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 Wallgren\Desktop\"/>
    </mc:Choice>
  </mc:AlternateContent>
  <bookViews>
    <workbookView xWindow="0" yWindow="0" windowWidth="20520" windowHeight="9555" firstSheet="3" activeTab="4"/>
  </bookViews>
  <sheets>
    <sheet name="SEPDS B" sheetId="12" state="hidden" r:id="rId1"/>
    <sheet name="Specs" sheetId="2" state="hidden" r:id="rId2"/>
    <sheet name="By year" sheetId="1" state="hidden" r:id="rId3"/>
    <sheet name="NPA SEPDS" sheetId="15" r:id="rId4"/>
    <sheet name="Calculator" sheetId="10" r:id="rId5"/>
    <sheet name="Planner" sheetId="6" r:id="rId6"/>
    <sheet name="Purchase Order Form" sheetId="13" r:id="rId7"/>
  </sheets>
  <externalReferences>
    <externalReference r:id="rId8"/>
    <externalReference r:id="rId9"/>
    <externalReference r:id="rId10"/>
  </externalReferences>
  <definedNames>
    <definedName name="_xlnm._FilterDatabase" localSheetId="3" hidden="1">'NPA SEPDS'!$A$4:$M$29</definedName>
    <definedName name="_xlnm.Print_Area" localSheetId="2">'By year'!$A$1:$N$46</definedName>
    <definedName name="_xlnm.Print_Area" localSheetId="4">Calculator!$A$1:$L$42</definedName>
    <definedName name="_xlnm.Print_Area" localSheetId="5">Planner!$A$1:$AL$36</definedName>
    <definedName name="_xlnm.Print_Area" localSheetId="6">'Purchase Order Form'!$A$1:$L$46</definedName>
    <definedName name="_xlnm.Print_Area" localSheetId="1">Specs!$A$1:$I$31</definedName>
    <definedName name="_xlnm.Print_Titles" localSheetId="3">'NPA SEPDS'!$1:$4</definedName>
    <definedName name="ProductStatus">[1]status!$A$1:$A$4</definedName>
    <definedName name="Specs">Specs!$A$8:$H$30</definedName>
    <definedName name="status">#REF!</definedName>
    <definedName name="usdalist" localSheetId="3">#REF!</definedName>
    <definedName name="usdalist" localSheetId="0">[2]Sheet1!$A$6:$O$518</definedName>
  </definedNames>
  <calcPr calcId="152511"/>
</workbook>
</file>

<file path=xl/calcChain.xml><?xml version="1.0" encoding="utf-8"?>
<calcChain xmlns="http://schemas.openxmlformats.org/spreadsheetml/2006/main">
  <c r="G13" i="10" l="1"/>
  <c r="G14" i="10"/>
  <c r="G15" i="10"/>
  <c r="G16" i="10"/>
  <c r="G17" i="10"/>
  <c r="G18" i="10"/>
  <c r="G19" i="10"/>
  <c r="G20" i="10"/>
  <c r="G12" i="10"/>
  <c r="I20" i="10"/>
  <c r="L12" i="10"/>
  <c r="H12" i="10"/>
  <c r="I12" i="10" s="1"/>
  <c r="K29" i="15" l="1"/>
  <c r="L29" i="15" s="1"/>
  <c r="I29" i="15"/>
  <c r="K28" i="15"/>
  <c r="L28" i="15" s="1"/>
  <c r="I28" i="15"/>
  <c r="K27" i="15"/>
  <c r="L27" i="15" s="1"/>
  <c r="I27" i="15"/>
  <c r="K26" i="15"/>
  <c r="L26" i="15" s="1"/>
  <c r="I26" i="15"/>
  <c r="K25" i="15"/>
  <c r="L25" i="15" s="1"/>
  <c r="I25" i="15"/>
  <c r="K24" i="15"/>
  <c r="L24" i="15" s="1"/>
  <c r="I24" i="15"/>
  <c r="K23" i="15"/>
  <c r="L23" i="15" s="1"/>
  <c r="I23" i="15"/>
  <c r="K22" i="15"/>
  <c r="L22" i="15" s="1"/>
  <c r="I22" i="15"/>
  <c r="K21" i="15"/>
  <c r="L21" i="15" s="1"/>
  <c r="I21" i="15"/>
  <c r="K20" i="15"/>
  <c r="L20" i="15" s="1"/>
  <c r="I20" i="15"/>
  <c r="K19" i="15"/>
  <c r="L19" i="15" s="1"/>
  <c r="I19" i="15"/>
  <c r="K18" i="15"/>
  <c r="L18" i="15" s="1"/>
  <c r="I18" i="15"/>
  <c r="K17" i="15"/>
  <c r="L17" i="15" s="1"/>
  <c r="I17" i="15"/>
  <c r="K16" i="15"/>
  <c r="L16" i="15" s="1"/>
  <c r="I16" i="15"/>
  <c r="K15" i="15"/>
  <c r="L15" i="15" s="1"/>
  <c r="I15" i="15"/>
  <c r="K14" i="15"/>
  <c r="L14" i="15" s="1"/>
  <c r="I14" i="15"/>
  <c r="K13" i="15"/>
  <c r="L13" i="15" s="1"/>
  <c r="I13" i="15"/>
  <c r="K12" i="15"/>
  <c r="L12" i="15" s="1"/>
  <c r="I12" i="15"/>
  <c r="K11" i="15"/>
  <c r="L11" i="15" s="1"/>
  <c r="I11" i="15"/>
  <c r="K10" i="15"/>
  <c r="L10" i="15" s="1"/>
  <c r="I10" i="15"/>
  <c r="K9" i="15"/>
  <c r="L9" i="15" s="1"/>
  <c r="I9" i="15"/>
  <c r="K8" i="15"/>
  <c r="L8" i="15" s="1"/>
  <c r="I8" i="15"/>
  <c r="K7" i="15"/>
  <c r="L7" i="15" s="1"/>
  <c r="I7" i="15"/>
  <c r="K6" i="15"/>
  <c r="L6" i="15" s="1"/>
  <c r="I6" i="15"/>
  <c r="K5" i="15"/>
  <c r="L5" i="15" s="1"/>
  <c r="I5" i="15"/>
  <c r="AH24" i="6" l="1"/>
  <c r="AH23" i="6"/>
  <c r="AH22" i="6"/>
  <c r="AH21" i="6"/>
  <c r="AH20" i="6"/>
  <c r="AH19" i="6"/>
  <c r="AH18" i="6"/>
  <c r="AH17" i="6"/>
  <c r="AH16" i="6"/>
  <c r="AE24" i="6"/>
  <c r="AE23" i="6"/>
  <c r="AE22" i="6"/>
  <c r="AE21" i="6"/>
  <c r="AE20" i="6"/>
  <c r="AE19" i="6"/>
  <c r="AE18" i="6"/>
  <c r="AE17" i="6"/>
  <c r="AE16" i="6"/>
  <c r="AB24" i="6"/>
  <c r="AB23" i="6"/>
  <c r="AB22" i="6"/>
  <c r="AB21" i="6"/>
  <c r="AB20" i="6"/>
  <c r="AB19" i="6"/>
  <c r="AB18" i="6"/>
  <c r="AB17" i="6"/>
  <c r="AB16" i="6"/>
  <c r="Y24" i="6"/>
  <c r="Y23" i="6"/>
  <c r="Y22" i="6"/>
  <c r="Y21" i="6"/>
  <c r="Y20" i="6"/>
  <c r="Y19" i="6"/>
  <c r="Y18" i="6"/>
  <c r="Y17" i="6"/>
  <c r="Y16" i="6"/>
  <c r="V24" i="6"/>
  <c r="V23" i="6"/>
  <c r="V22" i="6"/>
  <c r="V21" i="6"/>
  <c r="V20" i="6"/>
  <c r="V19" i="6"/>
  <c r="V18" i="6"/>
  <c r="V17" i="6"/>
  <c r="V16" i="6"/>
  <c r="S24" i="6"/>
  <c r="S23" i="6"/>
  <c r="S22" i="6"/>
  <c r="S21" i="6"/>
  <c r="S20" i="6"/>
  <c r="S19" i="6"/>
  <c r="S18" i="6"/>
  <c r="S17" i="6"/>
  <c r="S16" i="6"/>
  <c r="P24" i="6"/>
  <c r="P23" i="6"/>
  <c r="P22" i="6"/>
  <c r="P21" i="6"/>
  <c r="P20" i="6"/>
  <c r="P19" i="6"/>
  <c r="P18" i="6"/>
  <c r="P17" i="6"/>
  <c r="P16" i="6"/>
  <c r="M24" i="6"/>
  <c r="M23" i="6"/>
  <c r="M22" i="6"/>
  <c r="M21" i="6"/>
  <c r="M20" i="6"/>
  <c r="M19" i="6"/>
  <c r="M18" i="6"/>
  <c r="M17" i="6"/>
  <c r="M16" i="6"/>
  <c r="J24" i="6"/>
  <c r="J23" i="6"/>
  <c r="J22" i="6"/>
  <c r="J21" i="6"/>
  <c r="J20" i="6"/>
  <c r="J19" i="6"/>
  <c r="J18" i="6"/>
  <c r="J17" i="6"/>
  <c r="J16" i="6"/>
  <c r="G24" i="6"/>
  <c r="G23" i="6"/>
  <c r="G22" i="6"/>
  <c r="G21" i="6"/>
  <c r="G20" i="6"/>
  <c r="G19" i="6"/>
  <c r="G18" i="6"/>
  <c r="G17" i="6"/>
  <c r="G16" i="6"/>
  <c r="D24" i="6"/>
  <c r="D23" i="6"/>
  <c r="D22" i="6"/>
  <c r="D21" i="6"/>
  <c r="D20" i="6"/>
  <c r="D19" i="6"/>
  <c r="D18" i="6"/>
  <c r="D17" i="6"/>
  <c r="D16" i="6"/>
  <c r="AK24" i="6" l="1"/>
  <c r="AK21" i="6"/>
  <c r="AK20" i="6"/>
  <c r="AK23" i="6"/>
  <c r="AK17" i="6"/>
  <c r="AK16" i="6"/>
  <c r="AK18" i="6"/>
  <c r="AK22" i="6"/>
  <c r="AK19" i="6"/>
  <c r="AL16" i="6"/>
  <c r="A16" i="6"/>
  <c r="B31" i="13"/>
  <c r="D34" i="13"/>
  <c r="D28" i="6" l="1"/>
  <c r="D29" i="6"/>
  <c r="D30" i="6"/>
  <c r="AJ24" i="6"/>
  <c r="AJ23" i="6"/>
  <c r="AJ22" i="6"/>
  <c r="AJ21" i="6"/>
  <c r="AJ20" i="6"/>
  <c r="AJ19" i="6"/>
  <c r="AJ18" i="6"/>
  <c r="AJ17" i="6"/>
  <c r="AJ16" i="6"/>
  <c r="AJ25" i="6" l="1"/>
  <c r="F39" i="13" l="1"/>
  <c r="A20" i="6"/>
  <c r="AA25" i="6"/>
  <c r="AD25" i="6"/>
  <c r="AG25" i="6"/>
  <c r="F25" i="6"/>
  <c r="I25" i="6"/>
  <c r="L25" i="6"/>
  <c r="O25" i="6"/>
  <c r="R25" i="6"/>
  <c r="U25" i="6"/>
  <c r="X25" i="6"/>
  <c r="C25" i="6"/>
  <c r="B23" i="10"/>
  <c r="A23" i="10"/>
  <c r="B28" i="10" l="1"/>
  <c r="B29" i="10"/>
  <c r="B30" i="10"/>
  <c r="B31" i="10"/>
  <c r="B24" i="10"/>
  <c r="B25" i="10"/>
  <c r="B26" i="10"/>
  <c r="B27" i="10"/>
  <c r="A28" i="10"/>
  <c r="A29" i="10"/>
  <c r="A30" i="10"/>
  <c r="A31" i="10"/>
  <c r="A24" i="10"/>
  <c r="A25" i="10"/>
  <c r="A26" i="10"/>
  <c r="A27" i="10"/>
  <c r="AK25" i="6" l="1"/>
  <c r="D30" i="13"/>
  <c r="H34" i="13"/>
  <c r="E34" i="13"/>
  <c r="K34" i="13" s="1"/>
  <c r="B34" i="13"/>
  <c r="AI20" i="6"/>
  <c r="AF20" i="6"/>
  <c r="AC20" i="6"/>
  <c r="Z20" i="6"/>
  <c r="W20" i="6"/>
  <c r="T20" i="6"/>
  <c r="Q20" i="6"/>
  <c r="N20" i="6"/>
  <c r="K20" i="6"/>
  <c r="H20" i="6"/>
  <c r="F27" i="10"/>
  <c r="F28" i="10"/>
  <c r="L17" i="10"/>
  <c r="O16" i="12"/>
  <c r="O14" i="12"/>
  <c r="O13" i="12"/>
  <c r="O12" i="12"/>
  <c r="O11" i="12"/>
  <c r="O15" i="12"/>
  <c r="L16" i="10"/>
  <c r="H16" i="10"/>
  <c r="I16" i="10" s="1"/>
  <c r="E20" i="6" l="1"/>
  <c r="AM20" i="6" s="1"/>
  <c r="AL20" i="6"/>
  <c r="I34" i="13"/>
  <c r="J34" i="13"/>
  <c r="G27" i="10"/>
  <c r="G28" i="10"/>
  <c r="N24" i="6"/>
  <c r="N23" i="6"/>
  <c r="N22" i="6"/>
  <c r="N21" i="6"/>
  <c r="N19" i="6"/>
  <c r="N18" i="6"/>
  <c r="N17" i="6"/>
  <c r="H36" i="13"/>
  <c r="H35" i="13"/>
  <c r="D33" i="13"/>
  <c r="Q17" i="6"/>
  <c r="Q18" i="6"/>
  <c r="Q19" i="6"/>
  <c r="Q21" i="6"/>
  <c r="Q22" i="6"/>
  <c r="Q23" i="6"/>
  <c r="Q24" i="6"/>
  <c r="AI24" i="6"/>
  <c r="AF24" i="6"/>
  <c r="AC24" i="6"/>
  <c r="Z24" i="6"/>
  <c r="W24" i="6"/>
  <c r="T24" i="6"/>
  <c r="K24" i="6"/>
  <c r="H24" i="6"/>
  <c r="AI23" i="6"/>
  <c r="AF23" i="6"/>
  <c r="AC23" i="6"/>
  <c r="Z23" i="6"/>
  <c r="W23" i="6"/>
  <c r="T23" i="6"/>
  <c r="K23" i="6"/>
  <c r="H23" i="6"/>
  <c r="AI22" i="6"/>
  <c r="AF22" i="6"/>
  <c r="AC22" i="6"/>
  <c r="Z22" i="6"/>
  <c r="W22" i="6"/>
  <c r="T22" i="6"/>
  <c r="K22" i="6"/>
  <c r="H22" i="6"/>
  <c r="AI21" i="6"/>
  <c r="AF21" i="6"/>
  <c r="AC21" i="6"/>
  <c r="Z21" i="6"/>
  <c r="W21" i="6"/>
  <c r="T21" i="6"/>
  <c r="K21" i="6"/>
  <c r="E21" i="6"/>
  <c r="AI19" i="6"/>
  <c r="AF19" i="6"/>
  <c r="AC19" i="6"/>
  <c r="Z19" i="6"/>
  <c r="W19" i="6"/>
  <c r="T19" i="6"/>
  <c r="K19" i="6"/>
  <c r="H19" i="6"/>
  <c r="AI18" i="6"/>
  <c r="AF18" i="6"/>
  <c r="AC18" i="6"/>
  <c r="Z18" i="6"/>
  <c r="W18" i="6"/>
  <c r="T18" i="6"/>
  <c r="K18" i="6"/>
  <c r="AI17" i="6"/>
  <c r="AF17" i="6"/>
  <c r="Z17" i="6"/>
  <c r="T17" i="6"/>
  <c r="H17" i="6"/>
  <c r="AI16" i="6"/>
  <c r="F30" i="10"/>
  <c r="A24" i="6"/>
  <c r="A23" i="6"/>
  <c r="A22" i="6"/>
  <c r="A21" i="6"/>
  <c r="A19" i="6"/>
  <c r="A18" i="6"/>
  <c r="A17" i="6"/>
  <c r="H37" i="13"/>
  <c r="H38" i="13"/>
  <c r="H30" i="13"/>
  <c r="H31" i="13"/>
  <c r="H32" i="13"/>
  <c r="H33" i="13"/>
  <c r="E33" i="13"/>
  <c r="K33" i="13" s="1"/>
  <c r="E32" i="13"/>
  <c r="K32" i="13" s="1"/>
  <c r="E31" i="13"/>
  <c r="K31" i="13" s="1"/>
  <c r="E30" i="13"/>
  <c r="K30" i="13" s="1"/>
  <c r="E38" i="13"/>
  <c r="K38" i="13" s="1"/>
  <c r="E37" i="13"/>
  <c r="K37" i="13" s="1"/>
  <c r="E36" i="13"/>
  <c r="K36" i="13" s="1"/>
  <c r="E35" i="13"/>
  <c r="K35" i="13" s="1"/>
  <c r="D32" i="13"/>
  <c r="D31" i="13"/>
  <c r="D38" i="13"/>
  <c r="D37" i="13"/>
  <c r="D36" i="13"/>
  <c r="D35" i="13"/>
  <c r="B36" i="13"/>
  <c r="J36" i="13" s="1"/>
  <c r="B37" i="13"/>
  <c r="J37" i="13" s="1"/>
  <c r="B38" i="13"/>
  <c r="B30" i="13"/>
  <c r="J30" i="13" s="1"/>
  <c r="J31" i="13"/>
  <c r="B32" i="13"/>
  <c r="B33" i="13"/>
  <c r="J33" i="13" s="1"/>
  <c r="B35" i="13"/>
  <c r="J35" i="13" s="1"/>
  <c r="J28" i="13"/>
  <c r="I28" i="13"/>
  <c r="H28" i="13"/>
  <c r="K28" i="13"/>
  <c r="L19" i="10"/>
  <c r="H19" i="10"/>
  <c r="I19" i="10" s="1"/>
  <c r="N11" i="12"/>
  <c r="M11" i="12"/>
  <c r="F26" i="10"/>
  <c r="F25" i="10"/>
  <c r="F24" i="10"/>
  <c r="F23" i="10"/>
  <c r="F31" i="10"/>
  <c r="F29" i="10"/>
  <c r="L15" i="10"/>
  <c r="H15" i="10"/>
  <c r="I15" i="10" s="1"/>
  <c r="L14" i="10"/>
  <c r="H14" i="10"/>
  <c r="I14" i="10" s="1"/>
  <c r="L13" i="10"/>
  <c r="H13" i="10"/>
  <c r="I13" i="10" s="1"/>
  <c r="L20" i="10"/>
  <c r="H20" i="10"/>
  <c r="L18" i="10"/>
  <c r="H18" i="10"/>
  <c r="I18" i="10" s="1"/>
  <c r="H17" i="10"/>
  <c r="I17" i="10" s="1"/>
  <c r="K9" i="1"/>
  <c r="I9" i="1" s="1"/>
  <c r="K10" i="1"/>
  <c r="I10" i="1" s="1"/>
  <c r="K14" i="1"/>
  <c r="I14" i="1" s="1"/>
  <c r="K13" i="1"/>
  <c r="I13" i="1" s="1"/>
  <c r="K15" i="1"/>
  <c r="I15" i="1" s="1"/>
  <c r="K16" i="1"/>
  <c r="I16" i="1" s="1"/>
  <c r="K19" i="1"/>
  <c r="I19" i="1" s="1"/>
  <c r="K8" i="1"/>
  <c r="I8" i="1" s="1"/>
  <c r="H28" i="10" l="1"/>
  <c r="I28" i="10"/>
  <c r="H27" i="10"/>
  <c r="I27" i="10"/>
  <c r="K20" i="1"/>
  <c r="I20" i="1"/>
  <c r="AI25" i="6"/>
  <c r="H39" i="13"/>
  <c r="AL24" i="6"/>
  <c r="H21" i="6"/>
  <c r="AM21" i="6" s="1"/>
  <c r="AL21" i="6"/>
  <c r="E19" i="6"/>
  <c r="AM19" i="6" s="1"/>
  <c r="AL19" i="6"/>
  <c r="E18" i="6"/>
  <c r="AL18" i="6"/>
  <c r="E23" i="6"/>
  <c r="AM23" i="6" s="1"/>
  <c r="AL23" i="6"/>
  <c r="E17" i="6"/>
  <c r="AL17" i="6"/>
  <c r="E22" i="6"/>
  <c r="AM22" i="6" s="1"/>
  <c r="AL22" i="6"/>
  <c r="E24" i="6"/>
  <c r="AM24" i="6" s="1"/>
  <c r="D25" i="6"/>
  <c r="F32" i="10"/>
  <c r="I32" i="13"/>
  <c r="J32" i="13"/>
  <c r="K39" i="13"/>
  <c r="I38" i="13"/>
  <c r="J38" i="13"/>
  <c r="AE25" i="6"/>
  <c r="AH25" i="6"/>
  <c r="AC16" i="6"/>
  <c r="AB25" i="6"/>
  <c r="Z16" i="6"/>
  <c r="Z25" i="6" s="1"/>
  <c r="Y25" i="6"/>
  <c r="W16" i="6"/>
  <c r="V25" i="6"/>
  <c r="S25" i="6"/>
  <c r="Q16" i="6"/>
  <c r="Q25" i="6" s="1"/>
  <c r="P25" i="6"/>
  <c r="N16" i="6"/>
  <c r="N25" i="6" s="1"/>
  <c r="M25" i="6"/>
  <c r="K16" i="6"/>
  <c r="J25" i="6"/>
  <c r="H16" i="6"/>
  <c r="G25" i="6"/>
  <c r="E16" i="6"/>
  <c r="G25" i="10"/>
  <c r="G29" i="10"/>
  <c r="G24" i="10"/>
  <c r="G23" i="10"/>
  <c r="G30" i="10"/>
  <c r="G31" i="10"/>
  <c r="G26" i="10"/>
  <c r="I30" i="13"/>
  <c r="I37" i="13"/>
  <c r="I35" i="13"/>
  <c r="I36" i="13"/>
  <c r="T16" i="6"/>
  <c r="T25" i="6" s="1"/>
  <c r="AF16" i="6"/>
  <c r="K17" i="6"/>
  <c r="AC17" i="6"/>
  <c r="H18" i="6"/>
  <c r="I31" i="13"/>
  <c r="I33" i="13"/>
  <c r="W17" i="6"/>
  <c r="H23" i="10" l="1"/>
  <c r="I23" i="10"/>
  <c r="H31" i="10"/>
  <c r="I31" i="10"/>
  <c r="H25" i="10"/>
  <c r="I25" i="10"/>
  <c r="H26" i="10"/>
  <c r="I26" i="10"/>
  <c r="H30" i="10"/>
  <c r="I30" i="10"/>
  <c r="H29" i="10"/>
  <c r="I29" i="10"/>
  <c r="H24" i="10"/>
  <c r="I24" i="10"/>
  <c r="AM18" i="6"/>
  <c r="J39" i="13"/>
  <c r="AM17" i="6"/>
  <c r="AM16" i="6"/>
  <c r="G32" i="10"/>
  <c r="AF25" i="6"/>
  <c r="E25" i="6"/>
  <c r="AC25" i="6"/>
  <c r="W25" i="6"/>
  <c r="K25" i="6"/>
  <c r="H25" i="6"/>
  <c r="H32" i="10" l="1"/>
  <c r="I32" i="10"/>
  <c r="AM25" i="6"/>
  <c r="AL25" i="6"/>
  <c r="D27" i="6"/>
  <c r="D32" i="6" s="1"/>
</calcChain>
</file>

<file path=xl/sharedStrings.xml><?xml version="1.0" encoding="utf-8"?>
<sst xmlns="http://schemas.openxmlformats.org/spreadsheetml/2006/main" count="438" uniqueCount="264">
  <si>
    <t>Servings per Case</t>
  </si>
  <si>
    <t>Servings Required</t>
  </si>
  <si>
    <t xml:space="preserve">Code </t>
  </si>
  <si>
    <t>LBS of D/F Required</t>
  </si>
  <si>
    <t>Lbs of D/F per Cases</t>
  </si>
  <si>
    <t>Address:</t>
  </si>
  <si>
    <t>City/State/Zip:</t>
  </si>
  <si>
    <t>Telephone:</t>
  </si>
  <si>
    <t>Recipient Agency:</t>
  </si>
  <si>
    <t>Total:</t>
  </si>
  <si>
    <t>Case Cost</t>
  </si>
  <si>
    <t>September</t>
  </si>
  <si>
    <t>December</t>
  </si>
  <si>
    <t>February</t>
  </si>
  <si>
    <t>Description</t>
  </si>
  <si>
    <t>Code</t>
  </si>
  <si>
    <t>Tangerine Chicken</t>
  </si>
  <si>
    <t>General Tso Chicken</t>
  </si>
  <si>
    <t>Cherry Blossom Chicken</t>
  </si>
  <si>
    <t>New Orleans Chicken</t>
  </si>
  <si>
    <t>Teriyaki Chicken</t>
  </si>
  <si>
    <t>Spicy Chicken</t>
  </si>
  <si>
    <t>Curry Chicken</t>
  </si>
  <si>
    <t>Thai Sweet Chili Chicken</t>
  </si>
  <si>
    <t>Serving Size (oz)</t>
  </si>
  <si>
    <t>Net Case Weight (lbs)</t>
  </si>
  <si>
    <t>Cases Produced (rounded up)</t>
  </si>
  <si>
    <t>Gluten Free Teriyaki</t>
  </si>
  <si>
    <t>2014 - 2015 School Year</t>
  </si>
  <si>
    <t>July</t>
  </si>
  <si>
    <t>August</t>
  </si>
  <si>
    <t>November</t>
  </si>
  <si>
    <t>January</t>
  </si>
  <si>
    <t>March</t>
  </si>
  <si>
    <t>April</t>
  </si>
  <si>
    <t>May</t>
  </si>
  <si>
    <t>Bill To</t>
  </si>
  <si>
    <t>Ship To</t>
  </si>
  <si>
    <t>Warehouse:</t>
  </si>
  <si>
    <t>CHICKEN</t>
  </si>
  <si>
    <t>NOODLES</t>
  </si>
  <si>
    <t>WHITE RICE</t>
  </si>
  <si>
    <t>BEEF</t>
  </si>
  <si>
    <t>TOTAL</t>
  </si>
  <si>
    <t xml:space="preserve">TOTAL </t>
  </si>
  <si>
    <t>100494 / 100495 - WHITE RICE</t>
  </si>
  <si>
    <t>100113 - CHICKEN LEGS</t>
  </si>
  <si>
    <t>110412 - FLOUR</t>
  </si>
  <si>
    <t>100156 - BEEF</t>
  </si>
  <si>
    <t>BROWN RICE</t>
  </si>
  <si>
    <t>??</t>
  </si>
  <si>
    <r>
      <t xml:space="preserve">SECTION A: Enter the servings you require </t>
    </r>
    <r>
      <rPr>
        <b/>
        <sz val="11"/>
        <color indexed="29"/>
        <rFont val="Cambria"/>
        <family val="1"/>
      </rPr>
      <t>(RED CELLS)</t>
    </r>
    <r>
      <rPr>
        <b/>
        <sz val="11"/>
        <color indexed="8"/>
        <rFont val="Cambria"/>
        <family val="1"/>
      </rPr>
      <t>. The pounds and and cases needed will populate.</t>
    </r>
  </si>
  <si>
    <t>White Rice</t>
  </si>
  <si>
    <t>Brown Rice</t>
  </si>
  <si>
    <t>Recpient Agency #:</t>
  </si>
  <si>
    <t>Recipient Agency Name:</t>
  </si>
  <si>
    <t># of times product is menued * number of servings = total servings (SECTION A column I)</t>
  </si>
  <si>
    <t>PTV</t>
  </si>
  <si>
    <t>Lemongrass Chicken</t>
  </si>
  <si>
    <t>Mongolian Beef</t>
  </si>
  <si>
    <t>Veg Brown Rice</t>
  </si>
  <si>
    <t>Yakisoba</t>
  </si>
  <si>
    <t>Chow Mein</t>
  </si>
  <si>
    <t>CHICKEN 100113</t>
  </si>
  <si>
    <t>Mandarin Chicken</t>
  </si>
  <si>
    <t xml:space="preserve"> </t>
  </si>
  <si>
    <t>Asian Food Solutions Commodity Processing Calculator</t>
  </si>
  <si>
    <t>Item Code</t>
  </si>
  <si>
    <t>Item Description</t>
  </si>
  <si>
    <t>Servings                 Per Case</t>
  </si>
  <si>
    <t>Cases Per Load</t>
  </si>
  <si>
    <t>T/L Yield</t>
  </si>
  <si>
    <t>Cost Per Portion Cost</t>
  </si>
  <si>
    <t>Gluten Free Teriyaki Chicken</t>
  </si>
  <si>
    <t>Servings Per Menu</t>
  </si>
  <si>
    <t>Cases                               Needed</t>
  </si>
  <si>
    <t>Total                                      PAL$</t>
  </si>
  <si>
    <t>TOTAL PAL $ Needed</t>
  </si>
  <si>
    <t>SUMMARY END PRODUCT DATA SCHEDULE</t>
  </si>
  <si>
    <t>Asian Food Solutions</t>
  </si>
  <si>
    <t>(EPDS approved by USDA)</t>
  </si>
  <si>
    <t>THIS IS AN ORIGINAL SUMMARY SCHEDULE UNLESS CHECKED BELOW:</t>
  </si>
  <si>
    <t>(EPDS approved by state agency)</t>
  </si>
  <si>
    <t xml:space="preserve">      Additional Products Listed</t>
  </si>
  <si>
    <t xml:space="preserve">      Correction </t>
  </si>
  <si>
    <t>End Product Code &amp; Description</t>
  </si>
  <si>
    <t>Net Weight Per Case</t>
  </si>
  <si>
    <t>Servings Per Case</t>
  </si>
  <si>
    <t>Net Weight per Serving</t>
  </si>
  <si>
    <t>WBSCM Item Code</t>
  </si>
  <si>
    <t>WBSCM Description</t>
  </si>
  <si>
    <t>Effective Date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</si>
  <si>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</si>
  <si>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</si>
  <si>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</si>
  <si>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</si>
  <si>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</si>
  <si>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</si>
  <si>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</si>
  <si>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</si>
  <si>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</si>
  <si>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</si>
  <si>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No</t>
  </si>
  <si>
    <t>General Tso's Chicken</t>
  </si>
  <si>
    <t>*If by products are produced, provide value and method credit will be given</t>
  </si>
  <si>
    <t>PROCESSOR:</t>
  </si>
  <si>
    <t>STATE AGENCY APPROVAL:</t>
  </si>
  <si>
    <t>Asian Food Solutions, Inc.</t>
  </si>
  <si>
    <t>Name of Company</t>
  </si>
  <si>
    <t>Name of Approving Agency</t>
  </si>
  <si>
    <t>Lincoln Yee, President</t>
  </si>
  <si>
    <t>Name and Title of Authorized Representative</t>
  </si>
  <si>
    <t>Signature</t>
  </si>
  <si>
    <t>Date Signed</t>
  </si>
  <si>
    <t>SEPDS B</t>
  </si>
  <si>
    <t xml:space="preserve">    National Summary </t>
  </si>
  <si>
    <t>For Meat and Poultry Processed Under Guaranteed Minimum Return</t>
  </si>
  <si>
    <t>Fee for Service System Approved</t>
  </si>
  <si>
    <t>Billed by Processor</t>
  </si>
  <si>
    <t xml:space="preserve">    State Summary  </t>
  </si>
  <si>
    <r>
      <t xml:space="preserve">      Reflects Change in Formulation </t>
    </r>
    <r>
      <rPr>
        <i/>
        <sz val="12"/>
        <color indexed="39"/>
        <rFont val="Helv"/>
      </rPr>
      <t>(Italics)</t>
    </r>
  </si>
  <si>
    <t>Billed by Distributor</t>
  </si>
  <si>
    <r>
      <t xml:space="preserve">Information Certified as Accurate from Approved EPDS </t>
    </r>
    <r>
      <rPr>
        <sz val="12"/>
        <rFont val="Helv"/>
      </rPr>
      <t>(requires signature from agency that approved EPDS)</t>
    </r>
  </si>
  <si>
    <t>State Agency Certification</t>
  </si>
  <si>
    <t>When Applicable: Maximum Percent Breading</t>
  </si>
  <si>
    <t>Estimated Cases of Finished Product Per Truckload (Poultry Only)</t>
  </si>
  <si>
    <t>Lbs to Produce a Case (Meat Only)</t>
  </si>
  <si>
    <t>Guaranteed Percent For Finished Product (GMR)</t>
  </si>
  <si>
    <t>By Products Produced</t>
  </si>
  <si>
    <t>State Agency Acceptance/Approval 
   Check for quick approval</t>
  </si>
  <si>
    <t>L</t>
  </si>
  <si>
    <t>Fully Cooked Beef Slices in 
Mongolian Sauce</t>
  </si>
  <si>
    <t>USDA APPROVAL:</t>
  </si>
  <si>
    <t>(not applicable for state summary)</t>
  </si>
  <si>
    <t>FNS FDD HQ</t>
  </si>
  <si>
    <t>Sherry Thackeray-Commodity Processing</t>
  </si>
  <si>
    <t>(basis for paying for lost or damaged goods, and missed yields)</t>
  </si>
  <si>
    <t>Contract Value Per Pound:</t>
  </si>
  <si>
    <t>S</t>
  </si>
  <si>
    <t>Total</t>
  </si>
  <si>
    <t>BEEF BNLS SPECIAL TRM FRZ CTN-60 LB</t>
  </si>
  <si>
    <t>Servings</t>
  </si>
  <si>
    <t>Cases</t>
  </si>
  <si>
    <t>CHICKEN - 100113</t>
  </si>
  <si>
    <t xml:space="preserve">Broker:  </t>
  </si>
  <si>
    <t xml:space="preserve">Order Date:  </t>
  </si>
  <si>
    <t xml:space="preserve">State:  </t>
  </si>
  <si>
    <t xml:space="preserve">Broker Contact:     </t>
  </si>
  <si>
    <t xml:space="preserve">Requested Delivery Date:  </t>
  </si>
  <si>
    <t>BILL TO:</t>
  </si>
  <si>
    <t xml:space="preserve">SHIP TO: </t>
  </si>
  <si>
    <t xml:space="preserve">RA Name:  </t>
  </si>
  <si>
    <t xml:space="preserve">RA Number:   </t>
  </si>
  <si>
    <t>Whse./Dist.</t>
  </si>
  <si>
    <t xml:space="preserve">Contact:   </t>
  </si>
  <si>
    <t xml:space="preserve">Address:   </t>
  </si>
  <si>
    <t xml:space="preserve">City, St:   </t>
  </si>
  <si>
    <t xml:space="preserve">Zip Code:   </t>
  </si>
  <si>
    <t xml:space="preserve">Phone:   </t>
  </si>
  <si>
    <t xml:space="preserve">Fax:   </t>
  </si>
  <si>
    <t xml:space="preserve">E-mail:   </t>
  </si>
  <si>
    <t>Case</t>
  </si>
  <si>
    <t xml:space="preserve">Number </t>
  </si>
  <si>
    <t>Product</t>
  </si>
  <si>
    <t>Weight</t>
  </si>
  <si>
    <t xml:space="preserve">Donated </t>
  </si>
  <si>
    <t>Price per</t>
  </si>
  <si>
    <t>Extended</t>
  </si>
  <si>
    <t>of</t>
  </si>
  <si>
    <t>Number</t>
  </si>
  <si>
    <t>per case</t>
  </si>
  <si>
    <t>(lbs.)</t>
  </si>
  <si>
    <t>DF LB/CS</t>
  </si>
  <si>
    <t>Foods</t>
  </si>
  <si>
    <t>Price</t>
  </si>
  <si>
    <t>Serving</t>
  </si>
  <si>
    <t>Example:</t>
  </si>
  <si>
    <t xml:space="preserve">Fax To:  </t>
  </si>
  <si>
    <t xml:space="preserve">Email To: </t>
  </si>
  <si>
    <t>P</t>
  </si>
  <si>
    <t>LBS</t>
  </si>
  <si>
    <t>Japanese Cherry Blossom</t>
  </si>
  <si>
    <t xml:space="preserve">Contact: </t>
  </si>
  <si>
    <t>CHIX LEGS 100113 Total LBS</t>
  </si>
  <si>
    <t>BEEF TRIM 100156 Total LBS</t>
  </si>
  <si>
    <t>BROWN RICE 101031 Total LBS</t>
  </si>
  <si>
    <t>FLOUR 100412 Total LBS</t>
  </si>
  <si>
    <t xml:space="preserve">** Fill out the YELLOW cells </t>
  </si>
  <si>
    <t>Total                                DF LBS                             Needed</t>
  </si>
  <si>
    <t>Total Servings Per Year</t>
  </si>
  <si>
    <r>
      <rPr>
        <b/>
        <sz val="8"/>
        <color indexed="10"/>
        <rFont val="ARIAL"/>
        <family val="2"/>
      </rPr>
      <t>Questions?</t>
    </r>
    <r>
      <rPr>
        <b/>
        <sz val="8"/>
        <color indexed="8"/>
        <rFont val="ARIAL"/>
        <family val="2"/>
      </rPr>
      <t xml:space="preserve">  Contact our corporate office @ 888-499-6888 x 100 / info@asianfoodsolutions.com OR the broker</t>
    </r>
  </si>
  <si>
    <r>
      <rPr>
        <b/>
        <sz val="11"/>
        <color indexed="10"/>
        <rFont val="Arial"/>
        <family val="2"/>
      </rPr>
      <t xml:space="preserve">Questions?  </t>
    </r>
    <r>
      <rPr>
        <b/>
        <sz val="11"/>
        <color indexed="8"/>
        <rFont val="Arial"/>
        <family val="2"/>
      </rPr>
      <t>Contact our corporate office @ 888-499-6888 x 100 / info@asianfoodsolutions.com OR the broker</t>
    </r>
  </si>
  <si>
    <t xml:space="preserve"> Signature                                  </t>
  </si>
  <si>
    <t xml:space="preserve">Notes: </t>
  </si>
  <si>
    <t>October</t>
  </si>
  <si>
    <t>Sriracha Honey Chicken</t>
  </si>
  <si>
    <t>Fully Cooked Beef Strips</t>
  </si>
  <si>
    <t>Fully Cooked Beef Slices in 
Teriyaki Sauce</t>
  </si>
  <si>
    <t>Fully Cooked Beef Slices in 
Kung Pao Sauce</t>
  </si>
  <si>
    <t>Beef Shreds</t>
  </si>
  <si>
    <t>Pork Shreds</t>
  </si>
  <si>
    <t>PORK BNLS LEG ROASTS - BULK CTN-60 LB</t>
  </si>
  <si>
    <t>B - PENDING</t>
  </si>
  <si>
    <t>* Duplicate form as needed for each Delivery Period</t>
  </si>
  <si>
    <t>SCHOOL ALLOCATED POUNDS</t>
  </si>
  <si>
    <t>BALANCE</t>
  </si>
  <si>
    <t>&lt;----Please enter allocated pounds</t>
  </si>
  <si>
    <t>&lt;----Please remove servings if balance is negative</t>
  </si>
  <si>
    <t>RA#:</t>
  </si>
  <si>
    <t>Delivery Notes - Please specify desire delivery date for each month:</t>
  </si>
  <si>
    <t>Commodity Case Cost*</t>
  </si>
  <si>
    <t xml:space="preserve">*Enter awarded bid pricings as the commodity case cost. Please see your AFS sales manager or broker if you do not have this information.
</t>
  </si>
  <si>
    <t>* PAL = Planned Assitance Level</t>
  </si>
  <si>
    <t>INPUT
 SERVINGS</t>
  </si>
  <si>
    <t>ACTUAL 
SERVINGS</t>
  </si>
  <si>
    <t>TOTAL
 CASES</t>
  </si>
  <si>
    <r>
      <rPr>
        <b/>
        <sz val="14"/>
        <color indexed="8"/>
        <rFont val="Cambria"/>
        <family val="1"/>
      </rPr>
      <t>**</t>
    </r>
    <r>
      <rPr>
        <b/>
        <sz val="12"/>
        <color indexed="8"/>
        <rFont val="Cambria"/>
        <family val="1"/>
      </rPr>
      <t xml:space="preserve"> Enter the number</t>
    </r>
    <r>
      <rPr>
        <b/>
        <sz val="12"/>
        <rFont val="Cambria"/>
        <family val="1"/>
      </rPr>
      <t xml:space="preserve"> of servings in the desired month</t>
    </r>
    <r>
      <rPr>
        <b/>
        <sz val="14"/>
        <color indexed="10"/>
        <rFont val="Cambria"/>
        <family val="1"/>
      </rPr>
      <t xml:space="preserve"> (YELLOW CELLS)</t>
    </r>
    <r>
      <rPr>
        <b/>
        <sz val="12"/>
        <color indexed="10"/>
        <rFont val="Cambria"/>
        <family val="1"/>
      </rPr>
      <t xml:space="preserve">. </t>
    </r>
    <r>
      <rPr>
        <b/>
        <sz val="12"/>
        <rFont val="Cambria"/>
        <family val="1"/>
      </rPr>
      <t xml:space="preserve">The number of cases needed will populate.  Please note the number of cases are rounded up.  Check the ACTUAL SERVING column and adjust if necessary. </t>
    </r>
  </si>
  <si>
    <t>NPA SEPDS</t>
  </si>
  <si>
    <t>Summary End Product Data Schedule</t>
  </si>
  <si>
    <t>Information Certified as Accurate by USDA</t>
  </si>
  <si>
    <t>School Year</t>
  </si>
  <si>
    <t>Product Status A=Approved N=New R=Revised X=Expired</t>
  </si>
  <si>
    <t xml:space="preserve">End Product Code  </t>
  </si>
  <si>
    <t>End Product Description</t>
  </si>
  <si>
    <t xml:space="preserve">WBSCM USDA Foods Material Code </t>
  </si>
  <si>
    <t xml:space="preserve">WBSCM USDA Foods Material Description </t>
  </si>
  <si>
    <t>USDA Foods Inventory Drawdown per case</t>
  </si>
  <si>
    <t>USDA Foods Value per pound</t>
  </si>
  <si>
    <t xml:space="preserve">USDA Foods Value per 
case
</t>
  </si>
  <si>
    <t>USDA Approval Date</t>
  </si>
  <si>
    <t>SY19</t>
  </si>
  <si>
    <t>22001WG</t>
  </si>
  <si>
    <t>Yakisoba Noodles</t>
  </si>
  <si>
    <t>22003WG</t>
  </si>
  <si>
    <t xml:space="preserve">Yakisoba Noodles Nest </t>
  </si>
  <si>
    <t>22004WG</t>
  </si>
  <si>
    <t>22101WG</t>
  </si>
  <si>
    <t>Chow Mein Noodles with Edame &amp; Carrots</t>
  </si>
  <si>
    <t>Seasoned Shredded Chicken</t>
  </si>
  <si>
    <t>Whole Grain Japanese Cherry Blossom/Sweet n Sour Chicken</t>
  </si>
  <si>
    <t>New Orleans Cajun Chicken</t>
  </si>
  <si>
    <t>Vegetable Fried Rice (Brown)</t>
  </si>
  <si>
    <t>Brown Rice (Cooked)</t>
  </si>
  <si>
    <t>Chicken Fajita Meat</t>
  </si>
  <si>
    <t>Bombay Curry Chicken</t>
  </si>
  <si>
    <t>Fully Cooked Beef Slices in Mongolian Sauce</t>
  </si>
  <si>
    <t>Fully Cooked Beef Slices in Teriyaki Sauce</t>
  </si>
  <si>
    <t>Fully Cooked Beef Slices in Kung Pao Sauce</t>
  </si>
  <si>
    <t>REVISED 12/18/17</t>
  </si>
  <si>
    <t>SCHOOL YEAR 2018 / 2019</t>
  </si>
  <si>
    <t>Good through 7/1/18 - 6/30/19</t>
  </si>
  <si>
    <r>
      <rPr>
        <b/>
        <sz val="12"/>
        <color indexed="10"/>
        <rFont val="ARIAL"/>
        <family val="2"/>
      </rPr>
      <t xml:space="preserve">Questions?  </t>
    </r>
    <r>
      <rPr>
        <b/>
        <sz val="12"/>
        <color indexed="8"/>
        <rFont val="ARIAL"/>
        <family val="2"/>
      </rPr>
      <t>Contact AFS's corporate office @ 888-499-6888 x 100 / info@asianfoodsolutions.com OR your broker.</t>
    </r>
  </si>
  <si>
    <t>2018-19  School Year Planner</t>
  </si>
  <si>
    <t>Purchase Order SY 2018-19</t>
  </si>
  <si>
    <t xml:space="preserve">Delivery Purchase Order #:  </t>
  </si>
  <si>
    <t>Acosta Food broker Representative</t>
  </si>
  <si>
    <t>or orders@asianfoodsolutions.com</t>
  </si>
  <si>
    <t>or AFS if no representative, (888) 499-7288</t>
  </si>
  <si>
    <t>USDA Foods Value per Case</t>
  </si>
  <si>
    <t>USDA Foods Drawdown
Per Case</t>
  </si>
  <si>
    <t>WBSCM 
USDA 
Material #</t>
  </si>
  <si>
    <t>USDA Foods Value per pounds</t>
  </si>
  <si>
    <t>Servings 
Per Load</t>
  </si>
  <si>
    <t>Number of 
Times 
On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</si>
</sst>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.00"/>
    <numFmt numFmtId="166" formatCode="m/d/yyyy;@"/>
    <numFmt numFmtId="167" formatCode="&quot;$&quot;#,##0.000_);[Red]\(&quot;$&quot;#,##0.000\)"/>
    <numFmt numFmtId="168" formatCode="#&quot;.&quot;"/>
    <numFmt numFmtId="169" formatCode="_(* #,##0_);_(* \(#,##0\);_(* &quot;-&quot;??_);_(@_)"/>
    <numFmt numFmtId="170" formatCode="&quot;$&quot;#,##0.0000"/>
    <numFmt numFmtId="171" formatCode="#,##0.0000_);[Red]\(#,##0.0000\)"/>
    <numFmt numFmtId="172" formatCode="&quot;$&quot;#,##0.0000_);\(&quot;$&quot;#,##0.0000\)"/>
    <numFmt numFmtId="173" formatCode="&quot;$&quot;#,##0.000"/>
    <numFmt numFmtId="174" formatCode="#,##0.0000"/>
  </numFmts>
  <fonts count="98" x14ac:knownFonts="1">
    <font>
      <sz val="11"/>
      <color theme="1"/>
      <name val="Calibri"/>
      <family val="2"/>
      <scheme val="minor"/>
    </font>
    <font>
      <u/>
      <sz val="10"/>
      <name val="Calibri"/>
      <family val="2"/>
    </font>
    <font>
      <b/>
      <sz val="11"/>
      <color indexed="8"/>
      <name val="Cambria"/>
      <family val="1"/>
    </font>
    <font>
      <b/>
      <sz val="11"/>
      <color indexed="29"/>
      <name val="Cambria"/>
      <family val="1"/>
    </font>
    <font>
      <b/>
      <sz val="12"/>
      <color indexed="8"/>
      <name val="Cambria"/>
      <family val="1"/>
    </font>
    <font>
      <u/>
      <sz val="10"/>
      <color indexed="12"/>
      <name val="Arial"/>
      <family val="2"/>
    </font>
    <font>
      <b/>
      <sz val="11"/>
      <name val="Calibri"/>
      <family val="2"/>
    </font>
    <font>
      <b/>
      <sz val="12"/>
      <name val="Cambria"/>
      <family val="1"/>
    </font>
    <font>
      <b/>
      <sz val="14"/>
      <color indexed="8"/>
      <name val="Cambria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Helv"/>
    </font>
    <font>
      <b/>
      <sz val="2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color indexed="12"/>
      <name val="Arial"/>
      <family val="2"/>
    </font>
    <font>
      <b/>
      <sz val="12"/>
      <name val="Times New Roman"/>
      <family val="1"/>
    </font>
    <font>
      <sz val="14"/>
      <name val="ARIAL"/>
      <family val="2"/>
    </font>
    <font>
      <b/>
      <sz val="12"/>
      <name val="Helv"/>
    </font>
    <font>
      <sz val="9"/>
      <name val="Arial"/>
      <family val="2"/>
    </font>
    <font>
      <b/>
      <sz val="16"/>
      <name val="Times New Roman"/>
      <family val="1"/>
    </font>
    <font>
      <sz val="14"/>
      <name val="Helv"/>
    </font>
    <font>
      <sz val="12"/>
      <name val="Helv"/>
    </font>
    <font>
      <b/>
      <sz val="20"/>
      <name val="Times New Roman"/>
      <family val="1"/>
    </font>
    <font>
      <sz val="10"/>
      <name val="Times New Roman"/>
      <family val="1"/>
    </font>
    <font>
      <sz val="8"/>
      <name val="Helv"/>
    </font>
    <font>
      <i/>
      <sz val="12"/>
      <color indexed="39"/>
      <name val="Helv"/>
    </font>
    <font>
      <b/>
      <sz val="8"/>
      <name val="Helv"/>
    </font>
    <font>
      <sz val="12"/>
      <name val="Times New Roman"/>
      <family val="1"/>
    </font>
    <font>
      <b/>
      <sz val="14"/>
      <name val="Helv"/>
    </font>
    <font>
      <b/>
      <sz val="11"/>
      <name val="Arial"/>
      <family val="2"/>
    </font>
    <font>
      <b/>
      <sz val="10"/>
      <name val="Helv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10"/>
      <name val="Cambria"/>
      <family val="1"/>
    </font>
    <font>
      <b/>
      <sz val="14"/>
      <color indexed="10"/>
      <name val="Cambria"/>
      <family val="1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8"/>
      <color indexed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7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color theme="3"/>
      <name val="Calibri"/>
      <family val="2"/>
    </font>
    <font>
      <sz val="16"/>
      <color indexed="8"/>
      <name val="Cambria"/>
      <family val="1"/>
      <scheme val="major"/>
    </font>
    <font>
      <b/>
      <sz val="18"/>
      <color theme="1"/>
      <name val="Cambria"/>
      <family val="1"/>
    </font>
    <font>
      <sz val="8"/>
      <color theme="1"/>
      <name val="Arial"/>
      <family val="2"/>
    </font>
    <font>
      <b/>
      <sz val="12"/>
      <color theme="1"/>
      <name val="Cambria"/>
      <family val="1"/>
    </font>
    <font>
      <b/>
      <sz val="10"/>
      <color theme="3"/>
      <name val="Calibri"/>
      <family val="2"/>
      <scheme val="minor"/>
    </font>
    <font>
      <b/>
      <sz val="20"/>
      <color indexed="8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6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  <font>
      <b/>
      <sz val="22"/>
      <name val="Helv"/>
    </font>
    <font>
      <sz val="8"/>
      <color theme="9" tint="-0.249977111117893"/>
      <name val="Arial"/>
      <family val="2"/>
    </font>
    <font>
      <sz val="14"/>
      <color indexed="8"/>
      <name val="Arial"/>
      <family val="2"/>
    </font>
    <font>
      <b/>
      <sz val="18"/>
      <color indexed="8"/>
      <name val="ARIAL"/>
      <family val="2"/>
    </font>
    <font>
      <b/>
      <i/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947F"/>
        <bgColor indexed="64"/>
      </patternFill>
    </fill>
    <fill>
      <patternFill patternType="solid">
        <fgColor rgb="FFFEF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9A9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5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3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9" fillId="0" borderId="0"/>
    <xf numFmtId="43" fontId="52" fillId="0" borderId="0" applyFont="0" applyFill="0" applyBorder="0" applyAlignment="0" applyProtection="0"/>
    <xf numFmtId="0" fontId="22" fillId="0" borderId="0"/>
    <xf numFmtId="8" fontId="22" fillId="0" borderId="0" applyFont="0" applyFill="0" applyBorder="0" applyAlignment="0" applyProtection="0"/>
  </cellStyleXfs>
  <cellXfs count="694">
    <xf numFmtId="0" fontId="0" fillId="0" borderId="0" xfId="0"/>
    <xf numFmtId="0" fontId="56" fillId="0" borderId="0" xfId="0" applyFont="1"/>
    <xf numFmtId="0" fontId="56" fillId="0" borderId="0" xfId="0" applyFont="1" applyAlignment="1">
      <alignment horizontal="center"/>
    </xf>
    <xf numFmtId="0" fontId="57" fillId="0" borderId="70" xfId="0" applyFont="1" applyBorder="1" applyAlignment="1">
      <alignment horizontal="center"/>
    </xf>
    <xf numFmtId="0" fontId="57" fillId="0" borderId="0" xfId="0" applyFont="1"/>
    <xf numFmtId="0" fontId="57" fillId="0" borderId="1" xfId="0" applyFont="1" applyBorder="1"/>
    <xf numFmtId="0" fontId="57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7" fillId="0" borderId="0" xfId="0" applyFont="1" applyBorder="1" applyAlignment="1" applyProtection="1">
      <alignment horizontal="center"/>
      <protection locked="0"/>
    </xf>
    <xf numFmtId="0" fontId="57" fillId="0" borderId="0" xfId="0" applyFont="1" applyBorder="1"/>
    <xf numFmtId="0" fontId="57" fillId="0" borderId="0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7" fillId="0" borderId="0" xfId="0" applyFont="1" applyAlignment="1">
      <alignment horizontal="right"/>
    </xf>
    <xf numFmtId="0" fontId="56" fillId="0" borderId="0" xfId="0" applyFont="1" applyAlignment="1">
      <alignment horizontal="center"/>
    </xf>
    <xf numFmtId="0" fontId="54" fillId="0" borderId="0" xfId="4" applyAlignment="1" applyProtection="1"/>
    <xf numFmtId="2" fontId="57" fillId="0" borderId="70" xfId="0" applyNumberFormat="1" applyFont="1" applyBorder="1" applyAlignment="1">
      <alignment horizontal="center"/>
    </xf>
    <xf numFmtId="0" fontId="58" fillId="0" borderId="2" xfId="0" applyFont="1" applyBorder="1" applyAlignment="1" applyProtection="1">
      <alignment horizontal="center"/>
      <protection locked="0"/>
    </xf>
    <xf numFmtId="165" fontId="57" fillId="0" borderId="70" xfId="0" applyNumberFormat="1" applyFont="1" applyBorder="1" applyAlignment="1" applyProtection="1">
      <alignment horizontal="center"/>
      <protection locked="0"/>
    </xf>
    <xf numFmtId="0" fontId="57" fillId="0" borderId="71" xfId="0" applyFont="1" applyBorder="1" applyAlignment="1">
      <alignment horizontal="left"/>
    </xf>
    <xf numFmtId="164" fontId="57" fillId="0" borderId="72" xfId="0" applyNumberFormat="1" applyFont="1" applyBorder="1" applyAlignment="1" applyProtection="1">
      <alignment horizontal="center"/>
    </xf>
    <xf numFmtId="164" fontId="57" fillId="0" borderId="73" xfId="0" applyNumberFormat="1" applyFont="1" applyBorder="1" applyAlignment="1" applyProtection="1">
      <alignment horizontal="center"/>
    </xf>
    <xf numFmtId="0" fontId="59" fillId="0" borderId="0" xfId="0" applyFont="1" applyAlignment="1">
      <alignment horizontal="center" vertical="center"/>
    </xf>
    <xf numFmtId="0" fontId="1" fillId="4" borderId="3" xfId="4" applyFont="1" applyFill="1" applyBorder="1" applyAlignment="1" applyProtection="1">
      <alignment horizontal="center" vertical="center" wrapText="1"/>
    </xf>
    <xf numFmtId="0" fontId="57" fillId="0" borderId="74" xfId="0" applyFont="1" applyBorder="1" applyAlignment="1">
      <alignment horizontal="center"/>
    </xf>
    <xf numFmtId="0" fontId="57" fillId="0" borderId="75" xfId="0" applyFont="1" applyBorder="1" applyAlignment="1">
      <alignment horizontal="center"/>
    </xf>
    <xf numFmtId="3" fontId="57" fillId="0" borderId="72" xfId="0" applyNumberFormat="1" applyFont="1" applyBorder="1" applyAlignment="1" applyProtection="1">
      <alignment horizontal="center"/>
    </xf>
    <xf numFmtId="3" fontId="57" fillId="0" borderId="73" xfId="0" applyNumberFormat="1" applyFont="1" applyBorder="1" applyAlignment="1" applyProtection="1">
      <alignment horizontal="center"/>
    </xf>
    <xf numFmtId="0" fontId="58" fillId="0" borderId="0" xfId="0" applyFont="1" applyBorder="1" applyAlignment="1" applyProtection="1">
      <alignment horizontal="center"/>
      <protection locked="0"/>
    </xf>
    <xf numFmtId="0" fontId="57" fillId="0" borderId="4" xfId="0" applyFont="1" applyBorder="1" applyAlignment="1">
      <alignment horizontal="left"/>
    </xf>
    <xf numFmtId="0" fontId="60" fillId="0" borderId="0" xfId="0" applyFont="1"/>
    <xf numFmtId="0" fontId="57" fillId="0" borderId="0" xfId="0" applyFont="1" applyBorder="1" applyProtection="1">
      <protection locked="0"/>
    </xf>
    <xf numFmtId="0" fontId="56" fillId="0" borderId="0" xfId="0" applyFont="1" applyBorder="1"/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57" fillId="0" borderId="0" xfId="0" applyFont="1" applyBorder="1" applyAlignment="1">
      <alignment horizontal="right"/>
    </xf>
    <xf numFmtId="3" fontId="58" fillId="5" borderId="70" xfId="0" applyNumberFormat="1" applyFont="1" applyFill="1" applyBorder="1" applyAlignment="1" applyProtection="1">
      <alignment horizontal="center"/>
      <protection locked="0"/>
    </xf>
    <xf numFmtId="0" fontId="55" fillId="0" borderId="0" xfId="0" applyFont="1" applyAlignment="1">
      <alignment horizontal="center"/>
    </xf>
    <xf numFmtId="0" fontId="57" fillId="6" borderId="5" xfId="0" applyFont="1" applyFill="1" applyBorder="1" applyAlignment="1" applyProtection="1">
      <alignment horizontal="center"/>
      <protection locked="0"/>
    </xf>
    <xf numFmtId="0" fontId="57" fillId="6" borderId="5" xfId="0" applyFont="1" applyFill="1" applyBorder="1"/>
    <xf numFmtId="0" fontId="56" fillId="6" borderId="5" xfId="0" applyFont="1" applyFill="1" applyBorder="1"/>
    <xf numFmtId="164" fontId="64" fillId="0" borderId="0" xfId="0" applyNumberFormat="1" applyFont="1" applyBorder="1" applyAlignment="1" applyProtection="1">
      <alignment horizontal="center"/>
    </xf>
    <xf numFmtId="3" fontId="64" fillId="0" borderId="0" xfId="0" applyNumberFormat="1" applyFont="1" applyBorder="1" applyAlignment="1" applyProtection="1">
      <alignment horizontal="center"/>
    </xf>
    <xf numFmtId="0" fontId="1" fillId="4" borderId="6" xfId="4" applyFont="1" applyFill="1" applyBorder="1" applyAlignment="1" applyProtection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0" fontId="59" fillId="0" borderId="76" xfId="0" applyFont="1" applyBorder="1" applyAlignment="1">
      <alignment horizontal="center" vertical="center" wrapText="1"/>
    </xf>
    <xf numFmtId="0" fontId="59" fillId="0" borderId="77" xfId="0" applyFont="1" applyBorder="1" applyAlignment="1">
      <alignment horizontal="center" vertical="center" wrapText="1"/>
    </xf>
    <xf numFmtId="0" fontId="59" fillId="0" borderId="78" xfId="0" applyFont="1" applyBorder="1" applyAlignment="1">
      <alignment horizontal="center" vertical="center" wrapText="1"/>
    </xf>
    <xf numFmtId="0" fontId="57" fillId="0" borderId="79" xfId="0" applyFont="1" applyBorder="1" applyAlignment="1">
      <alignment horizontal="center"/>
    </xf>
    <xf numFmtId="0" fontId="57" fillId="0" borderId="80" xfId="0" applyFont="1" applyBorder="1" applyAlignment="1">
      <alignment horizontal="center"/>
    </xf>
    <xf numFmtId="2" fontId="57" fillId="0" borderId="80" xfId="0" applyNumberFormat="1" applyFont="1" applyBorder="1" applyAlignment="1">
      <alignment horizontal="center"/>
    </xf>
    <xf numFmtId="165" fontId="57" fillId="0" borderId="80" xfId="0" applyNumberFormat="1" applyFont="1" applyBorder="1" applyAlignment="1" applyProtection="1">
      <alignment horizontal="center"/>
      <protection locked="0"/>
    </xf>
    <xf numFmtId="3" fontId="58" fillId="5" borderId="80" xfId="0" applyNumberFormat="1" applyFont="1" applyFill="1" applyBorder="1" applyAlignment="1" applyProtection="1">
      <alignment horizontal="center"/>
      <protection locked="0"/>
    </xf>
    <xf numFmtId="0" fontId="58" fillId="0" borderId="0" xfId="0" applyFont="1" applyBorder="1" applyAlignment="1" applyProtection="1">
      <alignment horizontal="right"/>
      <protection locked="0"/>
    </xf>
    <xf numFmtId="2" fontId="57" fillId="0" borderId="77" xfId="0" applyNumberFormat="1" applyFont="1" applyBorder="1" applyAlignment="1">
      <alignment horizontal="center"/>
    </xf>
    <xf numFmtId="165" fontId="57" fillId="0" borderId="77" xfId="0" applyNumberFormat="1" applyFont="1" applyBorder="1" applyAlignment="1" applyProtection="1">
      <alignment horizontal="center"/>
      <protection locked="0"/>
    </xf>
    <xf numFmtId="0" fontId="65" fillId="0" borderId="0" xfId="0" applyFont="1"/>
    <xf numFmtId="0" fontId="55" fillId="0" borderId="0" xfId="0" applyFont="1"/>
    <xf numFmtId="0" fontId="59" fillId="0" borderId="0" xfId="0" applyFont="1" applyAlignment="1">
      <alignment horizontal="center" vertical="top"/>
    </xf>
    <xf numFmtId="168" fontId="6" fillId="4" borderId="3" xfId="4" applyNumberFormat="1" applyFont="1" applyFill="1" applyBorder="1" applyAlignment="1" applyProtection="1">
      <alignment horizontal="center" vertical="top" wrapText="1"/>
    </xf>
    <xf numFmtId="168" fontId="6" fillId="4" borderId="7" xfId="4" applyNumberFormat="1" applyFont="1" applyFill="1" applyBorder="1" applyAlignment="1" applyProtection="1">
      <alignment vertical="top" wrapText="1"/>
    </xf>
    <xf numFmtId="168" fontId="6" fillId="4" borderId="8" xfId="4" applyNumberFormat="1" applyFont="1" applyFill="1" applyBorder="1" applyAlignment="1" applyProtection="1">
      <alignment vertical="top" wrapText="1"/>
    </xf>
    <xf numFmtId="168" fontId="6" fillId="4" borderId="9" xfId="4" applyNumberFormat="1" applyFont="1" applyFill="1" applyBorder="1" applyAlignment="1" applyProtection="1">
      <alignment vertical="top" wrapText="1"/>
    </xf>
    <xf numFmtId="0" fontId="58" fillId="7" borderId="10" xfId="0" applyFont="1" applyFill="1" applyBorder="1" applyAlignment="1"/>
    <xf numFmtId="0" fontId="58" fillId="7" borderId="5" xfId="0" applyFont="1" applyFill="1" applyBorder="1" applyAlignment="1"/>
    <xf numFmtId="0" fontId="57" fillId="0" borderId="77" xfId="0" applyFont="1" applyBorder="1" applyAlignment="1">
      <alignment horizontal="center"/>
    </xf>
    <xf numFmtId="3" fontId="64" fillId="0" borderId="0" xfId="0" applyNumberFormat="1" applyFont="1" applyFill="1" applyBorder="1" applyAlignment="1" applyProtection="1"/>
    <xf numFmtId="0" fontId="58" fillId="0" borderId="0" xfId="0" applyFont="1" applyFill="1" applyBorder="1" applyAlignment="1">
      <alignment horizontal="center"/>
    </xf>
    <xf numFmtId="0" fontId="58" fillId="0" borderId="0" xfId="0" applyFont="1" applyFill="1" applyBorder="1" applyAlignment="1" applyProtection="1">
      <alignment horizontal="right"/>
      <protection locked="0"/>
    </xf>
    <xf numFmtId="0" fontId="57" fillId="0" borderId="0" xfId="0" applyFont="1" applyFill="1" applyBorder="1"/>
    <xf numFmtId="0" fontId="57" fillId="0" borderId="0" xfId="0" applyFont="1" applyFill="1"/>
    <xf numFmtId="0" fontId="57" fillId="0" borderId="81" xfId="0" applyFont="1" applyBorder="1" applyAlignment="1">
      <alignment vertical="center"/>
    </xf>
    <xf numFmtId="0" fontId="57" fillId="0" borderId="82" xfId="0" applyFont="1" applyBorder="1" applyAlignment="1">
      <alignment vertical="center"/>
    </xf>
    <xf numFmtId="0" fontId="57" fillId="0" borderId="11" xfId="0" applyFont="1" applyBorder="1" applyAlignment="1">
      <alignment vertical="center"/>
    </xf>
    <xf numFmtId="0" fontId="57" fillId="0" borderId="83" xfId="0" applyFont="1" applyBorder="1" applyAlignment="1">
      <alignment vertical="center"/>
    </xf>
    <xf numFmtId="0" fontId="57" fillId="0" borderId="84" xfId="0" applyFont="1" applyBorder="1" applyAlignment="1">
      <alignment vertical="center"/>
    </xf>
    <xf numFmtId="0" fontId="57" fillId="0" borderId="85" xfId="0" applyFont="1" applyBorder="1" applyAlignment="1">
      <alignment vertical="center"/>
    </xf>
    <xf numFmtId="0" fontId="57" fillId="0" borderId="80" xfId="0" applyFont="1" applyBorder="1" applyAlignment="1">
      <alignment vertical="center"/>
    </xf>
    <xf numFmtId="2" fontId="57" fillId="0" borderId="84" xfId="0" applyNumberFormat="1" applyFont="1" applyBorder="1" applyAlignment="1">
      <alignment vertical="center"/>
    </xf>
    <xf numFmtId="2" fontId="57" fillId="0" borderId="85" xfId="0" applyNumberFormat="1" applyFont="1" applyBorder="1" applyAlignment="1">
      <alignment vertical="center"/>
    </xf>
    <xf numFmtId="2" fontId="57" fillId="0" borderId="80" xfId="0" applyNumberFormat="1" applyFont="1" applyBorder="1" applyAlignment="1">
      <alignment vertical="center"/>
    </xf>
    <xf numFmtId="165" fontId="57" fillId="0" borderId="84" xfId="0" applyNumberFormat="1" applyFont="1" applyBorder="1" applyAlignment="1" applyProtection="1">
      <alignment vertical="center"/>
      <protection locked="0"/>
    </xf>
    <xf numFmtId="165" fontId="57" fillId="0" borderId="85" xfId="0" applyNumberFormat="1" applyFont="1" applyBorder="1" applyAlignment="1" applyProtection="1">
      <alignment vertical="center"/>
      <protection locked="0"/>
    </xf>
    <xf numFmtId="165" fontId="57" fillId="0" borderId="80" xfId="0" applyNumberFormat="1" applyFont="1" applyBorder="1" applyAlignment="1" applyProtection="1">
      <alignment vertical="center"/>
      <protection locked="0"/>
    </xf>
    <xf numFmtId="165" fontId="57" fillId="0" borderId="77" xfId="0" applyNumberFormat="1" applyFont="1" applyBorder="1" applyAlignment="1" applyProtection="1">
      <alignment vertical="center"/>
      <protection locked="0"/>
    </xf>
    <xf numFmtId="2" fontId="57" fillId="0" borderId="77" xfId="0" applyNumberFormat="1" applyFont="1" applyBorder="1" applyAlignment="1">
      <alignment vertical="center"/>
    </xf>
    <xf numFmtId="0" fontId="57" fillId="0" borderId="77" xfId="0" applyFont="1" applyBorder="1" applyAlignment="1">
      <alignment vertical="center"/>
    </xf>
    <xf numFmtId="0" fontId="57" fillId="0" borderId="86" xfId="0" applyFont="1" applyBorder="1" applyAlignment="1">
      <alignment vertical="center"/>
    </xf>
    <xf numFmtId="0" fontId="57" fillId="0" borderId="87" xfId="0" applyFont="1" applyBorder="1" applyAlignment="1">
      <alignment vertical="center"/>
    </xf>
    <xf numFmtId="0" fontId="57" fillId="0" borderId="79" xfId="0" applyFont="1" applyBorder="1" applyAlignment="1">
      <alignment vertical="center"/>
    </xf>
    <xf numFmtId="0" fontId="24" fillId="0" borderId="0" xfId="6" applyFont="1" applyProtection="1"/>
    <xf numFmtId="2" fontId="26" fillId="0" borderId="0" xfId="6" applyNumberFormat="1" applyFont="1" applyFill="1" applyBorder="1" applyProtection="1"/>
    <xf numFmtId="166" fontId="13" fillId="0" borderId="0" xfId="6" applyNumberFormat="1" applyFont="1" applyProtection="1"/>
    <xf numFmtId="0" fontId="13" fillId="0" borderId="0" xfId="6" applyFont="1" applyProtection="1"/>
    <xf numFmtId="0" fontId="28" fillId="0" borderId="0" xfId="6" applyFont="1" applyFill="1" applyAlignment="1" applyProtection="1">
      <alignment vertical="center"/>
    </xf>
    <xf numFmtId="0" fontId="28" fillId="0" borderId="0" xfId="6" applyFont="1" applyAlignment="1" applyProtection="1">
      <alignment vertical="center"/>
    </xf>
    <xf numFmtId="0" fontId="28" fillId="0" borderId="0" xfId="6" applyFont="1" applyProtection="1"/>
    <xf numFmtId="0" fontId="29" fillId="0" borderId="0" xfId="6" applyFont="1" applyBorder="1" applyAlignment="1" applyProtection="1">
      <alignment horizontal="center"/>
    </xf>
    <xf numFmtId="2" fontId="13" fillId="0" borderId="0" xfId="6" applyNumberFormat="1" applyFont="1" applyProtection="1"/>
    <xf numFmtId="0" fontId="53" fillId="0" borderId="0" xfId="6" applyProtection="1"/>
    <xf numFmtId="0" fontId="31" fillId="0" borderId="0" xfId="6" applyFont="1" applyAlignment="1" applyProtection="1">
      <alignment horizontal="left"/>
    </xf>
    <xf numFmtId="0" fontId="22" fillId="0" borderId="0" xfId="6" applyFont="1" applyAlignment="1" applyProtection="1">
      <alignment horizontal="center" vertical="top"/>
    </xf>
    <xf numFmtId="165" fontId="22" fillId="0" borderId="0" xfId="6" applyNumberFormat="1" applyFont="1" applyBorder="1" applyProtection="1"/>
    <xf numFmtId="0" fontId="33" fillId="0" borderId="0" xfId="6" applyFont="1" applyProtection="1"/>
    <xf numFmtId="0" fontId="53" fillId="0" borderId="0" xfId="6" applyAlignment="1" applyProtection="1"/>
    <xf numFmtId="0" fontId="36" fillId="0" borderId="0" xfId="6" applyFont="1" applyFill="1" applyProtection="1"/>
    <xf numFmtId="2" fontId="33" fillId="0" borderId="0" xfId="6" applyNumberFormat="1" applyFont="1" applyFill="1" applyBorder="1" applyProtection="1"/>
    <xf numFmtId="2" fontId="22" fillId="0" borderId="0" xfId="6" applyNumberFormat="1" applyFont="1" applyProtection="1"/>
    <xf numFmtId="0" fontId="22" fillId="0" borderId="0" xfId="6" applyFont="1" applyFill="1" applyProtection="1"/>
    <xf numFmtId="0" fontId="22" fillId="0" borderId="0" xfId="6" applyFont="1" applyFill="1" applyAlignment="1" applyProtection="1">
      <alignment wrapText="1"/>
    </xf>
    <xf numFmtId="0" fontId="22" fillId="0" borderId="0" xfId="6" applyFont="1" applyProtection="1"/>
    <xf numFmtId="165" fontId="53" fillId="0" borderId="0" xfId="6" applyNumberFormat="1" applyProtection="1"/>
    <xf numFmtId="166" fontId="34" fillId="0" borderId="0" xfId="6" applyNumberFormat="1" applyFont="1" applyBorder="1" applyAlignment="1" applyProtection="1">
      <alignment horizontal="left"/>
    </xf>
    <xf numFmtId="0" fontId="36" fillId="0" borderId="0" xfId="6" applyFont="1" applyProtection="1"/>
    <xf numFmtId="2" fontId="53" fillId="0" borderId="0" xfId="6" applyNumberFormat="1" applyProtection="1"/>
    <xf numFmtId="0" fontId="33" fillId="0" borderId="0" xfId="6" applyFont="1" applyFill="1" applyProtection="1"/>
    <xf numFmtId="0" fontId="33" fillId="0" borderId="0" xfId="6" applyFont="1" applyFill="1" applyAlignment="1" applyProtection="1">
      <alignment wrapText="1"/>
    </xf>
    <xf numFmtId="0" fontId="22" fillId="0" borderId="0" xfId="6" applyFont="1" applyBorder="1" applyAlignment="1" applyProtection="1">
      <alignment horizontal="left"/>
    </xf>
    <xf numFmtId="166" fontId="39" fillId="0" borderId="0" xfId="6" applyNumberFormat="1" applyFont="1" applyBorder="1" applyAlignment="1" applyProtection="1">
      <alignment horizontal="right" vertical="top"/>
    </xf>
    <xf numFmtId="0" fontId="36" fillId="0" borderId="0" xfId="6" applyFont="1" applyFill="1" applyAlignment="1" applyProtection="1">
      <alignment wrapText="1"/>
    </xf>
    <xf numFmtId="166" fontId="53" fillId="0" borderId="0" xfId="6" applyNumberFormat="1" applyProtection="1"/>
    <xf numFmtId="0" fontId="34" fillId="0" borderId="0" xfId="6" applyFont="1" applyAlignment="1" applyProtection="1">
      <alignment horizontal="center"/>
    </xf>
    <xf numFmtId="0" fontId="40" fillId="0" borderId="14" xfId="6" applyFont="1" applyBorder="1" applyAlignment="1" applyProtection="1">
      <alignment horizontal="center" vertical="top"/>
    </xf>
    <xf numFmtId="0" fontId="40" fillId="0" borderId="14" xfId="6" applyFont="1" applyBorder="1" applyAlignment="1" applyProtection="1">
      <alignment horizontal="center" vertical="top" wrapText="1"/>
    </xf>
    <xf numFmtId="0" fontId="53" fillId="0" borderId="15" xfId="6" applyBorder="1" applyAlignment="1" applyProtection="1"/>
    <xf numFmtId="0" fontId="20" fillId="0" borderId="11" xfId="6" applyFont="1" applyBorder="1" applyAlignment="1" applyProtection="1">
      <alignment horizontal="center" vertical="top" wrapText="1"/>
    </xf>
    <xf numFmtId="1" fontId="20" fillId="0" borderId="11" xfId="6" applyNumberFormat="1" applyFont="1" applyBorder="1" applyAlignment="1" applyProtection="1">
      <alignment horizontal="center" vertical="top" wrapText="1"/>
    </xf>
    <xf numFmtId="2" fontId="20" fillId="0" borderId="11" xfId="6" applyNumberFormat="1" applyFont="1" applyBorder="1" applyAlignment="1" applyProtection="1">
      <alignment horizontal="center" vertical="top" wrapText="1"/>
    </xf>
    <xf numFmtId="1" fontId="27" fillId="0" borderId="3" xfId="6" applyNumberFormat="1" applyFont="1" applyFill="1" applyBorder="1" applyAlignment="1" applyProtection="1">
      <alignment vertical="top" wrapText="1"/>
    </xf>
    <xf numFmtId="165" fontId="20" fillId="0" borderId="11" xfId="6" applyNumberFormat="1" applyFont="1" applyBorder="1" applyAlignment="1" applyProtection="1">
      <alignment horizontal="center" vertical="top" wrapText="1"/>
    </xf>
    <xf numFmtId="165" fontId="41" fillId="0" borderId="16" xfId="6" applyNumberFormat="1" applyFont="1" applyBorder="1" applyAlignment="1" applyProtection="1">
      <alignment horizontal="center" vertical="top" wrapText="1"/>
    </xf>
    <xf numFmtId="165" fontId="20" fillId="0" borderId="16" xfId="6" applyNumberFormat="1" applyFont="1" applyBorder="1" applyAlignment="1" applyProtection="1">
      <alignment horizontal="center" vertical="top" wrapText="1"/>
    </xf>
    <xf numFmtId="166" fontId="20" fillId="0" borderId="17" xfId="6" applyNumberFormat="1" applyFont="1" applyBorder="1" applyAlignment="1" applyProtection="1">
      <alignment horizontal="center" vertical="top" wrapText="1"/>
    </xf>
    <xf numFmtId="166" fontId="20" fillId="0" borderId="18" xfId="6" applyNumberFormat="1" applyFont="1" applyBorder="1" applyAlignment="1" applyProtection="1">
      <alignment horizontal="center" vertical="top" wrapText="1"/>
    </xf>
    <xf numFmtId="0" fontId="39" fillId="0" borderId="0" xfId="6" applyFont="1" applyProtection="1"/>
    <xf numFmtId="0" fontId="20" fillId="0" borderId="19" xfId="6" applyFont="1" applyBorder="1" applyAlignment="1" applyProtection="1">
      <alignment horizontal="center"/>
    </xf>
    <xf numFmtId="2" fontId="20" fillId="0" borderId="19" xfId="6" applyNumberFormat="1" applyFont="1" applyBorder="1" applyAlignment="1" applyProtection="1">
      <alignment horizontal="center"/>
    </xf>
    <xf numFmtId="0" fontId="20" fillId="0" borderId="20" xfId="6" applyFont="1" applyBorder="1" applyAlignment="1" applyProtection="1">
      <alignment horizontal="center"/>
    </xf>
    <xf numFmtId="166" fontId="20" fillId="0" borderId="21" xfId="6" applyNumberFormat="1" applyFont="1" applyBorder="1" applyAlignment="1" applyProtection="1">
      <alignment horizontal="center"/>
    </xf>
    <xf numFmtId="166" fontId="20" fillId="0" borderId="22" xfId="6" applyNumberFormat="1" applyFont="1" applyBorder="1" applyAlignment="1" applyProtection="1">
      <alignment horizontal="center"/>
    </xf>
    <xf numFmtId="166" fontId="42" fillId="0" borderId="21" xfId="6" applyNumberFormat="1" applyFont="1" applyBorder="1" applyAlignment="1" applyProtection="1">
      <alignment horizontal="center" wrapText="1"/>
    </xf>
    <xf numFmtId="0" fontId="39" fillId="0" borderId="0" xfId="6" applyFont="1" applyFill="1" applyProtection="1"/>
    <xf numFmtId="0" fontId="28" fillId="0" borderId="23" xfId="6" applyFont="1" applyFill="1" applyBorder="1" applyAlignment="1" applyProtection="1">
      <alignment horizontal="center" vertical="center"/>
    </xf>
    <xf numFmtId="0" fontId="28" fillId="0" borderId="4" xfId="6" applyFont="1" applyFill="1" applyBorder="1" applyAlignment="1" applyProtection="1">
      <alignment vertical="center" wrapText="1"/>
    </xf>
    <xf numFmtId="2" fontId="28" fillId="0" borderId="4" xfId="6" applyNumberFormat="1" applyFont="1" applyFill="1" applyBorder="1" applyAlignment="1" applyProtection="1">
      <alignment horizontal="center" vertical="center"/>
    </xf>
    <xf numFmtId="0" fontId="28" fillId="0" borderId="4" xfId="6" applyFont="1" applyFill="1" applyBorder="1" applyAlignment="1" applyProtection="1">
      <alignment horizontal="center" vertical="center"/>
    </xf>
    <xf numFmtId="1" fontId="28" fillId="0" borderId="5" xfId="6" applyNumberFormat="1" applyFont="1" applyFill="1" applyBorder="1" applyAlignment="1" applyProtection="1">
      <alignment horizontal="center" vertical="center"/>
    </xf>
    <xf numFmtId="4" fontId="28" fillId="0" borderId="4" xfId="6" applyNumberFormat="1" applyFont="1" applyFill="1" applyBorder="1" applyAlignment="1" applyProtection="1">
      <alignment horizontal="center" vertical="center"/>
    </xf>
    <xf numFmtId="4" fontId="28" fillId="0" borderId="10" xfId="6" applyNumberFormat="1" applyFont="1" applyFill="1" applyBorder="1" applyAlignment="1" applyProtection="1">
      <alignment horizontal="center" vertical="center"/>
    </xf>
    <xf numFmtId="10" fontId="28" fillId="0" borderId="10" xfId="6" applyNumberFormat="1" applyFont="1" applyFill="1" applyBorder="1" applyAlignment="1" applyProtection="1">
      <alignment horizontal="center" vertical="center"/>
    </xf>
    <xf numFmtId="166" fontId="28" fillId="0" borderId="24" xfId="6" applyNumberFormat="1" applyFont="1" applyFill="1" applyBorder="1" applyAlignment="1" applyProtection="1">
      <alignment horizontal="center" vertical="center"/>
    </xf>
    <xf numFmtId="0" fontId="28" fillId="0" borderId="13" xfId="6" applyFont="1" applyBorder="1" applyAlignment="1" applyProtection="1">
      <alignment horizontal="center"/>
    </xf>
    <xf numFmtId="0" fontId="28" fillId="0" borderId="3" xfId="6" applyFont="1" applyFill="1" applyBorder="1" applyProtection="1"/>
    <xf numFmtId="2" fontId="28" fillId="0" borderId="3" xfId="6" applyNumberFormat="1" applyFont="1" applyFill="1" applyBorder="1" applyAlignment="1" applyProtection="1">
      <alignment horizontal="center"/>
    </xf>
    <xf numFmtId="0" fontId="28" fillId="0" borderId="3" xfId="6" applyFont="1" applyFill="1" applyBorder="1" applyAlignment="1" applyProtection="1">
      <alignment horizontal="center"/>
    </xf>
    <xf numFmtId="1" fontId="28" fillId="0" borderId="8" xfId="6" applyNumberFormat="1" applyFont="1" applyFill="1" applyBorder="1" applyAlignment="1" applyProtection="1">
      <alignment horizontal="center"/>
    </xf>
    <xf numFmtId="4" fontId="28" fillId="0" borderId="3" xfId="6" applyNumberFormat="1" applyFont="1" applyFill="1" applyBorder="1" applyAlignment="1" applyProtection="1">
      <alignment horizontal="center"/>
    </xf>
    <xf numFmtId="4" fontId="28" fillId="0" borderId="7" xfId="6" applyNumberFormat="1" applyFont="1" applyFill="1" applyBorder="1" applyAlignment="1" applyProtection="1">
      <alignment horizontal="center"/>
    </xf>
    <xf numFmtId="166" fontId="28" fillId="0" borderId="25" xfId="6" applyNumberFormat="1" applyFont="1" applyFill="1" applyBorder="1" applyAlignment="1" applyProtection="1">
      <alignment horizontal="center"/>
    </xf>
    <xf numFmtId="0" fontId="28" fillId="0" borderId="0" xfId="6" applyFont="1" applyFill="1" applyProtection="1"/>
    <xf numFmtId="0" fontId="35" fillId="0" borderId="0" xfId="6" applyFont="1" applyProtection="1"/>
    <xf numFmtId="0" fontId="39" fillId="0" borderId="0" xfId="6" applyFont="1" applyFill="1" applyBorder="1" applyProtection="1"/>
    <xf numFmtId="1" fontId="53" fillId="0" borderId="0" xfId="6" applyNumberFormat="1" applyProtection="1"/>
    <xf numFmtId="1" fontId="53" fillId="0" borderId="0" xfId="6" applyNumberFormat="1" applyAlignment="1" applyProtection="1">
      <alignment wrapText="1"/>
    </xf>
    <xf numFmtId="165" fontId="39" fillId="0" borderId="0" xfId="6" applyNumberFormat="1" applyFont="1" applyFill="1" applyBorder="1" applyProtection="1"/>
    <xf numFmtId="172" fontId="39" fillId="0" borderId="0" xfId="6" applyNumberFormat="1" applyFont="1" applyFill="1" applyBorder="1" applyProtection="1"/>
    <xf numFmtId="166" fontId="39" fillId="0" borderId="0" xfId="6" applyNumberFormat="1" applyFont="1" applyFill="1" applyBorder="1" applyProtection="1"/>
    <xf numFmtId="0" fontId="29" fillId="0" borderId="0" xfId="6" applyFont="1" applyBorder="1" applyAlignment="1" applyProtection="1"/>
    <xf numFmtId="0" fontId="33" fillId="0" borderId="0" xfId="6" applyFont="1" applyBorder="1" applyProtection="1"/>
    <xf numFmtId="0" fontId="33" fillId="0" borderId="0" xfId="6" applyFont="1" applyBorder="1" applyAlignment="1" applyProtection="1">
      <alignment horizontal="center"/>
    </xf>
    <xf numFmtId="0" fontId="53" fillId="0" borderId="0" xfId="6" applyBorder="1" applyAlignment="1" applyProtection="1">
      <alignment horizontal="center"/>
    </xf>
    <xf numFmtId="0" fontId="33" fillId="0" borderId="0" xfId="6" applyFont="1" applyBorder="1" applyAlignment="1" applyProtection="1"/>
    <xf numFmtId="166" fontId="33" fillId="0" borderId="0" xfId="6" applyNumberFormat="1" applyFont="1" applyBorder="1" applyAlignment="1" applyProtection="1">
      <alignment horizontal="left"/>
    </xf>
    <xf numFmtId="0" fontId="43" fillId="0" borderId="0" xfId="6" applyFont="1" applyProtection="1"/>
    <xf numFmtId="0" fontId="53" fillId="0" borderId="31" xfId="6" applyBorder="1" applyProtection="1"/>
    <xf numFmtId="0" fontId="33" fillId="0" borderId="32" xfId="6" applyFont="1" applyBorder="1" applyAlignment="1" applyProtection="1">
      <alignment horizontal="center"/>
    </xf>
    <xf numFmtId="0" fontId="33" fillId="0" borderId="31" xfId="6" applyFont="1" applyBorder="1" applyAlignment="1" applyProtection="1">
      <alignment horizontal="center"/>
    </xf>
    <xf numFmtId="2" fontId="43" fillId="0" borderId="0" xfId="6" applyNumberFormat="1" applyFont="1" applyBorder="1" applyProtection="1"/>
    <xf numFmtId="0" fontId="33" fillId="0" borderId="32" xfId="6" applyFont="1" applyBorder="1" applyAlignment="1" applyProtection="1">
      <alignment horizontal="center" wrapText="1"/>
    </xf>
    <xf numFmtId="14" fontId="29" fillId="0" borderId="0" xfId="6" applyNumberFormat="1" applyFont="1" applyBorder="1" applyAlignment="1" applyProtection="1"/>
    <xf numFmtId="14" fontId="29" fillId="0" borderId="5" xfId="6" applyNumberFormat="1" applyFont="1" applyBorder="1" applyAlignment="1" applyProtection="1">
      <alignment horizontal="center"/>
    </xf>
    <xf numFmtId="14" fontId="32" fillId="0" borderId="33" xfId="6" applyNumberFormat="1" applyFont="1" applyBorder="1" applyAlignment="1" applyProtection="1">
      <alignment horizontal="center" wrapText="1"/>
    </xf>
    <xf numFmtId="14" fontId="29" fillId="0" borderId="0" xfId="6" applyNumberFormat="1" applyFont="1" applyBorder="1" applyAlignment="1" applyProtection="1">
      <alignment horizontal="center"/>
    </xf>
    <xf numFmtId="0" fontId="33" fillId="0" borderId="34" xfId="6" applyFont="1" applyBorder="1" applyAlignment="1" applyProtection="1">
      <alignment horizontal="center"/>
    </xf>
    <xf numFmtId="0" fontId="33" fillId="0" borderId="35" xfId="6" applyFont="1" applyBorder="1" applyAlignment="1" applyProtection="1">
      <alignment horizontal="center" wrapText="1"/>
    </xf>
    <xf numFmtId="3" fontId="29" fillId="0" borderId="0" xfId="6" applyNumberFormat="1" applyFont="1" applyBorder="1" applyProtection="1"/>
    <xf numFmtId="2" fontId="43" fillId="0" borderId="0" xfId="6" applyNumberFormat="1" applyFont="1" applyProtection="1"/>
    <xf numFmtId="3" fontId="29" fillId="0" borderId="0" xfId="6" applyNumberFormat="1" applyFont="1" applyBorder="1" applyAlignment="1" applyProtection="1"/>
    <xf numFmtId="3" fontId="29" fillId="0" borderId="0" xfId="6" applyNumberFormat="1" applyFont="1" applyBorder="1" applyAlignment="1" applyProtection="1">
      <alignment wrapText="1"/>
    </xf>
    <xf numFmtId="165" fontId="43" fillId="0" borderId="0" xfId="6" applyNumberFormat="1" applyFont="1" applyProtection="1"/>
    <xf numFmtId="1" fontId="43" fillId="0" borderId="0" xfId="6" applyNumberFormat="1" applyFont="1" applyProtection="1"/>
    <xf numFmtId="1" fontId="43" fillId="0" borderId="0" xfId="6" applyNumberFormat="1" applyFont="1" applyAlignment="1" applyProtection="1">
      <alignment wrapText="1"/>
    </xf>
    <xf numFmtId="1" fontId="21" fillId="0" borderId="0" xfId="6" applyNumberFormat="1" applyFont="1" applyProtection="1"/>
    <xf numFmtId="166" fontId="43" fillId="0" borderId="0" xfId="6" applyNumberFormat="1" applyFont="1" applyProtection="1"/>
    <xf numFmtId="1" fontId="13" fillId="0" borderId="0" xfId="6" applyNumberFormat="1" applyFont="1" applyProtection="1"/>
    <xf numFmtId="1" fontId="13" fillId="0" borderId="0" xfId="6" applyNumberFormat="1" applyFont="1" applyAlignment="1" applyProtection="1">
      <alignment wrapText="1"/>
    </xf>
    <xf numFmtId="165" fontId="21" fillId="0" borderId="0" xfId="6" applyNumberFormat="1" applyFont="1" applyProtection="1"/>
    <xf numFmtId="1" fontId="21" fillId="0" borderId="0" xfId="6" applyNumberFormat="1" applyFont="1" applyAlignment="1" applyProtection="1">
      <alignment horizontal="center"/>
    </xf>
    <xf numFmtId="170" fontId="21" fillId="0" borderId="5" xfId="6" applyNumberFormat="1" applyFont="1" applyBorder="1" applyAlignment="1" applyProtection="1">
      <alignment horizontal="center"/>
    </xf>
    <xf numFmtId="0" fontId="53" fillId="0" borderId="0" xfId="6" applyBorder="1" applyProtection="1"/>
    <xf numFmtId="0" fontId="57" fillId="6" borderId="0" xfId="0" applyFont="1" applyFill="1" applyBorder="1" applyAlignment="1" applyProtection="1">
      <alignment horizontal="center"/>
      <protection locked="0"/>
    </xf>
    <xf numFmtId="0" fontId="73" fillId="4" borderId="7" xfId="4" applyFont="1" applyFill="1" applyBorder="1" applyAlignment="1" applyProtection="1">
      <alignment horizontal="center" vertical="center" wrapText="1"/>
    </xf>
    <xf numFmtId="0" fontId="78" fillId="0" borderId="25" xfId="0" applyFont="1" applyBorder="1" applyAlignment="1" applyProtection="1">
      <alignment horizontal="center" vertical="center"/>
    </xf>
    <xf numFmtId="166" fontId="20" fillId="0" borderId="17" xfId="6" applyNumberFormat="1" applyFont="1" applyFill="1" applyBorder="1" applyAlignment="1" applyProtection="1">
      <alignment horizontal="center" vertical="top" wrapText="1"/>
    </xf>
    <xf numFmtId="171" fontId="28" fillId="0" borderId="0" xfId="3" applyNumberFormat="1" applyFont="1" applyFill="1" applyAlignment="1" applyProtection="1">
      <alignment vertical="center"/>
    </xf>
    <xf numFmtId="171" fontId="13" fillId="0" borderId="0" xfId="3" applyNumberFormat="1" applyFont="1" applyProtection="1"/>
    <xf numFmtId="0" fontId="13" fillId="0" borderId="0" xfId="6" applyFont="1" applyFill="1" applyProtection="1"/>
    <xf numFmtId="0" fontId="53" fillId="0" borderId="0" xfId="6" applyBorder="1" applyAlignment="1" applyProtection="1">
      <alignment vertical="center"/>
    </xf>
    <xf numFmtId="0" fontId="27" fillId="0" borderId="0" xfId="6" applyFont="1" applyFill="1" applyAlignment="1" applyProtection="1">
      <alignment horizontal="center"/>
    </xf>
    <xf numFmtId="171" fontId="22" fillId="0" borderId="0" xfId="3" applyNumberFormat="1" applyFont="1" applyProtection="1"/>
    <xf numFmtId="166" fontId="34" fillId="0" borderId="0" xfId="6" applyNumberFormat="1" applyFont="1" applyBorder="1" applyAlignment="1" applyProtection="1">
      <alignment horizontal="center"/>
    </xf>
    <xf numFmtId="0" fontId="34" fillId="0" borderId="0" xfId="6" applyFont="1" applyFill="1" applyAlignment="1" applyProtection="1">
      <alignment horizontal="center"/>
    </xf>
    <xf numFmtId="1" fontId="35" fillId="0" borderId="0" xfId="6" applyNumberFormat="1" applyFont="1" applyFill="1" applyBorder="1" applyAlignment="1" applyProtection="1">
      <alignment horizontal="left"/>
    </xf>
    <xf numFmtId="0" fontId="38" fillId="0" borderId="0" xfId="6" applyFont="1" applyFill="1" applyBorder="1" applyAlignment="1" applyProtection="1">
      <alignment horizontal="centerContinuous"/>
    </xf>
    <xf numFmtId="0" fontId="36" fillId="0" borderId="0" xfId="6" applyFont="1" applyFill="1" applyBorder="1" applyProtection="1"/>
    <xf numFmtId="0" fontId="35" fillId="0" borderId="0" xfId="6" applyFont="1" applyFill="1" applyBorder="1" applyAlignment="1" applyProtection="1">
      <alignment horizontal="left"/>
    </xf>
    <xf numFmtId="1" fontId="35" fillId="0" borderId="0" xfId="6" applyNumberFormat="1" applyFont="1" applyBorder="1" applyAlignment="1" applyProtection="1">
      <alignment horizontal="center"/>
    </xf>
    <xf numFmtId="166" fontId="39" fillId="0" borderId="0" xfId="6" applyNumberFormat="1" applyFont="1" applyBorder="1" applyAlignment="1" applyProtection="1">
      <alignment horizontal="left" vertical="center"/>
    </xf>
    <xf numFmtId="0" fontId="53" fillId="0" borderId="0" xfId="6" applyBorder="1" applyAlignment="1" applyProtection="1"/>
    <xf numFmtId="171" fontId="53" fillId="0" borderId="0" xfId="3" applyNumberFormat="1" applyFont="1" applyProtection="1"/>
    <xf numFmtId="0" fontId="29" fillId="0" borderId="0" xfId="6" applyFont="1" applyFill="1" applyBorder="1" applyAlignment="1" applyProtection="1">
      <alignment horizontal="center" vertical="top" wrapText="1"/>
    </xf>
    <xf numFmtId="171" fontId="39" fillId="0" borderId="0" xfId="3" applyNumberFormat="1" applyFont="1" applyProtection="1"/>
    <xf numFmtId="0" fontId="20" fillId="0" borderId="0" xfId="6" applyFont="1" applyFill="1" applyBorder="1" applyAlignment="1" applyProtection="1">
      <alignment horizontal="center"/>
    </xf>
    <xf numFmtId="171" fontId="39" fillId="0" borderId="0" xfId="3" applyNumberFormat="1" applyFont="1" applyFill="1" applyProtection="1"/>
    <xf numFmtId="14" fontId="28" fillId="0" borderId="23" xfId="6" applyNumberFormat="1" applyFont="1" applyFill="1" applyBorder="1" applyAlignment="1" applyProtection="1">
      <alignment horizontal="center" vertical="center"/>
    </xf>
    <xf numFmtId="0" fontId="28" fillId="0" borderId="24" xfId="6" applyFont="1" applyFill="1" applyBorder="1" applyAlignment="1" applyProtection="1">
      <alignment horizontal="center" vertical="center"/>
    </xf>
    <xf numFmtId="14" fontId="28" fillId="0" borderId="23" xfId="6" applyNumberFormat="1" applyFont="1" applyFill="1" applyBorder="1" applyAlignment="1" applyProtection="1">
      <alignment horizontal="center"/>
    </xf>
    <xf numFmtId="0" fontId="28" fillId="0" borderId="25" xfId="6" applyFont="1" applyFill="1" applyBorder="1" applyAlignment="1" applyProtection="1">
      <alignment horizontal="center"/>
    </xf>
    <xf numFmtId="171" fontId="28" fillId="0" borderId="0" xfId="3" applyNumberFormat="1" applyFont="1" applyFill="1" applyProtection="1"/>
    <xf numFmtId="171" fontId="35" fillId="0" borderId="0" xfId="3" applyNumberFormat="1" applyFont="1" applyProtection="1"/>
    <xf numFmtId="0" fontId="29" fillId="0" borderId="0" xfId="6" applyFont="1" applyAlignment="1" applyProtection="1">
      <alignment horizontal="center"/>
    </xf>
    <xf numFmtId="0" fontId="33" fillId="0" borderId="0" xfId="6" applyFont="1" applyFill="1" applyBorder="1" applyProtection="1"/>
    <xf numFmtId="0" fontId="39" fillId="0" borderId="0" xfId="6" applyFont="1" applyBorder="1" applyProtection="1"/>
    <xf numFmtId="0" fontId="43" fillId="0" borderId="0" xfId="6" applyFont="1" applyBorder="1" applyProtection="1"/>
    <xf numFmtId="171" fontId="43" fillId="0" borderId="0" xfId="3" applyNumberFormat="1" applyFont="1" applyProtection="1"/>
    <xf numFmtId="0" fontId="44" fillId="0" borderId="0" xfId="6" applyFont="1" applyBorder="1" applyProtection="1"/>
    <xf numFmtId="166" fontId="33" fillId="0" borderId="0" xfId="6" applyNumberFormat="1" applyFont="1" applyBorder="1" applyAlignment="1" applyProtection="1">
      <alignment horizontal="center"/>
    </xf>
    <xf numFmtId="0" fontId="33" fillId="0" borderId="0" xfId="6" applyFont="1" applyFill="1" applyBorder="1" applyAlignment="1" applyProtection="1">
      <alignment horizontal="center"/>
    </xf>
    <xf numFmtId="165" fontId="27" fillId="0" borderId="0" xfId="6" applyNumberFormat="1" applyFont="1" applyBorder="1" applyProtection="1"/>
    <xf numFmtId="166" fontId="33" fillId="0" borderId="0" xfId="6" applyNumberFormat="1" applyFont="1" applyBorder="1" applyAlignment="1" applyProtection="1"/>
    <xf numFmtId="0" fontId="33" fillId="0" borderId="0" xfId="6" applyFont="1" applyFill="1" applyBorder="1" applyAlignment="1" applyProtection="1"/>
    <xf numFmtId="0" fontId="43" fillId="0" borderId="0" xfId="6" applyFont="1" applyFill="1" applyProtection="1"/>
    <xf numFmtId="0" fontId="53" fillId="0" borderId="0" xfId="6" applyFill="1" applyProtection="1"/>
    <xf numFmtId="1" fontId="71" fillId="11" borderId="3" xfId="6" applyNumberFormat="1" applyFont="1" applyFill="1" applyBorder="1" applyAlignment="1" applyProtection="1">
      <alignment horizontal="center"/>
      <protection locked="0"/>
    </xf>
    <xf numFmtId="8" fontId="68" fillId="11" borderId="3" xfId="6" applyNumberFormat="1" applyFont="1" applyFill="1" applyBorder="1" applyAlignment="1" applyProtection="1">
      <alignment horizontal="center"/>
      <protection locked="0"/>
    </xf>
    <xf numFmtId="0" fontId="57" fillId="0" borderId="0" xfId="0" applyFont="1" applyFill="1" applyBorder="1" applyAlignment="1" applyProtection="1">
      <protection locked="0"/>
    </xf>
    <xf numFmtId="0" fontId="28" fillId="0" borderId="27" xfId="6" applyFont="1" applyFill="1" applyBorder="1" applyProtection="1"/>
    <xf numFmtId="2" fontId="28" fillId="0" borderId="27" xfId="6" applyNumberFormat="1" applyFont="1" applyFill="1" applyBorder="1" applyAlignment="1" applyProtection="1">
      <alignment horizontal="center"/>
    </xf>
    <xf numFmtId="0" fontId="28" fillId="0" borderId="27" xfId="6" applyFont="1" applyFill="1" applyBorder="1" applyAlignment="1" applyProtection="1">
      <alignment horizontal="center"/>
    </xf>
    <xf numFmtId="4" fontId="28" fillId="0" borderId="27" xfId="6" applyNumberFormat="1" applyFont="1" applyFill="1" applyBorder="1" applyAlignment="1" applyProtection="1">
      <alignment horizontal="center"/>
    </xf>
    <xf numFmtId="166" fontId="28" fillId="0" borderId="29" xfId="6" applyNumberFormat="1" applyFont="1" applyFill="1" applyBorder="1" applyAlignment="1" applyProtection="1">
      <alignment horizontal="center"/>
    </xf>
    <xf numFmtId="166" fontId="28" fillId="0" borderId="30" xfId="6" applyNumberFormat="1" applyFont="1" applyFill="1" applyBorder="1" applyAlignment="1" applyProtection="1">
      <alignment horizontal="center"/>
    </xf>
    <xf numFmtId="166" fontId="87" fillId="0" borderId="29" xfId="6" applyNumberFormat="1" applyFont="1" applyBorder="1" applyProtection="1"/>
    <xf numFmtId="0" fontId="87" fillId="0" borderId="26" xfId="6" applyFont="1" applyBorder="1" applyAlignment="1" applyProtection="1">
      <alignment horizontal="center"/>
    </xf>
    <xf numFmtId="0" fontId="28" fillId="0" borderId="28" xfId="6" applyFont="1" applyFill="1" applyBorder="1" applyAlignment="1" applyProtection="1">
      <alignment horizontal="center"/>
    </xf>
    <xf numFmtId="0" fontId="88" fillId="0" borderId="56" xfId="6" applyFont="1" applyBorder="1" applyProtection="1"/>
    <xf numFmtId="165" fontId="53" fillId="0" borderId="57" xfId="6" applyNumberFormat="1" applyBorder="1" applyProtection="1"/>
    <xf numFmtId="165" fontId="17" fillId="0" borderId="0" xfId="6" applyNumberFormat="1" applyFont="1" applyFill="1" applyBorder="1" applyAlignment="1" applyProtection="1">
      <alignment vertical="center"/>
    </xf>
    <xf numFmtId="165" fontId="17" fillId="0" borderId="0" xfId="6" applyNumberFormat="1" applyFont="1" applyFill="1" applyBorder="1" applyProtection="1"/>
    <xf numFmtId="166" fontId="27" fillId="0" borderId="0" xfId="6" applyNumberFormat="1" applyFont="1" applyFill="1" applyBorder="1" applyProtection="1"/>
    <xf numFmtId="1" fontId="28" fillId="0" borderId="5" xfId="6" applyNumberFormat="1" applyFont="1" applyFill="1" applyBorder="1" applyAlignment="1" applyProtection="1">
      <alignment horizontal="left" vertical="center" wrapText="1"/>
    </xf>
    <xf numFmtId="1" fontId="28" fillId="0" borderId="8" xfId="6" applyNumberFormat="1" applyFont="1" applyFill="1" applyBorder="1" applyAlignment="1" applyProtection="1">
      <alignment horizontal="left" wrapText="1"/>
    </xf>
    <xf numFmtId="0" fontId="28" fillId="0" borderId="28" xfId="6" applyFont="1" applyFill="1" applyBorder="1" applyAlignment="1" applyProtection="1">
      <alignment horizontal="left" wrapText="1"/>
    </xf>
    <xf numFmtId="10" fontId="28" fillId="0" borderId="10" xfId="6" applyNumberFormat="1" applyFont="1" applyFill="1" applyBorder="1" applyAlignment="1" applyProtection="1">
      <alignment horizontal="center"/>
    </xf>
    <xf numFmtId="10" fontId="28" fillId="0" borderId="27" xfId="6" applyNumberFormat="1" applyFont="1" applyFill="1" applyBorder="1" applyAlignment="1" applyProtection="1">
      <alignment horizontal="center"/>
    </xf>
    <xf numFmtId="44" fontId="28" fillId="11" borderId="92" xfId="3" applyFont="1" applyFill="1" applyBorder="1" applyAlignment="1" applyProtection="1">
      <alignment horizontal="center" vertical="center"/>
      <protection locked="0"/>
    </xf>
    <xf numFmtId="44" fontId="28" fillId="11" borderId="45" xfId="3" applyFont="1" applyFill="1" applyBorder="1" applyAlignment="1" applyProtection="1">
      <alignment horizontal="center" vertical="center"/>
      <protection locked="0"/>
    </xf>
    <xf numFmtId="169" fontId="90" fillId="11" borderId="23" xfId="1" applyNumberFormat="1" applyFont="1" applyFill="1" applyBorder="1" applyAlignment="1" applyProtection="1">
      <alignment horizontal="center" vertical="center" wrapText="1" shrinkToFit="1"/>
      <protection locked="0"/>
    </xf>
    <xf numFmtId="169" fontId="90" fillId="11" borderId="24" xfId="7" applyNumberFormat="1" applyFont="1" applyFill="1" applyBorder="1" applyAlignment="1" applyProtection="1">
      <alignment horizontal="center" vertical="center" wrapText="1" shrinkToFit="1"/>
      <protection locked="0"/>
    </xf>
    <xf numFmtId="0" fontId="56" fillId="0" borderId="71" xfId="0" applyFont="1" applyBorder="1" applyAlignment="1" applyProtection="1">
      <alignment horizontal="left"/>
    </xf>
    <xf numFmtId="0" fontId="56" fillId="0" borderId="24" xfId="0" applyFont="1" applyBorder="1" applyAlignment="1" applyProtection="1">
      <alignment horizontal="center"/>
    </xf>
    <xf numFmtId="3" fontId="64" fillId="7" borderId="3" xfId="0" applyNumberFormat="1" applyFont="1" applyFill="1" applyBorder="1" applyAlignment="1" applyProtection="1">
      <alignment horizontal="center" vertical="center"/>
    </xf>
    <xf numFmtId="3" fontId="64" fillId="10" borderId="7" xfId="0" applyNumberFormat="1" applyFont="1" applyFill="1" applyBorder="1" applyAlignment="1" applyProtection="1">
      <alignment horizontal="center" vertical="center"/>
    </xf>
    <xf numFmtId="3" fontId="64" fillId="10" borderId="13" xfId="0" applyNumberFormat="1" applyFont="1" applyFill="1" applyBorder="1" applyAlignment="1" applyProtection="1">
      <alignment horizontal="center"/>
    </xf>
    <xf numFmtId="1" fontId="64" fillId="10" borderId="3" xfId="0" applyNumberFormat="1" applyFont="1" applyFill="1" applyBorder="1" applyAlignment="1" applyProtection="1">
      <alignment horizontal="center"/>
    </xf>
    <xf numFmtId="0" fontId="25" fillId="0" borderId="5" xfId="0" applyFont="1" applyFill="1" applyBorder="1" applyAlignment="1" applyProtection="1">
      <alignment horizontal="left"/>
    </xf>
    <xf numFmtId="0" fontId="12" fillId="0" borderId="42" xfId="0" applyFont="1" applyFill="1" applyBorder="1" applyAlignment="1" applyProtection="1">
      <alignment horizontal="center"/>
    </xf>
    <xf numFmtId="3" fontId="56" fillId="11" borderId="73" xfId="0" applyNumberFormat="1" applyFont="1" applyFill="1" applyBorder="1" applyAlignment="1" applyProtection="1">
      <alignment horizontal="center"/>
      <protection locked="0"/>
    </xf>
    <xf numFmtId="3" fontId="56" fillId="0" borderId="70" xfId="0" applyNumberFormat="1" applyFont="1" applyFill="1" applyBorder="1" applyAlignment="1" applyProtection="1">
      <alignment horizontal="center"/>
    </xf>
    <xf numFmtId="3" fontId="56" fillId="0" borderId="70" xfId="0" applyNumberFormat="1" applyFont="1" applyFill="1" applyBorder="1" applyAlignment="1" applyProtection="1">
      <alignment horizontal="center"/>
      <protection locked="0"/>
    </xf>
    <xf numFmtId="0" fontId="56" fillId="7" borderId="13" xfId="0" applyFont="1" applyFill="1" applyBorder="1" applyAlignment="1" applyProtection="1">
      <alignment horizontal="center"/>
    </xf>
    <xf numFmtId="1" fontId="56" fillId="7" borderId="3" xfId="0" applyNumberFormat="1" applyFont="1" applyFill="1" applyBorder="1" applyAlignment="1" applyProtection="1">
      <alignment horizontal="center"/>
    </xf>
    <xf numFmtId="0" fontId="56" fillId="7" borderId="3" xfId="0" applyFont="1" applyFill="1" applyBorder="1" applyAlignment="1" applyProtection="1">
      <alignment horizontal="center"/>
    </xf>
    <xf numFmtId="0" fontId="56" fillId="6" borderId="5" xfId="0" applyFont="1" applyFill="1" applyBorder="1" applyAlignment="1" applyProtection="1">
      <protection locked="0"/>
    </xf>
    <xf numFmtId="0" fontId="56" fillId="11" borderId="3" xfId="0" applyFont="1" applyFill="1" applyBorder="1" applyAlignment="1" applyProtection="1">
      <alignment horizontal="left"/>
      <protection locked="0"/>
    </xf>
    <xf numFmtId="0" fontId="57" fillId="0" borderId="0" xfId="6" applyFont="1" applyProtection="1">
      <protection locked="0"/>
    </xf>
    <xf numFmtId="0" fontId="66" fillId="0" borderId="0" xfId="6" applyFont="1" applyAlignment="1" applyProtection="1">
      <protection locked="0"/>
    </xf>
    <xf numFmtId="0" fontId="67" fillId="0" borderId="0" xfId="6" applyFont="1" applyProtection="1">
      <protection locked="0"/>
    </xf>
    <xf numFmtId="0" fontId="68" fillId="0" borderId="0" xfId="6" applyFont="1" applyProtection="1">
      <protection locked="0"/>
    </xf>
    <xf numFmtId="0" fontId="68" fillId="0" borderId="0" xfId="6" applyFont="1" applyAlignment="1" applyProtection="1">
      <alignment horizontal="right"/>
      <protection locked="0"/>
    </xf>
    <xf numFmtId="0" fontId="68" fillId="0" borderId="0" xfId="6" applyFont="1" applyFill="1" applyProtection="1">
      <protection locked="0"/>
    </xf>
    <xf numFmtId="0" fontId="56" fillId="0" borderId="0" xfId="6" applyFont="1" applyProtection="1">
      <protection locked="0"/>
    </xf>
    <xf numFmtId="0" fontId="68" fillId="8" borderId="0" xfId="6" applyFont="1" applyFill="1" applyAlignment="1" applyProtection="1">
      <alignment horizontal="right"/>
      <protection locked="0"/>
    </xf>
    <xf numFmtId="0" fontId="56" fillId="8" borderId="0" xfId="6" applyFont="1" applyFill="1" applyBorder="1" applyAlignment="1" applyProtection="1">
      <alignment horizontal="center"/>
      <protection locked="0"/>
    </xf>
    <xf numFmtId="0" fontId="68" fillId="8" borderId="0" xfId="6" applyFont="1" applyFill="1" applyProtection="1">
      <protection locked="0"/>
    </xf>
    <xf numFmtId="0" fontId="68" fillId="8" borderId="0" xfId="6" applyFont="1" applyFill="1" applyBorder="1" applyProtection="1">
      <protection locked="0"/>
    </xf>
    <xf numFmtId="0" fontId="68" fillId="8" borderId="0" xfId="6" applyFont="1" applyFill="1" applyBorder="1" applyAlignment="1" applyProtection="1">
      <alignment horizontal="center"/>
      <protection locked="0"/>
    </xf>
    <xf numFmtId="0" fontId="56" fillId="8" borderId="0" xfId="6" applyFont="1" applyFill="1" applyProtection="1">
      <protection locked="0"/>
    </xf>
    <xf numFmtId="0" fontId="67" fillId="0" borderId="0" xfId="6" applyFont="1" applyAlignment="1" applyProtection="1">
      <protection locked="0"/>
    </xf>
    <xf numFmtId="0" fontId="68" fillId="0" borderId="0" xfId="6" applyFont="1" applyAlignment="1" applyProtection="1">
      <protection locked="0"/>
    </xf>
    <xf numFmtId="0" fontId="13" fillId="0" borderId="0" xfId="6" applyFont="1" applyProtection="1">
      <protection locked="0"/>
    </xf>
    <xf numFmtId="0" fontId="53" fillId="0" borderId="0" xfId="6" applyFont="1" applyAlignment="1" applyProtection="1">
      <alignment horizontal="center"/>
      <protection locked="0"/>
    </xf>
    <xf numFmtId="0" fontId="10" fillId="0" borderId="0" xfId="6" applyFont="1" applyProtection="1">
      <protection locked="0"/>
    </xf>
    <xf numFmtId="0" fontId="53" fillId="0" borderId="0" xfId="6" applyFont="1" applyProtection="1">
      <protection locked="0"/>
    </xf>
    <xf numFmtId="0" fontId="67" fillId="0" borderId="0" xfId="6" applyFont="1" applyBorder="1" applyProtection="1">
      <protection locked="0"/>
    </xf>
    <xf numFmtId="0" fontId="68" fillId="0" borderId="0" xfId="6" applyFont="1" applyBorder="1" applyProtection="1">
      <protection locked="0"/>
    </xf>
    <xf numFmtId="0" fontId="69" fillId="0" borderId="0" xfId="6" applyFont="1" applyBorder="1" applyAlignment="1" applyProtection="1">
      <alignment horizontal="center"/>
      <protection locked="0"/>
    </xf>
    <xf numFmtId="0" fontId="20" fillId="0" borderId="46" xfId="6" applyFont="1" applyBorder="1" applyProtection="1">
      <protection locked="0"/>
    </xf>
    <xf numFmtId="0" fontId="20" fillId="0" borderId="47" xfId="6" applyFont="1" applyBorder="1" applyProtection="1">
      <protection locked="0"/>
    </xf>
    <xf numFmtId="0" fontId="20" fillId="0" borderId="47" xfId="6" applyFont="1" applyBorder="1" applyAlignment="1" applyProtection="1">
      <alignment horizontal="center"/>
      <protection locked="0"/>
    </xf>
    <xf numFmtId="0" fontId="20" fillId="0" borderId="48" xfId="6" applyFont="1" applyBorder="1" applyAlignment="1" applyProtection="1">
      <alignment horizontal="center"/>
      <protection locked="0"/>
    </xf>
    <xf numFmtId="0" fontId="20" fillId="0" borderId="49" xfId="6" applyFont="1" applyBorder="1" applyAlignment="1" applyProtection="1">
      <alignment horizontal="center"/>
      <protection locked="0"/>
    </xf>
    <xf numFmtId="0" fontId="20" fillId="0" borderId="11" xfId="6" applyFont="1" applyBorder="1" applyAlignment="1" applyProtection="1">
      <alignment horizontal="center"/>
      <protection locked="0"/>
    </xf>
    <xf numFmtId="0" fontId="20" fillId="0" borderId="16" xfId="6" applyFont="1" applyBorder="1" applyAlignment="1" applyProtection="1">
      <alignment horizontal="center"/>
      <protection locked="0"/>
    </xf>
    <xf numFmtId="0" fontId="20" fillId="0" borderId="53" xfId="6" applyFont="1" applyBorder="1" applyAlignment="1" applyProtection="1">
      <alignment horizontal="center"/>
      <protection locked="0"/>
    </xf>
    <xf numFmtId="0" fontId="20" fillId="0" borderId="54" xfId="6" applyFont="1" applyBorder="1" applyAlignment="1" applyProtection="1">
      <alignment horizontal="center"/>
      <protection locked="0"/>
    </xf>
    <xf numFmtId="1" fontId="71" fillId="0" borderId="4" xfId="6" applyNumberFormat="1" applyFont="1" applyBorder="1" applyAlignment="1" applyProtection="1">
      <alignment horizontal="center"/>
      <protection locked="0"/>
    </xf>
    <xf numFmtId="8" fontId="68" fillId="0" borderId="4" xfId="6" applyNumberFormat="1" applyFont="1" applyBorder="1" applyAlignment="1" applyProtection="1">
      <alignment horizontal="center"/>
      <protection locked="0"/>
    </xf>
    <xf numFmtId="1" fontId="70" fillId="7" borderId="3" xfId="6" applyNumberFormat="1" applyFont="1" applyFill="1" applyBorder="1" applyAlignment="1" applyProtection="1">
      <alignment horizontal="center"/>
      <protection locked="0"/>
    </xf>
    <xf numFmtId="8" fontId="70" fillId="7" borderId="3" xfId="6" applyNumberFormat="1" applyFont="1" applyFill="1" applyBorder="1" applyAlignment="1" applyProtection="1">
      <alignment horizontal="center"/>
      <protection locked="0"/>
    </xf>
    <xf numFmtId="1" fontId="70" fillId="0" borderId="3" xfId="6" applyNumberFormat="1" applyFont="1" applyFill="1" applyBorder="1" applyAlignment="1" applyProtection="1">
      <alignment horizontal="center"/>
      <protection locked="0"/>
    </xf>
    <xf numFmtId="8" fontId="70" fillId="0" borderId="3" xfId="6" applyNumberFormat="1" applyFont="1" applyFill="1" applyBorder="1" applyAlignment="1" applyProtection="1">
      <alignment horizontal="center"/>
      <protection locked="0"/>
    </xf>
    <xf numFmtId="0" fontId="72" fillId="0" borderId="0" xfId="6" applyFont="1" applyBorder="1" applyAlignment="1" applyProtection="1">
      <alignment horizontal="left"/>
      <protection locked="0"/>
    </xf>
    <xf numFmtId="0" fontId="72" fillId="0" borderId="0" xfId="6" applyFont="1" applyBorder="1" applyAlignment="1" applyProtection="1">
      <alignment horizontal="center"/>
      <protection locked="0"/>
    </xf>
    <xf numFmtId="3" fontId="72" fillId="0" borderId="0" xfId="6" applyNumberFormat="1" applyFont="1" applyBorder="1" applyAlignment="1" applyProtection="1">
      <alignment horizontal="center"/>
      <protection locked="0"/>
    </xf>
    <xf numFmtId="1" fontId="72" fillId="0" borderId="0" xfId="6" applyNumberFormat="1" applyFont="1" applyBorder="1" applyAlignment="1" applyProtection="1">
      <alignment horizontal="center"/>
      <protection locked="0"/>
    </xf>
    <xf numFmtId="8" fontId="72" fillId="0" borderId="0" xfId="6" applyNumberFormat="1" applyFont="1" applyBorder="1" applyAlignment="1" applyProtection="1">
      <alignment horizontal="center"/>
      <protection locked="0"/>
    </xf>
    <xf numFmtId="0" fontId="71" fillId="7" borderId="44" xfId="6" applyFont="1" applyFill="1" applyBorder="1" applyProtection="1">
      <protection locked="0"/>
    </xf>
    <xf numFmtId="0" fontId="71" fillId="7" borderId="1" xfId="6" applyFont="1" applyFill="1" applyBorder="1" applyProtection="1">
      <protection locked="0"/>
    </xf>
    <xf numFmtId="0" fontId="68" fillId="7" borderId="40" xfId="6" applyFont="1" applyFill="1" applyBorder="1" applyProtection="1">
      <protection locked="0"/>
    </xf>
    <xf numFmtId="0" fontId="71" fillId="11" borderId="44" xfId="6" applyFont="1" applyFill="1" applyBorder="1" applyProtection="1">
      <protection locked="0"/>
    </xf>
    <xf numFmtId="0" fontId="71" fillId="7" borderId="16" xfId="6" applyFont="1" applyFill="1" applyBorder="1" applyProtection="1">
      <protection locked="0"/>
    </xf>
    <xf numFmtId="0" fontId="71" fillId="7" borderId="0" xfId="6" applyFont="1" applyFill="1" applyBorder="1" applyProtection="1">
      <protection locked="0"/>
    </xf>
    <xf numFmtId="0" fontId="68" fillId="7" borderId="2" xfId="6" applyFont="1" applyFill="1" applyBorder="1" applyProtection="1">
      <protection locked="0"/>
    </xf>
    <xf numFmtId="0" fontId="68" fillId="7" borderId="10" xfId="6" applyFont="1" applyFill="1" applyBorder="1" applyProtection="1">
      <protection locked="0"/>
    </xf>
    <xf numFmtId="0" fontId="71" fillId="7" borderId="5" xfId="6" applyFont="1" applyFill="1" applyBorder="1" applyProtection="1">
      <protection locked="0"/>
    </xf>
    <xf numFmtId="0" fontId="68" fillId="7" borderId="5" xfId="6" applyFont="1" applyFill="1" applyBorder="1" applyProtection="1">
      <protection locked="0"/>
    </xf>
    <xf numFmtId="0" fontId="68" fillId="7" borderId="41" xfId="6" applyFont="1" applyFill="1" applyBorder="1" applyProtection="1">
      <protection locked="0"/>
    </xf>
    <xf numFmtId="0" fontId="48" fillId="2" borderId="0" xfId="7" applyFont="1" applyFill="1" applyBorder="1" applyAlignment="1" applyProtection="1">
      <alignment horizontal="left"/>
      <protection locked="0"/>
    </xf>
    <xf numFmtId="0" fontId="20" fillId="0" borderId="50" xfId="6" applyFont="1" applyBorder="1" applyAlignment="1" applyProtection="1">
      <alignment horizontal="center"/>
    </xf>
    <xf numFmtId="0" fontId="20" fillId="0" borderId="11" xfId="6" applyFont="1" applyBorder="1" applyAlignment="1" applyProtection="1">
      <alignment horizontal="center"/>
    </xf>
    <xf numFmtId="0" fontId="20" fillId="0" borderId="11" xfId="6" applyFont="1" applyBorder="1" applyProtection="1"/>
    <xf numFmtId="0" fontId="20" fillId="0" borderId="52" xfId="6" applyFont="1" applyBorder="1" applyAlignment="1" applyProtection="1">
      <alignment horizontal="center"/>
    </xf>
    <xf numFmtId="0" fontId="20" fillId="0" borderId="53" xfId="6" applyFont="1" applyBorder="1" applyAlignment="1" applyProtection="1">
      <alignment horizontal="center"/>
    </xf>
    <xf numFmtId="0" fontId="70" fillId="7" borderId="36" xfId="6" applyFont="1" applyFill="1" applyBorder="1" applyAlignment="1" applyProtection="1">
      <alignment horizontal="center"/>
    </xf>
    <xf numFmtId="0" fontId="68" fillId="0" borderId="4" xfId="6" applyFont="1" applyBorder="1" applyAlignment="1" applyProtection="1">
      <alignment horizontal="center"/>
    </xf>
    <xf numFmtId="0" fontId="68" fillId="0" borderId="4" xfId="6" applyFont="1" applyBorder="1" applyProtection="1"/>
    <xf numFmtId="3" fontId="68" fillId="0" borderId="4" xfId="6" applyNumberFormat="1" applyFont="1" applyBorder="1" applyAlignment="1" applyProtection="1">
      <alignment horizontal="center"/>
    </xf>
    <xf numFmtId="0" fontId="70" fillId="7" borderId="37" xfId="6" applyFont="1" applyFill="1" applyBorder="1" applyAlignment="1" applyProtection="1">
      <alignment horizontal="center"/>
    </xf>
    <xf numFmtId="0" fontId="70" fillId="7" borderId="3" xfId="6" applyFont="1" applyFill="1" applyBorder="1" applyAlignment="1" applyProtection="1">
      <alignment horizontal="center"/>
    </xf>
    <xf numFmtId="0" fontId="70" fillId="7" borderId="3" xfId="6" applyFont="1" applyFill="1" applyBorder="1" applyProtection="1"/>
    <xf numFmtId="4" fontId="70" fillId="7" borderId="3" xfId="6" applyNumberFormat="1" applyFont="1" applyFill="1" applyBorder="1" applyAlignment="1" applyProtection="1">
      <alignment horizontal="center"/>
    </xf>
    <xf numFmtId="0" fontId="70" fillId="0" borderId="37" xfId="6" applyFont="1" applyFill="1" applyBorder="1" applyAlignment="1" applyProtection="1">
      <alignment horizontal="center"/>
    </xf>
    <xf numFmtId="0" fontId="70" fillId="0" borderId="3" xfId="6" applyFont="1" applyFill="1" applyBorder="1" applyAlignment="1" applyProtection="1">
      <alignment horizontal="center"/>
    </xf>
    <xf numFmtId="0" fontId="70" fillId="0" borderId="3" xfId="6" applyFont="1" applyFill="1" applyBorder="1" applyProtection="1"/>
    <xf numFmtId="4" fontId="70" fillId="0" borderId="7" xfId="6" applyNumberFormat="1" applyFont="1" applyFill="1" applyBorder="1" applyAlignment="1" applyProtection="1">
      <alignment horizontal="center"/>
    </xf>
    <xf numFmtId="0" fontId="68" fillId="0" borderId="38" xfId="6" applyFont="1" applyBorder="1" applyAlignment="1" applyProtection="1">
      <alignment horizontal="center"/>
    </xf>
    <xf numFmtId="0" fontId="68" fillId="0" borderId="3" xfId="6" applyFont="1" applyBorder="1" applyAlignment="1" applyProtection="1">
      <alignment horizontal="center"/>
    </xf>
    <xf numFmtId="0" fontId="68" fillId="0" borderId="3" xfId="6" applyFont="1" applyBorder="1" applyAlignment="1" applyProtection="1">
      <alignment horizontal="left"/>
    </xf>
    <xf numFmtId="2" fontId="68" fillId="0" borderId="7" xfId="6" applyNumberFormat="1" applyFont="1" applyBorder="1" applyAlignment="1" applyProtection="1">
      <alignment horizontal="center"/>
    </xf>
    <xf numFmtId="0" fontId="68" fillId="0" borderId="37" xfId="6" applyFont="1" applyBorder="1" applyAlignment="1" applyProtection="1">
      <alignment horizontal="center"/>
    </xf>
    <xf numFmtId="0" fontId="72" fillId="0" borderId="30" xfId="6" applyFont="1" applyBorder="1" applyAlignment="1" applyProtection="1">
      <alignment horizontal="center"/>
    </xf>
    <xf numFmtId="0" fontId="72" fillId="0" borderId="27" xfId="6" applyFont="1" applyBorder="1" applyAlignment="1" applyProtection="1">
      <alignment horizontal="center"/>
    </xf>
    <xf numFmtId="1" fontId="92" fillId="0" borderId="19" xfId="6" applyNumberFormat="1" applyFont="1" applyBorder="1" applyAlignment="1" applyProtection="1">
      <alignment horizontal="right"/>
    </xf>
    <xf numFmtId="3" fontId="92" fillId="0" borderId="19" xfId="6" applyNumberFormat="1" applyFont="1" applyBorder="1" applyAlignment="1" applyProtection="1">
      <alignment horizontal="center"/>
    </xf>
    <xf numFmtId="0" fontId="20" fillId="0" borderId="11" xfId="6" applyFont="1" applyFill="1" applyBorder="1" applyAlignment="1" applyProtection="1">
      <alignment horizontal="center"/>
    </xf>
    <xf numFmtId="0" fontId="20" fillId="0" borderId="51" xfId="6" applyFont="1" applyBorder="1" applyAlignment="1" applyProtection="1">
      <alignment horizontal="center"/>
    </xf>
    <xf numFmtId="0" fontId="20" fillId="0" borderId="53" xfId="6" applyFont="1" applyFill="1" applyBorder="1" applyAlignment="1" applyProtection="1">
      <alignment horizontal="center"/>
    </xf>
    <xf numFmtId="0" fontId="20" fillId="0" borderId="55" xfId="6" applyFont="1" applyBorder="1" applyAlignment="1" applyProtection="1">
      <alignment horizontal="center"/>
    </xf>
    <xf numFmtId="8" fontId="68" fillId="0" borderId="4" xfId="6" applyNumberFormat="1" applyFont="1" applyBorder="1" applyAlignment="1" applyProtection="1">
      <alignment horizontal="center"/>
    </xf>
    <xf numFmtId="0" fontId="56" fillId="0" borderId="4" xfId="6" applyFont="1" applyBorder="1" applyProtection="1"/>
    <xf numFmtId="3" fontId="68" fillId="0" borderId="42" xfId="6" applyNumberFormat="1" applyFont="1" applyBorder="1" applyAlignment="1" applyProtection="1">
      <alignment horizontal="center"/>
    </xf>
    <xf numFmtId="8" fontId="70" fillId="7" borderId="3" xfId="6" applyNumberFormat="1" applyFont="1" applyFill="1" applyBorder="1" applyAlignment="1" applyProtection="1">
      <alignment horizontal="center"/>
    </xf>
    <xf numFmtId="167" fontId="70" fillId="7" borderId="3" xfId="6" applyNumberFormat="1" applyFont="1" applyFill="1" applyBorder="1" applyAlignment="1" applyProtection="1">
      <alignment horizontal="center"/>
    </xf>
    <xf numFmtId="3" fontId="70" fillId="7" borderId="3" xfId="6" applyNumberFormat="1" applyFont="1" applyFill="1" applyBorder="1" applyAlignment="1" applyProtection="1">
      <alignment horizontal="center"/>
    </xf>
    <xf numFmtId="3" fontId="70" fillId="7" borderId="39" xfId="6" applyNumberFormat="1" applyFont="1" applyFill="1" applyBorder="1" applyAlignment="1" applyProtection="1">
      <alignment horizontal="center"/>
    </xf>
    <xf numFmtId="8" fontId="70" fillId="0" borderId="9" xfId="6" applyNumberFormat="1" applyFont="1" applyFill="1" applyBorder="1" applyAlignment="1" applyProtection="1">
      <alignment horizontal="center"/>
    </xf>
    <xf numFmtId="167" fontId="70" fillId="0" borderId="3" xfId="6" applyNumberFormat="1" applyFont="1" applyFill="1" applyBorder="1" applyAlignment="1" applyProtection="1">
      <alignment horizontal="center"/>
    </xf>
    <xf numFmtId="3" fontId="70" fillId="0" borderId="3" xfId="6" applyNumberFormat="1" applyFont="1" applyFill="1" applyBorder="1" applyAlignment="1" applyProtection="1">
      <alignment horizontal="center"/>
    </xf>
    <xf numFmtId="3" fontId="70" fillId="0" borderId="39" xfId="6" applyNumberFormat="1" applyFont="1" applyFill="1" applyBorder="1" applyAlignment="1" applyProtection="1">
      <alignment horizontal="center"/>
    </xf>
    <xf numFmtId="8" fontId="68" fillId="0" borderId="9" xfId="6" applyNumberFormat="1" applyFont="1" applyBorder="1" applyAlignment="1" applyProtection="1">
      <alignment horizontal="center"/>
    </xf>
    <xf numFmtId="8" fontId="68" fillId="0" borderId="3" xfId="6" applyNumberFormat="1" applyFont="1" applyBorder="1" applyAlignment="1" applyProtection="1">
      <alignment horizontal="center"/>
    </xf>
    <xf numFmtId="3" fontId="68" fillId="0" borderId="3" xfId="6" applyNumberFormat="1" applyFont="1" applyBorder="1" applyAlignment="1" applyProtection="1">
      <alignment horizontal="center"/>
    </xf>
    <xf numFmtId="3" fontId="68" fillId="0" borderId="39" xfId="6" applyNumberFormat="1" applyFont="1" applyBorder="1" applyAlignment="1" applyProtection="1">
      <alignment horizontal="center"/>
    </xf>
    <xf numFmtId="8" fontId="92" fillId="0" borderId="19" xfId="6" applyNumberFormat="1" applyFont="1" applyBorder="1" applyAlignment="1" applyProtection="1">
      <alignment horizontal="center"/>
    </xf>
    <xf numFmtId="8" fontId="66" fillId="0" borderId="27" xfId="6" applyNumberFormat="1" applyFont="1" applyBorder="1" applyAlignment="1" applyProtection="1">
      <alignment horizontal="center"/>
    </xf>
    <xf numFmtId="3" fontId="92" fillId="0" borderId="27" xfId="6" applyNumberFormat="1" applyFont="1" applyBorder="1" applyAlignment="1" applyProtection="1">
      <alignment horizontal="center"/>
    </xf>
    <xf numFmtId="3" fontId="92" fillId="0" borderId="43" xfId="6" applyNumberFormat="1" applyFont="1" applyBorder="1" applyAlignment="1" applyProtection="1">
      <alignment horizontal="center"/>
    </xf>
    <xf numFmtId="1" fontId="66" fillId="0" borderId="19" xfId="6" applyNumberFormat="1" applyFont="1" applyBorder="1" applyAlignment="1" applyProtection="1">
      <alignment horizontal="center"/>
    </xf>
    <xf numFmtId="1" fontId="92" fillId="0" borderId="19" xfId="6" applyNumberFormat="1" applyFont="1" applyBorder="1" applyAlignment="1" applyProtection="1">
      <alignment horizontal="center"/>
    </xf>
    <xf numFmtId="0" fontId="56" fillId="0" borderId="0" xfId="0" applyFont="1" applyProtection="1">
      <protection locked="0"/>
    </xf>
    <xf numFmtId="0" fontId="56" fillId="0" borderId="0" xfId="0" applyFont="1" applyAlignment="1" applyProtection="1">
      <alignment horizontal="center"/>
      <protection locked="0"/>
    </xf>
    <xf numFmtId="0" fontId="63" fillId="0" borderId="0" xfId="0" applyFont="1" applyAlignment="1" applyProtection="1">
      <alignment horizontal="center"/>
      <protection locked="0"/>
    </xf>
    <xf numFmtId="0" fontId="55" fillId="0" borderId="0" xfId="0" applyFont="1" applyAlignment="1" applyProtection="1">
      <alignment horizontal="center"/>
      <protection locked="0"/>
    </xf>
    <xf numFmtId="0" fontId="57" fillId="0" borderId="0" xfId="0" applyFont="1" applyProtection="1">
      <protection locked="0"/>
    </xf>
    <xf numFmtId="0" fontId="57" fillId="0" borderId="0" xfId="0" applyFont="1" applyAlignment="1" applyProtection="1">
      <alignment horizontal="right"/>
      <protection locked="0"/>
    </xf>
    <xf numFmtId="0" fontId="56" fillId="0" borderId="5" xfId="0" applyFont="1" applyFill="1" applyBorder="1" applyAlignment="1" applyProtection="1">
      <protection locked="0"/>
    </xf>
    <xf numFmtId="0" fontId="56" fillId="0" borderId="0" xfId="0" applyFont="1" applyBorder="1" applyProtection="1">
      <protection locked="0"/>
    </xf>
    <xf numFmtId="0" fontId="65" fillId="0" borderId="10" xfId="0" applyFont="1" applyBorder="1" applyProtection="1">
      <protection locked="0"/>
    </xf>
    <xf numFmtId="0" fontId="56" fillId="0" borderId="5" xfId="0" applyFont="1" applyBorder="1" applyAlignment="1" applyProtection="1">
      <alignment horizontal="center"/>
      <protection locked="0"/>
    </xf>
    <xf numFmtId="0" fontId="56" fillId="0" borderId="0" xfId="0" applyFont="1" applyBorder="1" applyAlignment="1" applyProtection="1">
      <alignment horizontal="center"/>
      <protection locked="0"/>
    </xf>
    <xf numFmtId="0" fontId="58" fillId="0" borderId="9" xfId="0" applyFont="1" applyBorder="1" applyAlignment="1" applyProtection="1">
      <alignment vertical="center" wrapText="1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0" fontId="89" fillId="13" borderId="5" xfId="0" applyFont="1" applyFill="1" applyBorder="1" applyAlignment="1" applyProtection="1">
      <alignment horizontal="center"/>
      <protection locked="0"/>
    </xf>
    <xf numFmtId="0" fontId="47" fillId="0" borderId="0" xfId="0" applyFont="1" applyFill="1" applyBorder="1" applyAlignment="1" applyProtection="1">
      <alignment horizontal="center"/>
      <protection locked="0"/>
    </xf>
    <xf numFmtId="0" fontId="30" fillId="0" borderId="0" xfId="0" applyFont="1" applyFill="1" applyProtection="1">
      <protection locked="0"/>
    </xf>
    <xf numFmtId="4" fontId="56" fillId="0" borderId="72" xfId="0" applyNumberFormat="1" applyFont="1" applyFill="1" applyBorder="1" applyAlignment="1" applyProtection="1">
      <alignment horizontal="center"/>
      <protection locked="0"/>
    </xf>
    <xf numFmtId="0" fontId="64" fillId="7" borderId="9" xfId="0" applyFont="1" applyFill="1" applyBorder="1" applyAlignment="1" applyProtection="1">
      <alignment horizontal="center"/>
      <protection locked="0"/>
    </xf>
    <xf numFmtId="3" fontId="56" fillId="0" borderId="72" xfId="0" applyNumberFormat="1" applyFont="1" applyFill="1" applyBorder="1" applyAlignment="1" applyProtection="1">
      <alignment horizontal="center"/>
      <protection locked="0"/>
    </xf>
    <xf numFmtId="0" fontId="64" fillId="0" borderId="0" xfId="0" applyFont="1" applyProtection="1">
      <protection locked="0"/>
    </xf>
    <xf numFmtId="0" fontId="64" fillId="0" borderId="0" xfId="0" applyFont="1" applyAlignment="1" applyProtection="1">
      <alignment horizontal="center"/>
      <protection locked="0"/>
    </xf>
    <xf numFmtId="0" fontId="64" fillId="10" borderId="9" xfId="0" applyFont="1" applyFill="1" applyBorder="1" applyAlignment="1" applyProtection="1">
      <alignment horizontal="center"/>
      <protection locked="0"/>
    </xf>
    <xf numFmtId="0" fontId="58" fillId="0" borderId="0" xfId="0" applyFont="1" applyProtection="1">
      <protection locked="0"/>
    </xf>
    <xf numFmtId="0" fontId="55" fillId="0" borderId="9" xfId="0" applyFont="1" applyBorder="1" applyAlignment="1" applyProtection="1">
      <protection locked="0"/>
    </xf>
    <xf numFmtId="0" fontId="55" fillId="0" borderId="3" xfId="0" applyFont="1" applyBorder="1" applyAlignment="1" applyProtection="1">
      <protection locked="0"/>
    </xf>
    <xf numFmtId="0" fontId="55" fillId="0" borderId="7" xfId="0" applyFont="1" applyBorder="1" applyAlignment="1" applyProtection="1">
      <protection locked="0"/>
    </xf>
    <xf numFmtId="0" fontId="56" fillId="0" borderId="1" xfId="0" applyFont="1" applyBorder="1" applyAlignment="1" applyProtection="1">
      <alignment horizontal="center"/>
      <protection locked="0"/>
    </xf>
    <xf numFmtId="2" fontId="56" fillId="0" borderId="3" xfId="0" applyNumberFormat="1" applyFont="1" applyBorder="1" applyAlignment="1" applyProtection="1">
      <protection locked="0"/>
    </xf>
    <xf numFmtId="0" fontId="93" fillId="0" borderId="0" xfId="0" applyFont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right"/>
      <protection locked="0"/>
    </xf>
    <xf numFmtId="2" fontId="56" fillId="0" borderId="0" xfId="0" applyNumberFormat="1" applyFont="1" applyBorder="1" applyAlignment="1" applyProtection="1">
      <alignment horizontal="center"/>
      <protection locked="0"/>
    </xf>
    <xf numFmtId="0" fontId="16" fillId="2" borderId="0" xfId="7" applyFont="1" applyFill="1" applyBorder="1" applyAlignment="1" applyProtection="1">
      <alignment horizontal="left"/>
      <protection locked="0"/>
    </xf>
    <xf numFmtId="0" fontId="76" fillId="2" borderId="0" xfId="6" applyFont="1" applyFill="1" applyAlignment="1" applyProtection="1">
      <alignment horizontal="center"/>
      <protection locked="0"/>
    </xf>
    <xf numFmtId="0" fontId="12" fillId="2" borderId="0" xfId="6" applyFont="1" applyFill="1" applyProtection="1">
      <protection locked="0"/>
    </xf>
    <xf numFmtId="0" fontId="76" fillId="2" borderId="0" xfId="6" applyFont="1" applyFill="1" applyProtection="1">
      <protection locked="0"/>
    </xf>
    <xf numFmtId="0" fontId="63" fillId="0" borderId="0" xfId="0" applyFont="1" applyAlignment="1" applyProtection="1">
      <alignment horizontal="center"/>
    </xf>
    <xf numFmtId="0" fontId="58" fillId="0" borderId="8" xfId="0" applyFont="1" applyBorder="1" applyAlignment="1" applyProtection="1">
      <alignment horizontal="center" vertical="center"/>
    </xf>
    <xf numFmtId="0" fontId="10" fillId="2" borderId="0" xfId="6" applyFont="1" applyFill="1" applyProtection="1">
      <protection locked="0"/>
    </xf>
    <xf numFmtId="0" fontId="53" fillId="2" borderId="0" xfId="6" applyFont="1" applyFill="1" applyAlignment="1" applyProtection="1">
      <alignment wrapText="1"/>
      <protection locked="0"/>
    </xf>
    <xf numFmtId="0" fontId="10" fillId="2" borderId="0" xfId="6" applyFont="1" applyFill="1" applyAlignment="1" applyProtection="1">
      <alignment horizontal="center"/>
      <protection locked="0"/>
    </xf>
    <xf numFmtId="0" fontId="11" fillId="2" borderId="0" xfId="7" applyFont="1" applyFill="1" applyAlignment="1" applyProtection="1">
      <alignment wrapText="1"/>
      <protection locked="0"/>
    </xf>
    <xf numFmtId="0" fontId="13" fillId="2" borderId="0" xfId="6" applyFont="1" applyFill="1" applyAlignment="1" applyProtection="1">
      <alignment wrapText="1"/>
      <protection locked="0"/>
    </xf>
    <xf numFmtId="0" fontId="14" fillId="2" borderId="0" xfId="7" applyFont="1" applyFill="1" applyAlignment="1" applyProtection="1">
      <alignment horizontal="center" wrapText="1"/>
      <protection locked="0"/>
    </xf>
    <xf numFmtId="0" fontId="14" fillId="2" borderId="0" xfId="7" applyFont="1" applyFill="1" applyAlignment="1" applyProtection="1">
      <alignment wrapText="1"/>
      <protection locked="0"/>
    </xf>
    <xf numFmtId="0" fontId="75" fillId="14" borderId="0" xfId="0" applyFont="1" applyFill="1" applyProtection="1">
      <protection locked="0"/>
    </xf>
    <xf numFmtId="0" fontId="56" fillId="14" borderId="0" xfId="0" applyFont="1" applyFill="1" applyAlignment="1" applyProtection="1">
      <alignment horizontal="center"/>
      <protection locked="0"/>
    </xf>
    <xf numFmtId="0" fontId="82" fillId="2" borderId="0" xfId="7" applyFont="1" applyFill="1" applyAlignment="1" applyProtection="1">
      <alignment horizontal="center" wrapText="1"/>
      <protection locked="0"/>
    </xf>
    <xf numFmtId="0" fontId="17" fillId="2" borderId="0" xfId="6" applyFont="1" applyFill="1" applyBorder="1" applyAlignment="1" applyProtection="1">
      <alignment horizontal="center"/>
      <protection locked="0"/>
    </xf>
    <xf numFmtId="0" fontId="12" fillId="2" borderId="0" xfId="6" applyFont="1" applyFill="1" applyAlignment="1" applyProtection="1">
      <alignment vertical="center"/>
      <protection locked="0"/>
    </xf>
    <xf numFmtId="0" fontId="53" fillId="2" borderId="0" xfId="6" applyFont="1" applyFill="1" applyAlignment="1" applyProtection="1">
      <alignment vertical="center"/>
      <protection locked="0"/>
    </xf>
    <xf numFmtId="0" fontId="53" fillId="0" borderId="0" xfId="6" applyFont="1" applyAlignment="1" applyProtection="1">
      <alignment vertical="center"/>
      <protection locked="0"/>
    </xf>
    <xf numFmtId="0" fontId="11" fillId="2" borderId="0" xfId="7" applyFont="1" applyFill="1" applyAlignment="1" applyProtection="1">
      <alignment horizontal="center" wrapText="1"/>
      <protection locked="0"/>
    </xf>
    <xf numFmtId="0" fontId="53" fillId="2" borderId="0" xfId="6" applyFont="1" applyFill="1" applyProtection="1">
      <protection locked="0"/>
    </xf>
    <xf numFmtId="0" fontId="11" fillId="2" borderId="0" xfId="7" applyFont="1" applyFill="1" applyAlignment="1" applyProtection="1">
      <alignment vertical="center" wrapText="1"/>
      <protection locked="0"/>
    </xf>
    <xf numFmtId="0" fontId="15" fillId="8" borderId="0" xfId="7" applyFont="1" applyFill="1" applyBorder="1" applyAlignment="1" applyProtection="1">
      <alignment horizontal="center" wrapText="1"/>
      <protection locked="0"/>
    </xf>
    <xf numFmtId="0" fontId="11" fillId="8" borderId="0" xfId="6" applyFont="1" applyFill="1" applyBorder="1" applyAlignment="1" applyProtection="1">
      <alignment horizontal="center"/>
      <protection locked="0"/>
    </xf>
    <xf numFmtId="0" fontId="53" fillId="8" borderId="0" xfId="6" applyFont="1" applyFill="1" applyBorder="1" applyAlignment="1" applyProtection="1">
      <protection locked="0"/>
    </xf>
    <xf numFmtId="0" fontId="11" fillId="8" borderId="0" xfId="7" applyFont="1" applyFill="1" applyBorder="1" applyAlignment="1" applyProtection="1">
      <alignment horizontal="center" wrapText="1"/>
      <protection locked="0"/>
    </xf>
    <xf numFmtId="0" fontId="53" fillId="2" borderId="0" xfId="6" applyFont="1" applyFill="1" applyAlignment="1" applyProtection="1">
      <alignment horizontal="center"/>
      <protection locked="0"/>
    </xf>
    <xf numFmtId="0" fontId="18" fillId="2" borderId="0" xfId="7" applyFont="1" applyFill="1" applyBorder="1" applyAlignment="1" applyProtection="1">
      <alignment horizontal="left"/>
      <protection locked="0"/>
    </xf>
    <xf numFmtId="0" fontId="74" fillId="2" borderId="0" xfId="7" applyFont="1" applyFill="1" applyAlignment="1" applyProtection="1">
      <alignment horizontal="center" wrapText="1"/>
    </xf>
    <xf numFmtId="0" fontId="74" fillId="2" borderId="0" xfId="7" applyFont="1" applyFill="1" applyAlignment="1" applyProtection="1">
      <alignment wrapText="1"/>
    </xf>
    <xf numFmtId="0" fontId="18" fillId="3" borderId="94" xfId="7" applyFont="1" applyFill="1" applyBorder="1" applyAlignment="1" applyProtection="1">
      <alignment horizontal="center" vertical="center" wrapText="1" shrinkToFit="1"/>
    </xf>
    <xf numFmtId="0" fontId="18" fillId="3" borderId="95" xfId="7" applyFont="1" applyFill="1" applyBorder="1" applyAlignment="1" applyProtection="1">
      <alignment horizontal="center" vertical="center" wrapText="1" shrinkToFit="1"/>
    </xf>
    <xf numFmtId="0" fontId="18" fillId="3" borderId="98" xfId="7" applyFont="1" applyFill="1" applyBorder="1" applyAlignment="1" applyProtection="1">
      <alignment horizontal="center" vertical="center" wrapText="1" shrinkToFit="1"/>
    </xf>
    <xf numFmtId="0" fontId="18" fillId="3" borderId="93" xfId="7" applyFont="1" applyFill="1" applyBorder="1" applyAlignment="1" applyProtection="1">
      <alignment horizontal="center" vertical="center" wrapText="1" shrinkToFit="1"/>
    </xf>
    <xf numFmtId="0" fontId="90" fillId="8" borderId="4" xfId="7" applyFont="1" applyFill="1" applyBorder="1" applyAlignment="1" applyProtection="1">
      <alignment horizontal="center" vertical="center" wrapText="1" shrinkToFit="1"/>
    </xf>
    <xf numFmtId="0" fontId="90" fillId="8" borderId="4" xfId="7" applyFont="1" applyFill="1" applyBorder="1" applyAlignment="1" applyProtection="1">
      <alignment horizontal="left" vertical="center" wrapText="1" shrinkToFit="1"/>
    </xf>
    <xf numFmtId="0" fontId="90" fillId="9" borderId="4" xfId="7" applyFont="1" applyFill="1" applyBorder="1" applyAlignment="1" applyProtection="1">
      <alignment horizontal="center" vertical="center" wrapText="1" shrinkToFit="1"/>
    </xf>
    <xf numFmtId="169" fontId="90" fillId="2" borderId="4" xfId="1" applyNumberFormat="1" applyFont="1" applyFill="1" applyBorder="1" applyAlignment="1" applyProtection="1">
      <alignment horizontal="center" vertical="center" wrapText="1" shrinkToFit="1"/>
    </xf>
    <xf numFmtId="2" fontId="90" fillId="9" borderId="4" xfId="7" applyNumberFormat="1" applyFont="1" applyFill="1" applyBorder="1" applyAlignment="1" applyProtection="1">
      <alignment horizontal="center" vertical="center" wrapText="1" shrinkToFit="1"/>
    </xf>
    <xf numFmtId="170" fontId="90" fillId="2" borderId="4" xfId="3" applyNumberFormat="1" applyFont="1" applyFill="1" applyBorder="1" applyAlignment="1" applyProtection="1">
      <alignment horizontal="center" vertical="center" wrapText="1" shrinkToFit="1"/>
    </xf>
    <xf numFmtId="169" fontId="90" fillId="9" borderId="4" xfId="1" applyNumberFormat="1" applyFont="1" applyFill="1" applyBorder="1" applyAlignment="1" applyProtection="1">
      <alignment horizontal="center" vertical="center" wrapText="1" shrinkToFit="1"/>
    </xf>
    <xf numFmtId="169" fontId="90" fillId="9" borderId="10" xfId="1" applyNumberFormat="1" applyFont="1" applyFill="1" applyBorder="1" applyAlignment="1" applyProtection="1">
      <alignment horizontal="center" vertical="center" wrapText="1" shrinkToFit="1"/>
    </xf>
    <xf numFmtId="0" fontId="90" fillId="8" borderId="3" xfId="7" applyFont="1" applyFill="1" applyBorder="1" applyAlignment="1" applyProtection="1">
      <alignment horizontal="center" vertical="center" wrapText="1" shrinkToFit="1"/>
    </xf>
    <xf numFmtId="0" fontId="90" fillId="8" borderId="3" xfId="7" applyFont="1" applyFill="1" applyBorder="1" applyAlignment="1" applyProtection="1">
      <alignment horizontal="left" vertical="center" wrapText="1" shrinkToFit="1"/>
    </xf>
    <xf numFmtId="0" fontId="90" fillId="9" borderId="3" xfId="7" applyFont="1" applyFill="1" applyBorder="1" applyAlignment="1" applyProtection="1">
      <alignment horizontal="center" vertical="center" wrapText="1" shrinkToFit="1"/>
    </xf>
    <xf numFmtId="169" fontId="90" fillId="2" borderId="3" xfId="1" applyNumberFormat="1" applyFont="1" applyFill="1" applyBorder="1" applyAlignment="1" applyProtection="1">
      <alignment horizontal="center" vertical="center" wrapText="1" shrinkToFit="1"/>
    </xf>
    <xf numFmtId="2" fontId="90" fillId="9" borderId="3" xfId="7" applyNumberFormat="1" applyFont="1" applyFill="1" applyBorder="1" applyAlignment="1" applyProtection="1">
      <alignment horizontal="center" vertical="center" wrapText="1" shrinkToFit="1"/>
    </xf>
    <xf numFmtId="169" fontId="90" fillId="9" borderId="3" xfId="1" applyNumberFormat="1" applyFont="1" applyFill="1" applyBorder="1" applyAlignment="1" applyProtection="1">
      <alignment horizontal="center" vertical="center" wrapText="1" shrinkToFit="1"/>
    </xf>
    <xf numFmtId="169" fontId="90" fillId="9" borderId="7" xfId="1" applyNumberFormat="1" applyFont="1" applyFill="1" applyBorder="1" applyAlignment="1" applyProtection="1">
      <alignment horizontal="center" vertical="center" wrapText="1" shrinkToFit="1"/>
    </xf>
    <xf numFmtId="173" fontId="90" fillId="9" borderId="41" xfId="2" applyNumberFormat="1" applyFont="1" applyFill="1" applyBorder="1" applyAlignment="1" applyProtection="1">
      <alignment horizontal="center" vertical="center" wrapText="1"/>
    </xf>
    <xf numFmtId="173" fontId="90" fillId="9" borderId="9" xfId="2" applyNumberFormat="1" applyFont="1" applyFill="1" applyBorder="1" applyAlignment="1" applyProtection="1">
      <alignment horizontal="center" vertical="center" wrapText="1"/>
    </xf>
    <xf numFmtId="0" fontId="18" fillId="3" borderId="96" xfId="7" applyFont="1" applyFill="1" applyBorder="1" applyAlignment="1" applyProtection="1">
      <alignment horizontal="center" vertical="center" wrapText="1" shrinkToFit="1"/>
    </xf>
    <xf numFmtId="0" fontId="18" fillId="3" borderId="97" xfId="7" applyFont="1" applyFill="1" applyBorder="1" applyAlignment="1" applyProtection="1">
      <alignment horizontal="center" vertical="center" wrapText="1" shrinkToFit="1"/>
    </xf>
    <xf numFmtId="0" fontId="90" fillId="9" borderId="10" xfId="7" applyFont="1" applyFill="1" applyBorder="1" applyAlignment="1" applyProtection="1">
      <alignment horizontal="center" vertical="center" wrapText="1" shrinkToFit="1"/>
    </xf>
    <xf numFmtId="0" fontId="90" fillId="9" borderId="7" xfId="7" applyFont="1" applyFill="1" applyBorder="1" applyAlignment="1" applyProtection="1">
      <alignment horizontal="center" vertical="center" wrapText="1" shrinkToFit="1"/>
    </xf>
    <xf numFmtId="169" fontId="90" fillId="2" borderId="41" xfId="1" applyNumberFormat="1" applyFont="1" applyFill="1" applyBorder="1" applyAlignment="1" applyProtection="1">
      <alignment horizontal="center" vertical="center" wrapText="1" shrinkToFit="1"/>
    </xf>
    <xf numFmtId="165" fontId="90" fillId="9" borderId="4" xfId="2" applyNumberFormat="1" applyFont="1" applyFill="1" applyBorder="1" applyAlignment="1" applyProtection="1">
      <alignment horizontal="center" vertical="center" wrapText="1" shrinkToFit="1"/>
    </xf>
    <xf numFmtId="169" fontId="90" fillId="2" borderId="9" xfId="1" applyNumberFormat="1" applyFont="1" applyFill="1" applyBorder="1" applyAlignment="1" applyProtection="1">
      <alignment horizontal="center" vertical="center" wrapText="1" shrinkToFit="1"/>
    </xf>
    <xf numFmtId="169" fontId="90" fillId="8" borderId="4" xfId="7" applyNumberFormat="1" applyFont="1" applyFill="1" applyBorder="1" applyAlignment="1" applyProtection="1">
      <alignment wrapText="1"/>
    </xf>
    <xf numFmtId="169" fontId="90" fillId="9" borderId="4" xfId="7" applyNumberFormat="1" applyFont="1" applyFill="1" applyBorder="1" applyAlignment="1" applyProtection="1">
      <alignment wrapText="1"/>
    </xf>
    <xf numFmtId="165" fontId="91" fillId="15" borderId="41" xfId="7" applyNumberFormat="1" applyFont="1" applyFill="1" applyBorder="1" applyAlignment="1" applyProtection="1">
      <alignment horizontal="center" wrapText="1"/>
    </xf>
    <xf numFmtId="0" fontId="82" fillId="2" borderId="0" xfId="7" applyFont="1" applyFill="1" applyAlignment="1" applyProtection="1">
      <alignment horizontal="center" wrapText="1"/>
    </xf>
    <xf numFmtId="0" fontId="56" fillId="0" borderId="0" xfId="0" applyFont="1" applyAlignment="1" applyProtection="1">
      <alignment horizontal="center"/>
      <protection locked="0"/>
    </xf>
    <xf numFmtId="169" fontId="12" fillId="8" borderId="0" xfId="6" applyNumberFormat="1" applyFont="1" applyFill="1" applyBorder="1" applyAlignment="1" applyProtection="1">
      <alignment horizontal="left"/>
      <protection locked="0"/>
    </xf>
    <xf numFmtId="165" fontId="11" fillId="8" borderId="0" xfId="6" applyNumberFormat="1" applyFont="1" applyFill="1" applyBorder="1" applyAlignment="1" applyProtection="1">
      <alignment horizontal="left"/>
      <protection locked="0"/>
    </xf>
    <xf numFmtId="0" fontId="56" fillId="7" borderId="9" xfId="0" applyFont="1" applyFill="1" applyBorder="1" applyAlignment="1" applyProtection="1">
      <alignment horizontal="center"/>
    </xf>
    <xf numFmtId="3" fontId="64" fillId="10" borderId="9" xfId="0" applyNumberFormat="1" applyFont="1" applyFill="1" applyBorder="1" applyAlignment="1" applyProtection="1">
      <alignment horizontal="center"/>
    </xf>
    <xf numFmtId="0" fontId="25" fillId="16" borderId="36" xfId="0" applyFont="1" applyFill="1" applyBorder="1" applyAlignment="1" applyProtection="1">
      <alignment horizontal="center" wrapText="1"/>
    </xf>
    <xf numFmtId="0" fontId="25" fillId="16" borderId="3" xfId="0" applyFont="1" applyFill="1" applyBorder="1" applyAlignment="1" applyProtection="1">
      <alignment horizontal="center" wrapText="1"/>
    </xf>
    <xf numFmtId="0" fontId="77" fillId="0" borderId="0" xfId="0" applyFont="1" applyProtection="1"/>
    <xf numFmtId="0" fontId="56" fillId="0" borderId="0" xfId="0" applyFont="1" applyAlignment="1" applyProtection="1">
      <alignment horizontal="center"/>
    </xf>
    <xf numFmtId="0" fontId="56" fillId="0" borderId="0" xfId="0" applyFont="1" applyProtection="1"/>
    <xf numFmtId="0" fontId="95" fillId="0" borderId="0" xfId="9" applyFont="1" applyFill="1" applyAlignment="1" applyProtection="1">
      <alignment horizontal="left" vertical="center"/>
    </xf>
    <xf numFmtId="0" fontId="95" fillId="0" borderId="0" xfId="9" applyFont="1" applyFill="1" applyAlignment="1" applyProtection="1">
      <alignment horizontal="center" vertical="center"/>
    </xf>
    <xf numFmtId="2" fontId="95" fillId="0" borderId="0" xfId="9" applyNumberFormat="1" applyFont="1" applyFill="1" applyAlignment="1" applyProtection="1">
      <alignment horizontal="center" vertical="center"/>
    </xf>
    <xf numFmtId="1" fontId="95" fillId="0" borderId="0" xfId="9" applyNumberFormat="1" applyFont="1" applyFill="1" applyAlignment="1" applyProtection="1">
      <alignment horizontal="center" vertical="center"/>
    </xf>
    <xf numFmtId="166" fontId="95" fillId="0" borderId="0" xfId="9" applyNumberFormat="1" applyFont="1" applyFill="1" applyAlignment="1" applyProtection="1">
      <alignment horizontal="center" vertical="center"/>
    </xf>
    <xf numFmtId="165" fontId="95" fillId="0" borderId="0" xfId="9" applyNumberFormat="1" applyFont="1" applyFill="1" applyAlignment="1" applyProtection="1">
      <alignment horizontal="center" vertical="center"/>
    </xf>
    <xf numFmtId="165" fontId="95" fillId="0" borderId="0" xfId="10" applyNumberFormat="1" applyFont="1" applyFill="1" applyAlignment="1" applyProtection="1">
      <alignment horizontal="center" vertical="center"/>
    </xf>
    <xf numFmtId="0" fontId="95" fillId="0" borderId="0" xfId="9" applyFont="1" applyFill="1" applyBorder="1" applyAlignment="1" applyProtection="1">
      <alignment horizontal="center" vertical="center"/>
    </xf>
    <xf numFmtId="1" fontId="95" fillId="0" borderId="0" xfId="9" applyNumberFormat="1" applyFont="1" applyFill="1" applyBorder="1" applyAlignment="1" applyProtection="1">
      <alignment horizontal="center" vertical="center"/>
    </xf>
    <xf numFmtId="2" fontId="22" fillId="0" borderId="0" xfId="9" applyNumberFormat="1" applyFont="1" applyFill="1" applyAlignment="1" applyProtection="1">
      <alignment horizontal="center" vertical="center"/>
    </xf>
    <xf numFmtId="170" fontId="95" fillId="0" borderId="0" xfId="9" applyNumberFormat="1" applyFont="1" applyFill="1" applyAlignment="1" applyProtection="1">
      <alignment horizontal="center" vertical="center"/>
    </xf>
    <xf numFmtId="165" fontId="95" fillId="0" borderId="0" xfId="9" applyNumberFormat="1" applyFont="1" applyFill="1" applyBorder="1" applyAlignment="1" applyProtection="1">
      <alignment horizontal="center" vertical="center"/>
    </xf>
    <xf numFmtId="0" fontId="71" fillId="0" borderId="0" xfId="9" applyFont="1" applyFill="1" applyAlignment="1" applyProtection="1">
      <alignment horizontal="center" vertical="center"/>
    </xf>
    <xf numFmtId="0" fontId="71" fillId="0" borderId="0" xfId="9" applyFont="1" applyFill="1" applyBorder="1" applyAlignment="1" applyProtection="1">
      <alignment horizontal="center" vertical="center" wrapText="1"/>
    </xf>
    <xf numFmtId="0" fontId="96" fillId="0" borderId="0" xfId="9" applyFont="1" applyFill="1" applyBorder="1" applyAlignment="1" applyProtection="1">
      <alignment horizontal="left" vertical="center"/>
    </xf>
    <xf numFmtId="2" fontId="71" fillId="0" borderId="0" xfId="9" applyNumberFormat="1" applyFont="1" applyFill="1" applyAlignment="1" applyProtection="1">
      <alignment horizontal="center" vertical="center"/>
    </xf>
    <xf numFmtId="170" fontId="71" fillId="0" borderId="0" xfId="9" applyNumberFormat="1" applyFont="1" applyFill="1" applyBorder="1" applyAlignment="1" applyProtection="1">
      <alignment horizontal="center" vertical="center" wrapText="1"/>
    </xf>
    <xf numFmtId="165" fontId="71" fillId="0" borderId="0" xfId="9" applyNumberFormat="1" applyFont="1" applyFill="1" applyAlignment="1" applyProtection="1">
      <alignment horizontal="center" vertical="center"/>
    </xf>
    <xf numFmtId="165" fontId="71" fillId="0" borderId="0" xfId="10" applyNumberFormat="1" applyFont="1" applyFill="1" applyAlignment="1" applyProtection="1">
      <alignment horizontal="center" vertical="center"/>
    </xf>
    <xf numFmtId="0" fontId="68" fillId="0" borderId="3" xfId="9" applyFont="1" applyFill="1" applyBorder="1" applyAlignment="1" applyProtection="1">
      <alignment horizontal="center" vertical="center" wrapText="1"/>
    </xf>
    <xf numFmtId="1" fontId="68" fillId="0" borderId="3" xfId="9" applyNumberFormat="1" applyFont="1" applyFill="1" applyBorder="1" applyAlignment="1" applyProtection="1">
      <alignment horizontal="center" vertical="center" wrapText="1"/>
    </xf>
    <xf numFmtId="2" fontId="68" fillId="0" borderId="3" xfId="9" applyNumberFormat="1" applyFont="1" applyFill="1" applyBorder="1" applyAlignment="1" applyProtection="1">
      <alignment horizontal="center" vertical="center" wrapText="1"/>
    </xf>
    <xf numFmtId="170" fontId="68" fillId="0" borderId="3" xfId="9" applyNumberFormat="1" applyFont="1" applyFill="1" applyBorder="1" applyAlignment="1" applyProtection="1">
      <alignment horizontal="center" vertical="center" wrapText="1"/>
    </xf>
    <xf numFmtId="165" fontId="68" fillId="0" borderId="3" xfId="9" applyNumberFormat="1" applyFont="1" applyFill="1" applyBorder="1" applyAlignment="1" applyProtection="1">
      <alignment horizontal="center" vertical="center" wrapText="1"/>
    </xf>
    <xf numFmtId="166" fontId="68" fillId="0" borderId="3" xfId="9" applyNumberFormat="1" applyFont="1" applyFill="1" applyBorder="1" applyAlignment="1" applyProtection="1">
      <alignment horizontal="center" vertical="center" wrapText="1"/>
    </xf>
    <xf numFmtId="166" fontId="68" fillId="0" borderId="0" xfId="9" applyNumberFormat="1" applyFont="1" applyFill="1" applyBorder="1" applyAlignment="1" applyProtection="1">
      <alignment horizontal="center" vertical="center" wrapText="1"/>
    </xf>
    <xf numFmtId="165" fontId="68" fillId="0" borderId="0" xfId="9" applyNumberFormat="1" applyFont="1" applyFill="1" applyAlignment="1" applyProtection="1">
      <alignment horizontal="center" vertical="center"/>
    </xf>
    <xf numFmtId="165" fontId="68" fillId="0" borderId="0" xfId="10" applyNumberFormat="1" applyFont="1" applyFill="1" applyAlignment="1" applyProtection="1">
      <alignment horizontal="center" vertical="center"/>
    </xf>
    <xf numFmtId="0" fontId="68" fillId="0" borderId="0" xfId="9" applyFont="1" applyFill="1" applyAlignment="1" applyProtection="1">
      <alignment horizontal="center" vertical="center"/>
    </xf>
    <xf numFmtId="0" fontId="68" fillId="0" borderId="3" xfId="9" applyFont="1" applyBorder="1" applyAlignment="1" applyProtection="1">
      <alignment horizontal="center" vertical="center"/>
    </xf>
    <xf numFmtId="0" fontId="68" fillId="0" borderId="3" xfId="9" applyFont="1" applyFill="1" applyBorder="1" applyAlignment="1" applyProtection="1">
      <alignment horizontal="center" vertical="center"/>
    </xf>
    <xf numFmtId="0" fontId="68" fillId="0" borderId="3" xfId="9" applyFont="1" applyBorder="1" applyAlignment="1" applyProtection="1">
      <alignment horizontal="center" vertical="center" wrapText="1"/>
    </xf>
    <xf numFmtId="0" fontId="68" fillId="0" borderId="3" xfId="9" applyFont="1" applyFill="1" applyBorder="1" applyAlignment="1" applyProtection="1">
      <alignment horizontal="left" vertical="center" wrapText="1"/>
    </xf>
    <xf numFmtId="174" fontId="68" fillId="0" borderId="3" xfId="9" applyNumberFormat="1" applyFont="1" applyFill="1" applyBorder="1" applyAlignment="1" applyProtection="1">
      <alignment horizontal="center" vertical="center" wrapText="1"/>
    </xf>
    <xf numFmtId="0" fontId="97" fillId="0" borderId="0" xfId="9" applyFont="1" applyAlignment="1">
      <alignment horizontal="center" vertical="center"/>
    </xf>
    <xf numFmtId="14" fontId="68" fillId="0" borderId="3" xfId="9" applyNumberFormat="1" applyFont="1" applyBorder="1" applyAlignment="1" applyProtection="1">
      <alignment horizontal="center" vertical="center" wrapText="1"/>
    </xf>
    <xf numFmtId="166" fontId="68" fillId="0" borderId="0" xfId="9" applyNumberFormat="1" applyFont="1" applyBorder="1" applyAlignment="1" applyProtection="1">
      <alignment horizontal="center" vertical="center" wrapText="1"/>
    </xf>
    <xf numFmtId="0" fontId="68" fillId="0" borderId="0" xfId="9" applyFont="1" applyAlignment="1" applyProtection="1">
      <alignment horizontal="center" vertical="center"/>
    </xf>
    <xf numFmtId="170" fontId="68" fillId="0" borderId="3" xfId="9" applyNumberFormat="1" applyFont="1" applyBorder="1" applyAlignment="1" applyProtection="1">
      <alignment horizontal="center" vertical="center" wrapText="1"/>
    </xf>
    <xf numFmtId="0" fontId="68" fillId="0" borderId="0" xfId="9" applyFont="1" applyFill="1" applyBorder="1" applyAlignment="1" applyProtection="1">
      <alignment horizontal="center" vertical="center"/>
    </xf>
    <xf numFmtId="0" fontId="68" fillId="0" borderId="3" xfId="9" quotePrefix="1" applyFont="1" applyFill="1" applyBorder="1" applyAlignment="1" applyProtection="1">
      <alignment horizontal="center" vertical="center"/>
    </xf>
    <xf numFmtId="2" fontId="68" fillId="0" borderId="3" xfId="9" applyNumberFormat="1" applyFont="1" applyFill="1" applyBorder="1" applyAlignment="1" applyProtection="1">
      <alignment horizontal="center" vertical="center"/>
    </xf>
    <xf numFmtId="170" fontId="68" fillId="0" borderId="3" xfId="9" applyNumberFormat="1" applyFont="1" applyBorder="1" applyAlignment="1" applyProtection="1">
      <alignment horizontal="center" vertical="center"/>
    </xf>
    <xf numFmtId="165" fontId="68" fillId="0" borderId="3" xfId="9" applyNumberFormat="1" applyFont="1" applyBorder="1" applyAlignment="1" applyProtection="1">
      <alignment horizontal="center" vertical="center"/>
    </xf>
    <xf numFmtId="166" fontId="68" fillId="0" borderId="3" xfId="9" applyNumberFormat="1" applyFont="1" applyBorder="1" applyAlignment="1" applyProtection="1">
      <alignment horizontal="center" vertical="center"/>
    </xf>
    <xf numFmtId="166" fontId="68" fillId="0" borderId="0" xfId="9" applyNumberFormat="1" applyFont="1" applyAlignment="1" applyProtection="1">
      <alignment horizontal="center" vertical="center"/>
    </xf>
    <xf numFmtId="165" fontId="68" fillId="0" borderId="0" xfId="9" applyNumberFormat="1" applyFont="1" applyAlignment="1" applyProtection="1">
      <alignment horizontal="center" vertical="center"/>
    </xf>
    <xf numFmtId="165" fontId="68" fillId="0" borderId="0" xfId="10" applyNumberFormat="1" applyFont="1" applyAlignment="1" applyProtection="1">
      <alignment horizontal="center" vertical="center"/>
    </xf>
    <xf numFmtId="2" fontId="68" fillId="0" borderId="0" xfId="9" applyNumberFormat="1" applyFont="1" applyAlignment="1" applyProtection="1">
      <alignment horizontal="center" vertical="center"/>
    </xf>
    <xf numFmtId="1" fontId="68" fillId="0" borderId="0" xfId="9" applyNumberFormat="1" applyFont="1" applyAlignment="1" applyProtection="1">
      <alignment horizontal="center" vertical="center"/>
    </xf>
    <xf numFmtId="2" fontId="22" fillId="0" borderId="0" xfId="9" applyNumberFormat="1" applyAlignment="1" applyProtection="1">
      <alignment horizontal="center" vertical="center"/>
    </xf>
    <xf numFmtId="170" fontId="68" fillId="0" borderId="0" xfId="9" applyNumberFormat="1" applyFont="1" applyAlignment="1" applyProtection="1">
      <alignment horizontal="center" vertical="center"/>
    </xf>
    <xf numFmtId="169" fontId="90" fillId="2" borderId="4" xfId="8" applyNumberFormat="1" applyFont="1" applyFill="1" applyBorder="1" applyAlignment="1" applyProtection="1">
      <alignment horizontal="center" vertical="center" wrapText="1" shrinkToFit="1"/>
    </xf>
    <xf numFmtId="44" fontId="90" fillId="9" borderId="4" xfId="2" applyNumberFormat="1" applyFont="1" applyFill="1" applyBorder="1" applyAlignment="1" applyProtection="1">
      <alignment horizontal="center" vertical="center" wrapText="1" shrinkToFit="1"/>
    </xf>
    <xf numFmtId="0" fontId="29" fillId="0" borderId="0" xfId="6" applyFont="1" applyAlignment="1" applyProtection="1">
      <alignment horizontal="left" vertical="center" wrapText="1"/>
    </xf>
    <xf numFmtId="0" fontId="53" fillId="0" borderId="0" xfId="6" applyAlignment="1" applyProtection="1">
      <alignment horizontal="left" vertical="center" wrapText="1"/>
    </xf>
    <xf numFmtId="0" fontId="53" fillId="0" borderId="0" xfId="6" applyAlignment="1" applyProtection="1">
      <alignment horizontal="left" vertical="center"/>
    </xf>
    <xf numFmtId="0" fontId="23" fillId="7" borderId="56" xfId="6" applyFont="1" applyFill="1" applyBorder="1" applyAlignment="1" applyProtection="1">
      <alignment horizontal="center" vertical="center"/>
    </xf>
    <xf numFmtId="0" fontId="23" fillId="7" borderId="57" xfId="6" applyFont="1" applyFill="1" applyBorder="1" applyAlignment="1" applyProtection="1">
      <alignment horizontal="center" vertical="center"/>
    </xf>
    <xf numFmtId="0" fontId="23" fillId="0" borderId="50" xfId="6" applyFont="1" applyBorder="1" applyAlignment="1" applyProtection="1">
      <alignment horizontal="center" vertical="center"/>
    </xf>
    <xf numFmtId="0" fontId="23" fillId="0" borderId="0" xfId="6" applyFont="1" applyAlignment="1" applyProtection="1">
      <alignment horizontal="center" vertical="center"/>
    </xf>
    <xf numFmtId="0" fontId="23" fillId="0" borderId="51" xfId="6" applyFont="1" applyBorder="1" applyAlignment="1" applyProtection="1">
      <alignment horizontal="center" vertical="center"/>
    </xf>
    <xf numFmtId="0" fontId="23" fillId="7" borderId="64" xfId="6" applyFont="1" applyFill="1" applyBorder="1" applyAlignment="1" applyProtection="1">
      <alignment horizontal="center" vertical="center"/>
    </xf>
    <xf numFmtId="0" fontId="32" fillId="0" borderId="0" xfId="6" applyFont="1" applyAlignment="1" applyProtection="1">
      <alignment horizontal="center" vertical="center"/>
    </xf>
    <xf numFmtId="0" fontId="53" fillId="0" borderId="0" xfId="6" applyAlignment="1" applyProtection="1">
      <alignment horizontal="center" vertical="center"/>
    </xf>
    <xf numFmtId="0" fontId="29" fillId="0" borderId="12" xfId="6" applyFont="1" applyBorder="1" applyAlignment="1" applyProtection="1">
      <alignment horizontal="center" vertical="center" wrapText="1"/>
    </xf>
    <xf numFmtId="0" fontId="33" fillId="0" borderId="12" xfId="6" applyFont="1" applyBorder="1" applyAlignment="1" applyProtection="1">
      <alignment horizontal="center" vertical="center"/>
    </xf>
    <xf numFmtId="165" fontId="33" fillId="0" borderId="0" xfId="6" applyNumberFormat="1" applyFont="1" applyBorder="1" applyAlignment="1" applyProtection="1">
      <alignment horizontal="center" vertical="top"/>
    </xf>
    <xf numFmtId="0" fontId="40" fillId="0" borderId="56" xfId="6" applyFont="1" applyBorder="1" applyAlignment="1" applyProtection="1">
      <alignment horizontal="center" vertical="top"/>
    </xf>
    <xf numFmtId="0" fontId="40" fillId="0" borderId="64" xfId="6" applyFont="1" applyBorder="1" applyAlignment="1" applyProtection="1">
      <alignment horizontal="center" vertical="top"/>
    </xf>
    <xf numFmtId="0" fontId="40" fillId="0" borderId="57" xfId="6" applyFont="1" applyBorder="1" applyAlignment="1" applyProtection="1">
      <alignment horizontal="center" vertical="top"/>
    </xf>
    <xf numFmtId="0" fontId="29" fillId="0" borderId="65" xfId="6" applyFont="1" applyBorder="1" applyAlignment="1" applyProtection="1">
      <alignment vertical="center"/>
    </xf>
    <xf numFmtId="0" fontId="29" fillId="0" borderId="15" xfId="6" applyFont="1" applyBorder="1" applyAlignment="1" applyProtection="1">
      <alignment vertical="center"/>
    </xf>
    <xf numFmtId="0" fontId="20" fillId="0" borderId="50" xfId="6" applyFont="1" applyBorder="1" applyAlignment="1" applyProtection="1">
      <alignment horizontal="center" vertical="top" wrapText="1"/>
    </xf>
    <xf numFmtId="0" fontId="20" fillId="0" borderId="2" xfId="6" applyFont="1" applyBorder="1" applyAlignment="1" applyProtection="1">
      <alignment horizontal="center" vertical="top" wrapText="1"/>
    </xf>
    <xf numFmtId="0" fontId="20" fillId="0" borderId="67" xfId="6" applyFont="1" applyBorder="1" applyAlignment="1" applyProtection="1">
      <alignment horizontal="center"/>
    </xf>
    <xf numFmtId="0" fontId="20" fillId="0" borderId="68" xfId="6" applyFont="1" applyBorder="1" applyAlignment="1" applyProtection="1">
      <alignment horizontal="center"/>
    </xf>
    <xf numFmtId="0" fontId="20" fillId="0" borderId="69" xfId="6" applyFont="1" applyBorder="1" applyAlignment="1" applyProtection="1">
      <alignment horizontal="center"/>
    </xf>
    <xf numFmtId="0" fontId="29" fillId="0" borderId="0" xfId="6" applyFont="1" applyBorder="1" applyAlignment="1" applyProtection="1">
      <alignment horizontal="center"/>
    </xf>
    <xf numFmtId="0" fontId="33" fillId="0" borderId="0" xfId="6" applyFont="1" applyBorder="1" applyAlignment="1" applyProtection="1">
      <alignment horizontal="center"/>
    </xf>
    <xf numFmtId="0" fontId="29" fillId="0" borderId="61" xfId="6" applyFont="1" applyBorder="1" applyAlignment="1" applyProtection="1">
      <alignment horizontal="center"/>
    </xf>
    <xf numFmtId="0" fontId="29" fillId="0" borderId="63" xfId="6" applyFont="1" applyBorder="1" applyAlignment="1" applyProtection="1">
      <alignment horizontal="center"/>
    </xf>
    <xf numFmtId="0" fontId="29" fillId="0" borderId="62" xfId="6" applyFont="1" applyBorder="1" applyAlignment="1" applyProtection="1">
      <alignment horizontal="center"/>
    </xf>
    <xf numFmtId="0" fontId="33" fillId="0" borderId="59" xfId="6" applyFont="1" applyBorder="1" applyAlignment="1" applyProtection="1">
      <alignment horizontal="center"/>
    </xf>
    <xf numFmtId="0" fontId="33" fillId="0" borderId="60" xfId="6" applyFont="1" applyBorder="1" applyAlignment="1" applyProtection="1">
      <alignment horizontal="center"/>
    </xf>
    <xf numFmtId="0" fontId="33" fillId="0" borderId="1" xfId="6" applyFont="1" applyBorder="1" applyAlignment="1" applyProtection="1">
      <alignment horizontal="center"/>
    </xf>
    <xf numFmtId="0" fontId="29" fillId="0" borderId="58" xfId="6" applyFont="1" applyBorder="1" applyAlignment="1" applyProtection="1">
      <alignment horizontal="center"/>
    </xf>
    <xf numFmtId="0" fontId="29" fillId="0" borderId="33" xfId="6" applyFont="1" applyBorder="1" applyAlignment="1" applyProtection="1">
      <alignment horizontal="center"/>
    </xf>
    <xf numFmtId="0" fontId="29" fillId="0" borderId="5" xfId="6" applyFont="1" applyBorder="1" applyAlignment="1" applyProtection="1">
      <alignment horizontal="center"/>
    </xf>
    <xf numFmtId="0" fontId="33" fillId="0" borderId="31" xfId="6" applyFont="1" applyBorder="1" applyAlignment="1" applyProtection="1">
      <alignment horizontal="center"/>
    </xf>
    <xf numFmtId="0" fontId="33" fillId="0" borderId="32" xfId="6" applyFont="1" applyBorder="1" applyAlignment="1" applyProtection="1">
      <alignment horizontal="center"/>
    </xf>
    <xf numFmtId="14" fontId="32" fillId="0" borderId="58" xfId="6" applyNumberFormat="1" applyFont="1" applyBorder="1" applyAlignment="1" applyProtection="1">
      <alignment horizontal="right"/>
    </xf>
    <xf numFmtId="0" fontId="32" fillId="0" borderId="33" xfId="6" applyFont="1" applyBorder="1" applyAlignment="1" applyProtection="1">
      <alignment horizontal="right"/>
    </xf>
    <xf numFmtId="14" fontId="29" fillId="0" borderId="58" xfId="6" applyNumberFormat="1" applyFont="1" applyBorder="1" applyAlignment="1" applyProtection="1">
      <alignment horizontal="center"/>
    </xf>
    <xf numFmtId="14" fontId="29" fillId="0" borderId="5" xfId="6" applyNumberFormat="1" applyFont="1" applyBorder="1" applyAlignment="1" applyProtection="1">
      <alignment horizontal="center"/>
    </xf>
    <xf numFmtId="14" fontId="22" fillId="0" borderId="58" xfId="6" applyNumberFormat="1" applyFont="1" applyBorder="1" applyAlignment="1" applyProtection="1">
      <alignment horizontal="center"/>
    </xf>
    <xf numFmtId="14" fontId="22" fillId="0" borderId="5" xfId="6" applyNumberFormat="1" applyFont="1" applyBorder="1" applyAlignment="1" applyProtection="1">
      <alignment horizontal="center"/>
    </xf>
    <xf numFmtId="0" fontId="33" fillId="0" borderId="5" xfId="6" applyFont="1" applyBorder="1" applyAlignment="1" applyProtection="1">
      <alignment horizontal="center"/>
    </xf>
    <xf numFmtId="0" fontId="33" fillId="0" borderId="33" xfId="6" applyFont="1" applyBorder="1" applyAlignment="1" applyProtection="1">
      <alignment horizontal="center"/>
    </xf>
    <xf numFmtId="0" fontId="33" fillId="0" borderId="66" xfId="6" applyFont="1" applyBorder="1" applyAlignment="1" applyProtection="1">
      <alignment horizontal="center"/>
    </xf>
    <xf numFmtId="0" fontId="33" fillId="0" borderId="34" xfId="6" applyFont="1" applyBorder="1" applyAlignment="1" applyProtection="1">
      <alignment horizontal="center"/>
    </xf>
    <xf numFmtId="0" fontId="33" fillId="0" borderId="35" xfId="6" applyFont="1" applyBorder="1" applyAlignment="1" applyProtection="1">
      <alignment horizontal="center"/>
    </xf>
    <xf numFmtId="0" fontId="20" fillId="0" borderId="0" xfId="6" applyFont="1" applyBorder="1" applyAlignment="1" applyProtection="1">
      <alignment horizontal="center"/>
    </xf>
    <xf numFmtId="0" fontId="24" fillId="0" borderId="0" xfId="6" applyFont="1" applyBorder="1" applyAlignment="1" applyProtection="1">
      <alignment horizontal="center" vertical="top"/>
    </xf>
    <xf numFmtId="14" fontId="28" fillId="0" borderId="0" xfId="6" applyNumberFormat="1" applyFont="1" applyBorder="1" applyAlignment="1" applyProtection="1">
      <alignment horizontal="right"/>
    </xf>
    <xf numFmtId="0" fontId="28" fillId="0" borderId="0" xfId="6" applyFont="1" applyBorder="1" applyAlignment="1" applyProtection="1">
      <alignment horizontal="right"/>
    </xf>
    <xf numFmtId="0" fontId="24" fillId="0" borderId="0" xfId="6" applyFont="1" applyBorder="1" applyAlignment="1" applyProtection="1">
      <alignment horizontal="left" vertical="top"/>
    </xf>
    <xf numFmtId="0" fontId="58" fillId="7" borderId="7" xfId="0" applyFont="1" applyFill="1" applyBorder="1" applyAlignment="1">
      <alignment horizontal="left"/>
    </xf>
    <xf numFmtId="0" fontId="58" fillId="7" borderId="8" xfId="0" applyFont="1" applyFill="1" applyBorder="1" applyAlignment="1">
      <alignment horizontal="left"/>
    </xf>
    <xf numFmtId="0" fontId="58" fillId="7" borderId="9" xfId="0" applyFont="1" applyFill="1" applyBorder="1" applyAlignment="1">
      <alignment horizontal="left"/>
    </xf>
    <xf numFmtId="164" fontId="57" fillId="0" borderId="72" xfId="0" applyNumberFormat="1" applyFont="1" applyBorder="1" applyAlignment="1" applyProtection="1">
      <alignment horizontal="center"/>
    </xf>
    <xf numFmtId="164" fontId="57" fillId="0" borderId="73" xfId="0" applyNumberFormat="1" applyFont="1" applyBorder="1" applyAlignment="1" applyProtection="1">
      <alignment horizontal="center"/>
    </xf>
    <xf numFmtId="3" fontId="57" fillId="0" borderId="72" xfId="0" applyNumberFormat="1" applyFont="1" applyBorder="1" applyAlignment="1" applyProtection="1">
      <alignment horizontal="center"/>
    </xf>
    <xf numFmtId="3" fontId="57" fillId="0" borderId="73" xfId="0" applyNumberFormat="1" applyFont="1" applyBorder="1" applyAlignment="1" applyProtection="1">
      <alignment horizontal="center"/>
    </xf>
    <xf numFmtId="164" fontId="64" fillId="0" borderId="88" xfId="0" applyNumberFormat="1" applyFont="1" applyBorder="1" applyAlignment="1" applyProtection="1">
      <alignment horizontal="center"/>
    </xf>
    <xf numFmtId="164" fontId="64" fillId="0" borderId="89" xfId="0" applyNumberFormat="1" applyFont="1" applyBorder="1" applyAlignment="1" applyProtection="1">
      <alignment horizontal="center"/>
    </xf>
    <xf numFmtId="3" fontId="64" fillId="0" borderId="88" xfId="0" applyNumberFormat="1" applyFont="1" applyBorder="1" applyAlignment="1" applyProtection="1">
      <alignment horizontal="center"/>
    </xf>
    <xf numFmtId="3" fontId="64" fillId="0" borderId="89" xfId="0" applyNumberFormat="1" applyFont="1" applyBorder="1" applyAlignment="1" applyProtection="1">
      <alignment horizontal="center"/>
    </xf>
    <xf numFmtId="3" fontId="57" fillId="0" borderId="90" xfId="0" applyNumberFormat="1" applyFont="1" applyBorder="1" applyAlignment="1" applyProtection="1">
      <alignment horizontal="center"/>
    </xf>
    <xf numFmtId="3" fontId="57" fillId="0" borderId="91" xfId="0" applyNumberFormat="1" applyFont="1" applyBorder="1" applyAlignment="1" applyProtection="1">
      <alignment horizontal="center"/>
    </xf>
    <xf numFmtId="0" fontId="58" fillId="7" borderId="44" xfId="0" applyFont="1" applyFill="1" applyBorder="1" applyAlignment="1">
      <alignment horizontal="left"/>
    </xf>
    <xf numFmtId="0" fontId="58" fillId="7" borderId="1" xfId="0" applyFont="1" applyFill="1" applyBorder="1" applyAlignment="1">
      <alignment horizontal="left"/>
    </xf>
    <xf numFmtId="0" fontId="58" fillId="7" borderId="40" xfId="0" applyFont="1" applyFill="1" applyBorder="1" applyAlignment="1">
      <alignment horizontal="left"/>
    </xf>
    <xf numFmtId="0" fontId="59" fillId="0" borderId="78" xfId="0" applyFont="1" applyBorder="1" applyAlignment="1">
      <alignment horizontal="center" vertical="center" wrapText="1"/>
    </xf>
    <xf numFmtId="0" fontId="59" fillId="0" borderId="76" xfId="0" applyFont="1" applyBorder="1" applyAlignment="1">
      <alignment horizontal="center" vertical="center" wrapText="1"/>
    </xf>
    <xf numFmtId="164" fontId="57" fillId="0" borderId="90" xfId="0" applyNumberFormat="1" applyFont="1" applyBorder="1" applyAlignment="1" applyProtection="1">
      <alignment horizontal="center"/>
    </xf>
    <xf numFmtId="164" fontId="57" fillId="0" borderId="91" xfId="0" applyNumberFormat="1" applyFont="1" applyBorder="1" applyAlignment="1" applyProtection="1">
      <alignment horizontal="center"/>
    </xf>
    <xf numFmtId="170" fontId="95" fillId="0" borderId="0" xfId="9" applyNumberFormat="1" applyFont="1" applyFill="1" applyBorder="1" applyAlignment="1" applyProtection="1">
      <alignment horizontal="left" vertical="center"/>
    </xf>
    <xf numFmtId="0" fontId="15" fillId="8" borderId="0" xfId="6" applyFont="1" applyFill="1" applyBorder="1" applyAlignment="1" applyProtection="1">
      <alignment horizontal="center" vertical="center"/>
      <protection locked="0"/>
    </xf>
    <xf numFmtId="0" fontId="79" fillId="2" borderId="0" xfId="7" applyFont="1" applyFill="1" applyAlignment="1" applyProtection="1">
      <alignment horizontal="center" wrapText="1"/>
    </xf>
    <xf numFmtId="0" fontId="80" fillId="2" borderId="0" xfId="7" applyFont="1" applyFill="1" applyAlignment="1" applyProtection="1">
      <alignment horizontal="center" wrapText="1"/>
    </xf>
    <xf numFmtId="0" fontId="81" fillId="2" borderId="0" xfId="6" applyFont="1" applyFill="1" applyBorder="1" applyAlignment="1" applyProtection="1">
      <alignment horizontal="center"/>
    </xf>
    <xf numFmtId="0" fontId="82" fillId="2" borderId="0" xfId="7" applyFont="1" applyFill="1" applyAlignment="1" applyProtection="1">
      <alignment horizontal="center" wrapText="1"/>
    </xf>
    <xf numFmtId="0" fontId="15" fillId="7" borderId="10" xfId="6" applyFont="1" applyFill="1" applyBorder="1" applyAlignment="1" applyProtection="1">
      <alignment horizontal="center" vertical="center"/>
    </xf>
    <xf numFmtId="0" fontId="15" fillId="7" borderId="41" xfId="6" applyFont="1" applyFill="1" applyBorder="1" applyAlignment="1" applyProtection="1">
      <alignment horizontal="center" vertical="center"/>
    </xf>
    <xf numFmtId="0" fontId="56" fillId="0" borderId="1" xfId="0" applyFont="1" applyBorder="1" applyAlignment="1" applyProtection="1">
      <alignment horizontal="center" wrapText="1"/>
      <protection locked="0"/>
    </xf>
    <xf numFmtId="0" fontId="56" fillId="0" borderId="1" xfId="0" applyFont="1" applyBorder="1" applyAlignment="1" applyProtection="1">
      <alignment horizontal="center"/>
      <protection locked="0"/>
    </xf>
    <xf numFmtId="0" fontId="93" fillId="0" borderId="0" xfId="0" applyFont="1" applyAlignment="1" applyProtection="1">
      <alignment horizontal="left"/>
      <protection locked="0"/>
    </xf>
    <xf numFmtId="0" fontId="94" fillId="0" borderId="0" xfId="0" applyFont="1" applyAlignment="1" applyProtection="1">
      <alignment horizontal="left"/>
      <protection locked="0"/>
    </xf>
    <xf numFmtId="0" fontId="19" fillId="12" borderId="3" xfId="0" applyFont="1" applyFill="1" applyBorder="1" applyAlignment="1" applyProtection="1">
      <alignment horizontal="right"/>
      <protection locked="0"/>
    </xf>
    <xf numFmtId="2" fontId="56" fillId="14" borderId="3" xfId="0" applyNumberFormat="1" applyFont="1" applyFill="1" applyBorder="1" applyAlignment="1" applyProtection="1">
      <alignment horizontal="center"/>
      <protection locked="0"/>
    </xf>
    <xf numFmtId="2" fontId="56" fillId="0" borderId="3" xfId="0" applyNumberFormat="1" applyFont="1" applyBorder="1" applyAlignment="1" applyProtection="1">
      <alignment horizontal="center"/>
      <protection locked="0"/>
    </xf>
    <xf numFmtId="2" fontId="64" fillId="7" borderId="3" xfId="0" applyNumberFormat="1" applyFont="1" applyFill="1" applyBorder="1" applyAlignment="1" applyProtection="1">
      <alignment horizontal="center"/>
    </xf>
    <xf numFmtId="0" fontId="58" fillId="0" borderId="13" xfId="0" applyFont="1" applyBorder="1" applyAlignment="1" applyProtection="1">
      <alignment horizontal="center" vertical="center" wrapText="1"/>
    </xf>
    <xf numFmtId="0" fontId="58" fillId="0" borderId="9" xfId="0" applyFont="1" applyBorder="1" applyAlignment="1" applyProtection="1">
      <alignment horizontal="center" vertical="center" wrapText="1"/>
    </xf>
    <xf numFmtId="0" fontId="58" fillId="0" borderId="3" xfId="0" applyFont="1" applyBorder="1" applyAlignment="1" applyProtection="1">
      <alignment horizontal="center" vertical="center" wrapText="1"/>
    </xf>
    <xf numFmtId="0" fontId="58" fillId="0" borderId="7" xfId="0" applyFont="1" applyBorder="1" applyAlignment="1" applyProtection="1">
      <alignment horizontal="center" vertical="center"/>
    </xf>
    <xf numFmtId="0" fontId="58" fillId="0" borderId="9" xfId="0" applyFont="1" applyBorder="1" applyAlignment="1" applyProtection="1">
      <alignment horizontal="center" vertical="center"/>
    </xf>
    <xf numFmtId="0" fontId="58" fillId="0" borderId="8" xfId="0" applyFont="1" applyBorder="1" applyAlignment="1" applyProtection="1">
      <alignment horizontal="center" vertical="center"/>
    </xf>
    <xf numFmtId="0" fontId="56" fillId="6" borderId="5" xfId="0" applyFont="1" applyFill="1" applyBorder="1" applyAlignment="1" applyProtection="1">
      <alignment horizontal="left"/>
      <protection locked="0"/>
    </xf>
    <xf numFmtId="0" fontId="56" fillId="11" borderId="7" xfId="0" applyFont="1" applyFill="1" applyBorder="1" applyAlignment="1" applyProtection="1">
      <alignment horizontal="left"/>
      <protection locked="0"/>
    </xf>
    <xf numFmtId="0" fontId="56" fillId="11" borderId="8" xfId="0" applyFont="1" applyFill="1" applyBorder="1" applyAlignment="1" applyProtection="1">
      <alignment horizontal="left"/>
      <protection locked="0"/>
    </xf>
    <xf numFmtId="0" fontId="56" fillId="11" borderId="9" xfId="0" applyFont="1" applyFill="1" applyBorder="1" applyAlignment="1" applyProtection="1">
      <alignment horizontal="left"/>
      <protection locked="0"/>
    </xf>
    <xf numFmtId="0" fontId="56" fillId="0" borderId="0" xfId="0" applyFont="1" applyAlignment="1" applyProtection="1">
      <alignment horizontal="center"/>
      <protection locked="0"/>
    </xf>
    <xf numFmtId="0" fontId="56" fillId="0" borderId="2" xfId="0" applyFont="1" applyBorder="1" applyAlignment="1" applyProtection="1">
      <alignment horizontal="center"/>
      <protection locked="0"/>
    </xf>
    <xf numFmtId="0" fontId="56" fillId="6" borderId="5" xfId="0" applyFont="1" applyFill="1" applyBorder="1" applyAlignment="1" applyProtection="1">
      <alignment horizontal="center"/>
      <protection locked="0"/>
    </xf>
    <xf numFmtId="0" fontId="56" fillId="11" borderId="3" xfId="0" applyFont="1" applyFill="1" applyBorder="1" applyAlignment="1" applyProtection="1">
      <alignment horizontal="left"/>
      <protection locked="0"/>
    </xf>
    <xf numFmtId="0" fontId="19" fillId="12" borderId="5" xfId="0" applyFont="1" applyFill="1" applyBorder="1" applyAlignment="1" applyProtection="1">
      <alignment horizontal="right"/>
      <protection locked="0"/>
    </xf>
    <xf numFmtId="0" fontId="19" fillId="12" borderId="41" xfId="0" applyFont="1" applyFill="1" applyBorder="1" applyAlignment="1" applyProtection="1">
      <alignment horizontal="right"/>
      <protection locked="0"/>
    </xf>
    <xf numFmtId="0" fontId="56" fillId="6" borderId="8" xfId="0" applyFont="1" applyFill="1" applyBorder="1" applyAlignment="1" applyProtection="1">
      <alignment horizontal="left"/>
      <protection locked="0"/>
    </xf>
    <xf numFmtId="0" fontId="67" fillId="11" borderId="37" xfId="6" applyFont="1" applyFill="1" applyBorder="1" applyAlignment="1" applyProtection="1">
      <alignment horizontal="left"/>
      <protection locked="0"/>
    </xf>
    <xf numFmtId="0" fontId="57" fillId="11" borderId="8" xfId="6" applyFont="1" applyFill="1" applyBorder="1" applyProtection="1">
      <protection locked="0"/>
    </xf>
    <xf numFmtId="0" fontId="57" fillId="11" borderId="39" xfId="6" applyFont="1" applyFill="1" applyBorder="1" applyProtection="1">
      <protection locked="0"/>
    </xf>
    <xf numFmtId="0" fontId="67" fillId="11" borderId="8" xfId="6" applyFont="1" applyFill="1" applyBorder="1" applyAlignment="1" applyProtection="1">
      <alignment horizontal="left"/>
      <protection locked="0"/>
    </xf>
    <xf numFmtId="0" fontId="67" fillId="11" borderId="39" xfId="6" applyFont="1" applyFill="1" applyBorder="1" applyAlignment="1" applyProtection="1">
      <alignment horizontal="left"/>
      <protection locked="0"/>
    </xf>
    <xf numFmtId="0" fontId="67" fillId="11" borderId="30" xfId="6" applyFont="1" applyFill="1" applyBorder="1" applyAlignment="1" applyProtection="1">
      <alignment horizontal="left"/>
      <protection locked="0"/>
    </xf>
    <xf numFmtId="0" fontId="57" fillId="11" borderId="28" xfId="6" applyFont="1" applyFill="1" applyBorder="1" applyProtection="1">
      <protection locked="0"/>
    </xf>
    <xf numFmtId="0" fontId="57" fillId="11" borderId="43" xfId="6" applyFont="1" applyFill="1" applyBorder="1" applyProtection="1">
      <protection locked="0"/>
    </xf>
    <xf numFmtId="0" fontId="67" fillId="11" borderId="28" xfId="6" applyFont="1" applyFill="1" applyBorder="1" applyAlignment="1" applyProtection="1">
      <alignment horizontal="left"/>
      <protection locked="0"/>
    </xf>
    <xf numFmtId="0" fontId="67" fillId="11" borderId="43" xfId="6" applyFont="1" applyFill="1" applyBorder="1" applyAlignment="1" applyProtection="1">
      <alignment horizontal="left"/>
      <protection locked="0"/>
    </xf>
    <xf numFmtId="0" fontId="68" fillId="11" borderId="5" xfId="6" applyFont="1" applyFill="1" applyBorder="1" applyAlignment="1" applyProtection="1">
      <alignment horizontal="center"/>
      <protection locked="0"/>
    </xf>
    <xf numFmtId="0" fontId="68" fillId="11" borderId="5" xfId="6" applyNumberFormat="1" applyFont="1" applyFill="1" applyBorder="1" applyAlignment="1" applyProtection="1">
      <alignment horizontal="center"/>
      <protection locked="0"/>
    </xf>
    <xf numFmtId="0" fontId="68" fillId="0" borderId="0" xfId="6" applyFont="1" applyAlignment="1" applyProtection="1">
      <alignment horizontal="right"/>
      <protection locked="0"/>
    </xf>
    <xf numFmtId="166" fontId="68" fillId="11" borderId="5" xfId="6" applyNumberFormat="1" applyFont="1" applyFill="1" applyBorder="1" applyAlignment="1" applyProtection="1">
      <alignment horizontal="center"/>
      <protection locked="0"/>
    </xf>
    <xf numFmtId="0" fontId="84" fillId="0" borderId="0" xfId="6" applyFont="1" applyAlignment="1" applyProtection="1">
      <alignment horizontal="center"/>
      <protection locked="0"/>
    </xf>
    <xf numFmtId="0" fontId="86" fillId="0" borderId="0" xfId="6" applyFont="1" applyAlignment="1" applyProtection="1">
      <alignment horizontal="center"/>
      <protection locked="0"/>
    </xf>
    <xf numFmtId="0" fontId="83" fillId="0" borderId="0" xfId="6" applyFont="1" applyAlignment="1" applyProtection="1">
      <alignment horizontal="center"/>
      <protection locked="0"/>
    </xf>
    <xf numFmtId="0" fontId="56" fillId="11" borderId="5" xfId="6" applyFont="1" applyFill="1" applyBorder="1" applyAlignment="1" applyProtection="1">
      <alignment horizontal="center"/>
      <protection locked="0"/>
    </xf>
    <xf numFmtId="14" fontId="68" fillId="11" borderId="5" xfId="6" applyNumberFormat="1" applyFont="1" applyFill="1" applyBorder="1" applyAlignment="1" applyProtection="1">
      <alignment horizontal="center"/>
      <protection locked="0"/>
    </xf>
    <xf numFmtId="0" fontId="71" fillId="7" borderId="0" xfId="6" applyFont="1" applyFill="1" applyAlignment="1" applyProtection="1">
      <alignment horizontal="center"/>
      <protection locked="0"/>
    </xf>
    <xf numFmtId="0" fontId="68" fillId="11" borderId="16" xfId="6" applyFont="1" applyFill="1" applyBorder="1" applyAlignment="1" applyProtection="1">
      <alignment horizontal="left"/>
      <protection locked="0"/>
    </xf>
    <xf numFmtId="0" fontId="68" fillId="11" borderId="0" xfId="6" applyFont="1" applyFill="1" applyBorder="1" applyAlignment="1" applyProtection="1">
      <alignment horizontal="left"/>
      <protection locked="0"/>
    </xf>
    <xf numFmtId="0" fontId="68" fillId="11" borderId="2" xfId="6" applyFont="1" applyFill="1" applyBorder="1" applyAlignment="1" applyProtection="1">
      <alignment horizontal="left"/>
      <protection locked="0"/>
    </xf>
    <xf numFmtId="0" fontId="68" fillId="11" borderId="10" xfId="6" applyFont="1" applyFill="1" applyBorder="1" applyAlignment="1" applyProtection="1">
      <alignment horizontal="left"/>
      <protection locked="0"/>
    </xf>
    <xf numFmtId="0" fontId="68" fillId="11" borderId="5" xfId="6" applyFont="1" applyFill="1" applyBorder="1" applyAlignment="1" applyProtection="1">
      <alignment horizontal="left"/>
      <protection locked="0"/>
    </xf>
    <xf numFmtId="0" fontId="68" fillId="11" borderId="41" xfId="6" applyFont="1" applyFill="1" applyBorder="1" applyAlignment="1" applyProtection="1">
      <alignment horizontal="left"/>
      <protection locked="0"/>
    </xf>
    <xf numFmtId="0" fontId="68" fillId="11" borderId="1" xfId="6" applyFont="1" applyFill="1" applyBorder="1" applyAlignment="1" applyProtection="1">
      <alignment horizontal="center"/>
      <protection locked="0"/>
    </xf>
    <xf numFmtId="0" fontId="68" fillId="11" borderId="40" xfId="6" applyFont="1" applyFill="1" applyBorder="1" applyAlignment="1" applyProtection="1">
      <alignment horizontal="center"/>
      <protection locked="0"/>
    </xf>
    <xf numFmtId="0" fontId="57" fillId="0" borderId="0" xfId="6" applyFont="1" applyAlignment="1" applyProtection="1">
      <alignment horizontal="center"/>
      <protection locked="0"/>
    </xf>
    <xf numFmtId="0" fontId="20" fillId="0" borderId="69" xfId="6" applyFont="1" applyBorder="1" applyAlignment="1" applyProtection="1">
      <alignment horizontal="center"/>
      <protection locked="0"/>
    </xf>
    <xf numFmtId="0" fontId="53" fillId="0" borderId="0" xfId="6" applyFont="1" applyProtection="1">
      <protection locked="0"/>
    </xf>
    <xf numFmtId="0" fontId="85" fillId="11" borderId="65" xfId="6" applyFont="1" applyFill="1" applyBorder="1" applyAlignment="1" applyProtection="1">
      <alignment horizontal="left"/>
      <protection locked="0"/>
    </xf>
    <xf numFmtId="0" fontId="85" fillId="11" borderId="14" xfId="6" applyFont="1" applyFill="1" applyBorder="1" applyAlignment="1" applyProtection="1">
      <alignment horizontal="left"/>
      <protection locked="0"/>
    </xf>
    <xf numFmtId="0" fontId="85" fillId="11" borderId="15" xfId="6" applyFont="1" applyFill="1" applyBorder="1" applyAlignment="1" applyProtection="1">
      <alignment horizontal="left"/>
      <protection locked="0"/>
    </xf>
    <xf numFmtId="0" fontId="67" fillId="11" borderId="65" xfId="6" applyFont="1" applyFill="1" applyBorder="1" applyAlignment="1" applyProtection="1">
      <alignment horizontal="center"/>
      <protection locked="0"/>
    </xf>
    <xf numFmtId="0" fontId="67" fillId="11" borderId="14" xfId="6" applyFont="1" applyFill="1" applyBorder="1" applyAlignment="1" applyProtection="1">
      <alignment horizontal="center"/>
      <protection locked="0"/>
    </xf>
    <xf numFmtId="0" fontId="67" fillId="11" borderId="15" xfId="6" applyFont="1" applyFill="1" applyBorder="1" applyAlignment="1" applyProtection="1">
      <alignment horizontal="center"/>
      <protection locked="0"/>
    </xf>
    <xf numFmtId="0" fontId="85" fillId="11" borderId="37" xfId="6" applyFont="1" applyFill="1" applyBorder="1" applyAlignment="1" applyProtection="1">
      <alignment horizontal="left"/>
      <protection locked="0"/>
    </xf>
    <xf numFmtId="0" fontId="58" fillId="11" borderId="8" xfId="6" applyFont="1" applyFill="1" applyBorder="1" applyProtection="1">
      <protection locked="0"/>
    </xf>
    <xf numFmtId="0" fontId="58" fillId="11" borderId="39" xfId="6" applyFont="1" applyFill="1" applyBorder="1" applyProtection="1">
      <protection locked="0"/>
    </xf>
  </cellXfs>
  <cellStyles count="11">
    <cellStyle name="Comma" xfId="8" builtinId="3"/>
    <cellStyle name="Comma 2" xfId="1"/>
    <cellStyle name="Currency" xfId="2" builtinId="4"/>
    <cellStyle name="Currency 2" xfId="3"/>
    <cellStyle name="Currency 3" xfId="10"/>
    <cellStyle name="Hyperlink" xfId="4" builtinId="8"/>
    <cellStyle name="Hyperlink 2" xfId="5"/>
    <cellStyle name="Normal" xfId="0" builtinId="0"/>
    <cellStyle name="Normal 2" xfId="6"/>
    <cellStyle name="Normal 3" xfId="9"/>
    <cellStyle name="Normal_Sheet1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E4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23</xdr:row>
      <xdr:rowOff>180975</xdr:rowOff>
    </xdr:from>
    <xdr:to>
      <xdr:col>4</xdr:col>
      <xdr:colOff>552450</xdr:colOff>
      <xdr:row>26</xdr:row>
      <xdr:rowOff>9525</xdr:rowOff>
    </xdr:to>
    <xdr:pic>
      <xdr:nvPicPr>
        <xdr:cNvPr id="7471" name="Picture 8" descr="SherryT-300small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324600" y="6905625"/>
          <a:ext cx="1381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23</xdr:row>
      <xdr:rowOff>95250</xdr:rowOff>
    </xdr:from>
    <xdr:to>
      <xdr:col>1</xdr:col>
      <xdr:colOff>1466850</xdr:colOff>
      <xdr:row>25</xdr:row>
      <xdr:rowOff>171450</xdr:rowOff>
    </xdr:to>
    <xdr:pic>
      <xdr:nvPicPr>
        <xdr:cNvPr id="7472" name="Picture 2095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71600" y="6819900"/>
          <a:ext cx="13430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</xdr:row>
          <xdr:rowOff>38100</xdr:rowOff>
        </xdr:from>
        <xdr:to>
          <xdr:col>3</xdr:col>
          <xdr:colOff>371475</xdr:colOff>
          <xdr:row>3</xdr:row>
          <xdr:rowOff>276225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</xdr:row>
          <xdr:rowOff>38100</xdr:rowOff>
        </xdr:from>
        <xdr:to>
          <xdr:col>3</xdr:col>
          <xdr:colOff>371475</xdr:colOff>
          <xdr:row>4</xdr:row>
          <xdr:rowOff>276225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228600</xdr:rowOff>
        </xdr:from>
        <xdr:to>
          <xdr:col>1</xdr:col>
          <xdr:colOff>409575</xdr:colOff>
          <xdr:row>2</xdr:row>
          <xdr:rowOff>142875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0</xdr:rowOff>
        </xdr:from>
        <xdr:to>
          <xdr:col>1</xdr:col>
          <xdr:colOff>409575</xdr:colOff>
          <xdr:row>3</xdr:row>
          <xdr:rowOff>238125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647700</xdr:colOff>
          <xdr:row>3</xdr:row>
          <xdr:rowOff>0</xdr:rowOff>
        </xdr:from>
        <xdr:to>
          <xdr:col>11</xdr:col>
          <xdr:colOff>990600</xdr:colOff>
          <xdr:row>3</xdr:row>
          <xdr:rowOff>238125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666750</xdr:colOff>
          <xdr:row>2</xdr:row>
          <xdr:rowOff>0</xdr:rowOff>
        </xdr:from>
        <xdr:to>
          <xdr:col>11</xdr:col>
          <xdr:colOff>1019175</xdr:colOff>
          <xdr:row>2</xdr:row>
          <xdr:rowOff>238125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0</xdr:rowOff>
        </xdr:from>
        <xdr:to>
          <xdr:col>3</xdr:col>
          <xdr:colOff>371475</xdr:colOff>
          <xdr:row>5</xdr:row>
          <xdr:rowOff>238125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76200</xdr:rowOff>
    </xdr:from>
    <xdr:to>
      <xdr:col>5</xdr:col>
      <xdr:colOff>276225</xdr:colOff>
      <xdr:row>4</xdr:row>
      <xdr:rowOff>38100</xdr:rowOff>
    </xdr:to>
    <xdr:pic>
      <xdr:nvPicPr>
        <xdr:cNvPr id="2283" name="Picture 1" descr="AFS Transparent background Large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76200"/>
          <a:ext cx="30289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0</xdr:row>
      <xdr:rowOff>57150</xdr:rowOff>
    </xdr:from>
    <xdr:to>
      <xdr:col>10</xdr:col>
      <xdr:colOff>581025</xdr:colOff>
      <xdr:row>3</xdr:row>
      <xdr:rowOff>219075</xdr:rowOff>
    </xdr:to>
    <xdr:pic>
      <xdr:nvPicPr>
        <xdr:cNvPr id="10281" name="Picture 2" descr="AFS Transparent background Large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1975" y="57150"/>
          <a:ext cx="30289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455810</xdr:colOff>
      <xdr:row>23</xdr:row>
      <xdr:rowOff>15566</xdr:rowOff>
    </xdr:from>
    <xdr:to>
      <xdr:col>21</xdr:col>
      <xdr:colOff>440531</xdr:colOff>
      <xdr:row>23</xdr:row>
      <xdr:rowOff>16669</xdr:rowOff>
    </xdr:to>
    <xdr:cxnSp macro="">
      <xdr:nvCxnSpPr>
        <xdr:cNvPr id="19" name="Straight Arrow Connector 18"/>
        <xdr:cNvCxnSpPr/>
      </xdr:nvCxnSpPr>
      <xdr:spPr>
        <a:xfrm flipH="1" flipV="1">
          <a:off x="11523860" y="3920816"/>
          <a:ext cx="1756371" cy="1103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492579</xdr:colOff>
      <xdr:row>19</xdr:row>
      <xdr:rowOff>87086</xdr:rowOff>
    </xdr:from>
    <xdr:to>
      <xdr:col>20</xdr:col>
      <xdr:colOff>495300</xdr:colOff>
      <xdr:row>35</xdr:row>
      <xdr:rowOff>0</xdr:rowOff>
    </xdr:to>
    <xdr:cxnSp macro="">
      <xdr:nvCxnSpPr>
        <xdr:cNvPr id="27" name="Straight Connector 26"/>
        <xdr:cNvCxnSpPr/>
      </xdr:nvCxnSpPr>
      <xdr:spPr>
        <a:xfrm flipH="1">
          <a:off x="12741729" y="3306536"/>
          <a:ext cx="2721" cy="45624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46235</xdr:colOff>
      <xdr:row>30</xdr:row>
      <xdr:rowOff>82241</xdr:rowOff>
    </xdr:from>
    <xdr:to>
      <xdr:col>21</xdr:col>
      <xdr:colOff>30956</xdr:colOff>
      <xdr:row>30</xdr:row>
      <xdr:rowOff>83344</xdr:rowOff>
    </xdr:to>
    <xdr:cxnSp macro="">
      <xdr:nvCxnSpPr>
        <xdr:cNvPr id="35" name="Straight Arrow Connector 34"/>
        <xdr:cNvCxnSpPr/>
      </xdr:nvCxnSpPr>
      <xdr:spPr>
        <a:xfrm flipH="1" flipV="1">
          <a:off x="11114285" y="4825691"/>
          <a:ext cx="1756371" cy="1103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131960</xdr:colOff>
      <xdr:row>32</xdr:row>
      <xdr:rowOff>120341</xdr:rowOff>
    </xdr:from>
    <xdr:to>
      <xdr:col>22</xdr:col>
      <xdr:colOff>116681</xdr:colOff>
      <xdr:row>32</xdr:row>
      <xdr:rowOff>121444</xdr:rowOff>
    </xdr:to>
    <xdr:cxnSp macro="">
      <xdr:nvCxnSpPr>
        <xdr:cNvPr id="36" name="Straight Arrow Connector 35"/>
        <xdr:cNvCxnSpPr/>
      </xdr:nvCxnSpPr>
      <xdr:spPr>
        <a:xfrm flipH="1" flipV="1">
          <a:off x="11790560" y="5206691"/>
          <a:ext cx="1756371" cy="1103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27185</xdr:colOff>
      <xdr:row>21</xdr:row>
      <xdr:rowOff>139391</xdr:rowOff>
    </xdr:from>
    <xdr:to>
      <xdr:col>22</xdr:col>
      <xdr:colOff>11906</xdr:colOff>
      <xdr:row>21</xdr:row>
      <xdr:rowOff>140494</xdr:rowOff>
    </xdr:to>
    <xdr:cxnSp macro="">
      <xdr:nvCxnSpPr>
        <xdr:cNvPr id="37" name="Straight Arrow Connector 36"/>
        <xdr:cNvCxnSpPr/>
      </xdr:nvCxnSpPr>
      <xdr:spPr>
        <a:xfrm flipH="1" flipV="1">
          <a:off x="11685785" y="3701741"/>
          <a:ext cx="1756371" cy="1103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436760</xdr:colOff>
      <xdr:row>26</xdr:row>
      <xdr:rowOff>34616</xdr:rowOff>
    </xdr:from>
    <xdr:to>
      <xdr:col>20</xdr:col>
      <xdr:colOff>421481</xdr:colOff>
      <xdr:row>26</xdr:row>
      <xdr:rowOff>35719</xdr:rowOff>
    </xdr:to>
    <xdr:cxnSp macro="">
      <xdr:nvCxnSpPr>
        <xdr:cNvPr id="38" name="Straight Arrow Connector 37"/>
        <xdr:cNvCxnSpPr/>
      </xdr:nvCxnSpPr>
      <xdr:spPr>
        <a:xfrm flipH="1" flipV="1">
          <a:off x="10914260" y="4263716"/>
          <a:ext cx="1756371" cy="1103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2054677</xdr:colOff>
      <xdr:row>0</xdr:row>
      <xdr:rowOff>95250</xdr:rowOff>
    </xdr:from>
    <xdr:to>
      <xdr:col>7</xdr:col>
      <xdr:colOff>176896</xdr:colOff>
      <xdr:row>5</xdr:row>
      <xdr:rowOff>149679</xdr:rowOff>
    </xdr:to>
    <xdr:pic>
      <xdr:nvPicPr>
        <xdr:cNvPr id="3" name="Picture 2" descr="AFS New Logo HORZ 5.14.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47356" y="95250"/>
          <a:ext cx="6378399" cy="14967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133350</xdr:rowOff>
    </xdr:from>
    <xdr:to>
      <xdr:col>9</xdr:col>
      <xdr:colOff>28575</xdr:colOff>
      <xdr:row>3</xdr:row>
      <xdr:rowOff>143554</xdr:rowOff>
    </xdr:to>
    <xdr:pic>
      <xdr:nvPicPr>
        <xdr:cNvPr id="3" name="Picture 2" descr="AFS New Logo HORZ 5.14.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133350"/>
          <a:ext cx="3371850" cy="7912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520699</xdr:colOff>
      <xdr:row>0</xdr:row>
      <xdr:rowOff>50800</xdr:rowOff>
    </xdr:from>
    <xdr:to>
      <xdr:col>7</xdr:col>
      <xdr:colOff>806352</xdr:colOff>
      <xdr:row>2</xdr:row>
      <xdr:rowOff>25400</xdr:rowOff>
    </xdr:to>
    <xdr:pic>
      <xdr:nvPicPr>
        <xdr:cNvPr id="3" name="Picture 2" descr="AFS New Logo HORZ 5.14.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199" y="50800"/>
          <a:ext cx="5899053" cy="1384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ODITY%20MANAGEMENT\SEPDS\SEPDS%202018-19\Asian%20Food%20Solutions%20SEPDS%20SY1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NPA%20FORMS/usdali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ns.usda.gov/sites/default/files/fdd/sy-2019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A SEPDS"/>
      <sheetName val="status"/>
    </sheetNames>
    <sheetDataSet>
      <sheetData sheetId="0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or-Nov 15th file SY13"/>
      <sheetName val="ECOS &amp; WBSCM Mrged Data CY11"/>
      <sheetName val="Sheet1"/>
      <sheetName val="Sheet2"/>
      <sheetName val="Sheet3"/>
      <sheetName val="usdalist"/>
      <sheetName val="SY12 Nov 15th Commodity File"/>
      <sheetName val="Avg Price File"/>
      <sheetName val="2016-2017 Check Files"/>
    </sheetNames>
    <sheetDataSet>
      <sheetData sheetId="0">
        <row r="2">
          <cell r="A2">
            <v>100002</v>
          </cell>
        </row>
      </sheetData>
      <sheetData sheetId="1"/>
      <sheetData sheetId="2">
        <row r="6">
          <cell r="A6" t="str">
            <v>A085</v>
          </cell>
          <cell r="B6" t="str">
            <v>100362</v>
          </cell>
          <cell r="C6" t="str">
            <v>BEANS REFRIED CAN-6/10</v>
          </cell>
          <cell r="D6">
            <v>0</v>
          </cell>
          <cell r="E6">
            <v>0.46767520215633418</v>
          </cell>
          <cell r="F6" t="str">
            <v>LB</v>
          </cell>
          <cell r="G6">
            <v>864</v>
          </cell>
          <cell r="H6" t="str">
            <v>1000</v>
          </cell>
          <cell r="I6" t="str">
            <v>DOMESTIC STATISTICAL 1000</v>
          </cell>
          <cell r="J6" t="str">
            <v>703010</v>
          </cell>
          <cell r="K6" t="str">
            <v>VEGETABLE, CANNED</v>
          </cell>
          <cell r="L6" t="str">
            <v>110</v>
          </cell>
          <cell r="M6" t="str">
            <v>AMS-FRUIT &amp; VEG</v>
          </cell>
          <cell r="N6" t="str">
            <v>103602002031220</v>
          </cell>
          <cell r="O6" t="str">
            <v>VEGETABLES/BEANS/CANNED</v>
          </cell>
        </row>
        <row r="7">
          <cell r="A7" t="str">
            <v>A087</v>
          </cell>
          <cell r="B7" t="str">
            <v>100366</v>
          </cell>
          <cell r="C7" t="str">
            <v>BEANS SMALL RED CAN-6/10</v>
          </cell>
          <cell r="D7">
            <v>0</v>
          </cell>
          <cell r="E7">
            <v>0.39805555555555555</v>
          </cell>
          <cell r="F7" t="str">
            <v>LB</v>
          </cell>
          <cell r="G7">
            <v>864</v>
          </cell>
          <cell r="H7" t="str">
            <v>1000</v>
          </cell>
          <cell r="I7" t="str">
            <v>DOMESTIC STATISTICAL 1000</v>
          </cell>
          <cell r="J7" t="str">
            <v>703010</v>
          </cell>
          <cell r="K7" t="str">
            <v>VEGETABLE, CANNED</v>
          </cell>
          <cell r="L7" t="str">
            <v>110</v>
          </cell>
          <cell r="M7" t="str">
            <v>AMS-FRUIT &amp; VEG</v>
          </cell>
          <cell r="N7" t="str">
            <v>103602002031220</v>
          </cell>
          <cell r="O7" t="str">
            <v>VEGETABLES/BEANS/CANNED</v>
          </cell>
        </row>
        <row r="8">
          <cell r="A8" t="str">
            <v>A088</v>
          </cell>
          <cell r="B8" t="str">
            <v>100373</v>
          </cell>
          <cell r="C8" t="str">
            <v>BEANS GREAT NORTHERN CAN-6/10</v>
          </cell>
          <cell r="D8">
            <v>0</v>
          </cell>
          <cell r="E8">
            <v>0.39092592592592595</v>
          </cell>
          <cell r="F8" t="str">
            <v>LB</v>
          </cell>
          <cell r="G8">
            <v>864</v>
          </cell>
          <cell r="H8" t="str">
            <v>1000</v>
          </cell>
          <cell r="I8" t="str">
            <v>DOMESTIC STATISTICAL 1000</v>
          </cell>
          <cell r="J8" t="str">
            <v>703010</v>
          </cell>
          <cell r="K8" t="str">
            <v>VEGETABLE, CANNED</v>
          </cell>
          <cell r="L8" t="str">
            <v>110</v>
          </cell>
          <cell r="M8" t="str">
            <v>AMS-FRUIT &amp; VEG</v>
          </cell>
          <cell r="N8" t="str">
            <v>103602002031220</v>
          </cell>
          <cell r="O8" t="str">
            <v>VEGETABLES/BEANS/CANNED</v>
          </cell>
        </row>
        <row r="9">
          <cell r="A9" t="str">
            <v>A089</v>
          </cell>
          <cell r="B9" t="str">
            <v>100360</v>
          </cell>
          <cell r="C9" t="str">
            <v>BEANS GARBANZO CAN-6/10</v>
          </cell>
          <cell r="D9">
            <v>0</v>
          </cell>
          <cell r="E9">
            <v>0.43701940035273373</v>
          </cell>
          <cell r="F9" t="str">
            <v>LB</v>
          </cell>
          <cell r="G9">
            <v>864</v>
          </cell>
          <cell r="H9" t="str">
            <v>1000</v>
          </cell>
          <cell r="I9" t="str">
            <v>DOMESTIC STATISTICAL 1000</v>
          </cell>
          <cell r="J9" t="str">
            <v>703010</v>
          </cell>
          <cell r="K9" t="str">
            <v>VEGETABLE, CANNED</v>
          </cell>
          <cell r="L9" t="str">
            <v>110</v>
          </cell>
          <cell r="M9" t="str">
            <v>AMS-FRUIT &amp; VEG</v>
          </cell>
          <cell r="N9" t="str">
            <v>103602002031220</v>
          </cell>
          <cell r="O9" t="str">
            <v>VEGETABLES/BEANS/CANNED</v>
          </cell>
        </row>
        <row r="10">
          <cell r="A10" t="str">
            <v>A091</v>
          </cell>
          <cell r="B10" t="str">
            <v>100364</v>
          </cell>
          <cell r="C10" t="str">
            <v>BEANS VEGETARIAN CAN-6/10</v>
          </cell>
          <cell r="D10">
            <v>0</v>
          </cell>
          <cell r="E10">
            <v>0.39718518518518525</v>
          </cell>
          <cell r="F10" t="str">
            <v>LB</v>
          </cell>
          <cell r="G10">
            <v>864</v>
          </cell>
          <cell r="H10" t="str">
            <v>1000</v>
          </cell>
          <cell r="I10" t="str">
            <v>DOMESTIC STATISTICAL 1000</v>
          </cell>
          <cell r="J10" t="str">
            <v>703010</v>
          </cell>
          <cell r="K10" t="str">
            <v>VEGETABLE, CANNED</v>
          </cell>
          <cell r="L10" t="str">
            <v>110</v>
          </cell>
          <cell r="M10" t="str">
            <v>AMS-FRUIT &amp; VEG</v>
          </cell>
          <cell r="N10" t="str">
            <v>103602002031220</v>
          </cell>
          <cell r="O10" t="str">
            <v>VEGETABLES/BEANS/CANNED</v>
          </cell>
        </row>
        <row r="11">
          <cell r="A11" t="str">
            <v>A094</v>
          </cell>
          <cell r="B11" t="str">
            <v>100982</v>
          </cell>
          <cell r="C11" t="str">
            <v>CARROTS FRESH BABY CUTS BAG-100/2 OZ</v>
          </cell>
          <cell r="D11">
            <v>0</v>
          </cell>
          <cell r="E11">
            <v>1.0295625724909825</v>
          </cell>
          <cell r="F11" t="str">
            <v>LB</v>
          </cell>
          <cell r="G11">
            <v>2070</v>
          </cell>
          <cell r="H11" t="str">
            <v>1000</v>
          </cell>
          <cell r="I11" t="str">
            <v>DOMESTIC STATISTICAL 1000</v>
          </cell>
          <cell r="J11" t="str">
            <v>703030</v>
          </cell>
          <cell r="K11" t="str">
            <v>VEGETABLE, FRESH</v>
          </cell>
          <cell r="L11" t="str">
            <v>110</v>
          </cell>
          <cell r="M11" t="str">
            <v>AMS-FRUIT &amp; VEG</v>
          </cell>
          <cell r="N11" t="str">
            <v>103602003031380</v>
          </cell>
          <cell r="O11" t="str">
            <v>VEGETABLES/CARROTS/FRESH</v>
          </cell>
        </row>
        <row r="12">
          <cell r="A12" t="str">
            <v>A099</v>
          </cell>
          <cell r="B12" t="str">
            <v>100352</v>
          </cell>
          <cell r="C12" t="str">
            <v>CARROTS FRZ CTN-30 LB</v>
          </cell>
          <cell r="D12">
            <v>0</v>
          </cell>
          <cell r="E12">
            <v>0.60195370370370371</v>
          </cell>
          <cell r="F12" t="str">
            <v>LB</v>
          </cell>
          <cell r="G12">
            <v>1320</v>
          </cell>
          <cell r="H12" t="str">
            <v>1000</v>
          </cell>
          <cell r="I12" t="str">
            <v>DOMESTIC STATISTICAL 1000</v>
          </cell>
          <cell r="J12" t="str">
            <v>703040</v>
          </cell>
          <cell r="K12" t="str">
            <v>VEGETABLE, FROZEN</v>
          </cell>
          <cell r="L12" t="str">
            <v>110</v>
          </cell>
          <cell r="M12" t="str">
            <v>AMS-FRUIT &amp; VEG</v>
          </cell>
          <cell r="N12" t="str">
            <v>103602003031400</v>
          </cell>
          <cell r="O12" t="str">
            <v>VEGETABLES/CARROTS/FROZEN</v>
          </cell>
        </row>
        <row r="13">
          <cell r="A13" t="str">
            <v>A100</v>
          </cell>
          <cell r="B13" t="str">
            <v>100309</v>
          </cell>
          <cell r="C13" t="str">
            <v>CARROTS CAN-6/10</v>
          </cell>
          <cell r="D13">
            <v>0</v>
          </cell>
          <cell r="E13">
            <v>0.43680000000000002</v>
          </cell>
          <cell r="F13" t="str">
            <v>LB</v>
          </cell>
          <cell r="G13">
            <v>912</v>
          </cell>
          <cell r="H13" t="str">
            <v>1000</v>
          </cell>
          <cell r="I13" t="str">
            <v>DOMESTIC STATISTICAL 1000</v>
          </cell>
          <cell r="J13" t="str">
            <v>703010</v>
          </cell>
          <cell r="K13" t="str">
            <v>VEGETABLE, CANNED</v>
          </cell>
          <cell r="L13" t="str">
            <v>110</v>
          </cell>
          <cell r="M13" t="str">
            <v>AMS-FRUIT &amp; VEG</v>
          </cell>
          <cell r="N13" t="str">
            <v>103602003031220</v>
          </cell>
          <cell r="O13" t="str">
            <v>VEGETABLES/CARROTS/CANNED</v>
          </cell>
        </row>
        <row r="14">
          <cell r="A14" t="str">
            <v>A110</v>
          </cell>
          <cell r="B14" t="str">
            <v>100313</v>
          </cell>
          <cell r="C14" t="str">
            <v>CORN WHOLE KERNEL(LIQ) CAN-6/10</v>
          </cell>
          <cell r="D14">
            <v>0</v>
          </cell>
          <cell r="E14">
            <v>0.41509999999999997</v>
          </cell>
          <cell r="F14" t="str">
            <v>LB</v>
          </cell>
          <cell r="G14">
            <v>912</v>
          </cell>
          <cell r="H14" t="str">
            <v>1000</v>
          </cell>
          <cell r="I14" t="str">
            <v>DOMESTIC STATISTICAL 1000</v>
          </cell>
          <cell r="J14" t="str">
            <v>703010</v>
          </cell>
          <cell r="K14" t="str">
            <v>VEGETABLE, CANNED</v>
          </cell>
          <cell r="L14" t="str">
            <v>110</v>
          </cell>
          <cell r="M14" t="str">
            <v>AMS-FRUIT &amp; VEG</v>
          </cell>
          <cell r="N14" t="str">
            <v>103602004031220</v>
          </cell>
          <cell r="O14" t="str">
            <v>VEGETABLES/CORN/CANNED</v>
          </cell>
        </row>
        <row r="15">
          <cell r="A15" t="str">
            <v>A129</v>
          </cell>
          <cell r="B15" t="str">
            <v>100349</v>
          </cell>
          <cell r="C15" t="str">
            <v>CORN COB FRZ CSE-96</v>
          </cell>
          <cell r="D15">
            <v>0</v>
          </cell>
          <cell r="E15">
            <v>0.55939282828282832</v>
          </cell>
          <cell r="F15" t="str">
            <v>LB</v>
          </cell>
          <cell r="G15">
            <v>1320</v>
          </cell>
          <cell r="H15" t="str">
            <v>1000</v>
          </cell>
          <cell r="I15" t="str">
            <v>DOMESTIC STATISTICAL 1000</v>
          </cell>
          <cell r="J15" t="str">
            <v>703040</v>
          </cell>
          <cell r="K15" t="str">
            <v>VEGETABLE, FROZEN</v>
          </cell>
          <cell r="L15" t="str">
            <v>110</v>
          </cell>
          <cell r="M15" t="str">
            <v>AMS-FRUIT &amp; VEG</v>
          </cell>
          <cell r="N15" t="str">
            <v>103602004031400</v>
          </cell>
          <cell r="O15" t="str">
            <v>VEGETABLES/CORN/FROZEN</v>
          </cell>
        </row>
        <row r="16">
          <cell r="A16" t="str">
            <v>A130</v>
          </cell>
          <cell r="B16" t="str">
            <v>100348</v>
          </cell>
          <cell r="C16" t="str">
            <v>CORN FRZ CTN-30 LB</v>
          </cell>
          <cell r="D16">
            <v>0</v>
          </cell>
          <cell r="E16">
            <v>0.64214425934098274</v>
          </cell>
          <cell r="F16" t="str">
            <v>LB</v>
          </cell>
          <cell r="G16">
            <v>1320</v>
          </cell>
          <cell r="H16" t="str">
            <v>1000</v>
          </cell>
          <cell r="I16" t="str">
            <v>DOMESTIC STATISTICAL 1000</v>
          </cell>
          <cell r="J16" t="str">
            <v>703040</v>
          </cell>
          <cell r="K16" t="str">
            <v>VEGETABLE, FROZEN</v>
          </cell>
          <cell r="L16" t="str">
            <v>110</v>
          </cell>
          <cell r="M16" t="str">
            <v>AMS-FRUIT &amp; VEG</v>
          </cell>
          <cell r="N16" t="str">
            <v>103602004031400</v>
          </cell>
          <cell r="O16" t="str">
            <v>VEGETABLES/CORN/FROZEN</v>
          </cell>
        </row>
        <row r="17">
          <cell r="A17" t="str">
            <v>A134</v>
          </cell>
          <cell r="B17" t="str">
            <v>101014</v>
          </cell>
          <cell r="C17" t="str">
            <v>LENTILS DRY BAG 25 LB</v>
          </cell>
          <cell r="D17">
            <v>0</v>
          </cell>
          <cell r="E17">
            <v>0.28739999999999999</v>
          </cell>
          <cell r="F17" t="str">
            <v>LB</v>
          </cell>
          <cell r="G17">
            <v>1600</v>
          </cell>
          <cell r="H17" t="str">
            <v>1000</v>
          </cell>
          <cell r="I17" t="str">
            <v>DOMESTIC STATISTICAL 1000</v>
          </cell>
          <cell r="J17" t="str">
            <v>704010</v>
          </cell>
          <cell r="K17" t="str">
            <v>BEANS, DRY</v>
          </cell>
          <cell r="L17" t="str">
            <v>110</v>
          </cell>
          <cell r="M17" t="str">
            <v>AMS-FRUIT &amp; VEG</v>
          </cell>
          <cell r="N17" t="str">
            <v>103602004531340</v>
          </cell>
          <cell r="O17" t="str">
            <v>VEGETABLES/LENTILS/DRY</v>
          </cell>
        </row>
        <row r="18">
          <cell r="A18" t="str">
            <v>A140</v>
          </cell>
          <cell r="B18" t="str">
            <v>100315</v>
          </cell>
          <cell r="C18" t="str">
            <v>PEAS CAN-6/10</v>
          </cell>
          <cell r="D18">
            <v>0</v>
          </cell>
          <cell r="E18">
            <v>0.54373456010169463</v>
          </cell>
          <cell r="F18" t="str">
            <v>LB</v>
          </cell>
          <cell r="G18">
            <v>912</v>
          </cell>
          <cell r="H18" t="str">
            <v>1000</v>
          </cell>
          <cell r="I18" t="str">
            <v>DOMESTIC STATISTICAL 1000</v>
          </cell>
          <cell r="J18" t="str">
            <v>703010</v>
          </cell>
          <cell r="K18" t="str">
            <v>VEGETABLE, CANNED</v>
          </cell>
          <cell r="L18" t="str">
            <v>110</v>
          </cell>
          <cell r="M18" t="str">
            <v>AMS-FRUIT &amp; VEG</v>
          </cell>
          <cell r="N18" t="str">
            <v>103602006031220</v>
          </cell>
          <cell r="O18" t="str">
            <v>VEGETABLES/PEAS/CANNED</v>
          </cell>
        </row>
        <row r="19">
          <cell r="A19" t="str">
            <v>A160</v>
          </cell>
          <cell r="B19" t="str">
            <v>100350</v>
          </cell>
          <cell r="C19" t="str">
            <v>PEAS GREEN FRZ CTN-30 LB</v>
          </cell>
          <cell r="D19">
            <v>0</v>
          </cell>
          <cell r="E19">
            <v>0.66670882314524549</v>
          </cell>
          <cell r="F19" t="str">
            <v>LB</v>
          </cell>
          <cell r="G19">
            <v>1320</v>
          </cell>
          <cell r="H19" t="str">
            <v>1000</v>
          </cell>
          <cell r="I19" t="str">
            <v>DOMESTIC STATISTICAL 1000</v>
          </cell>
          <cell r="J19" t="str">
            <v>703040</v>
          </cell>
          <cell r="K19" t="str">
            <v>VEGETABLE, FROZEN</v>
          </cell>
          <cell r="L19" t="str">
            <v>110</v>
          </cell>
          <cell r="M19" t="str">
            <v>AMS-FRUIT &amp; VEG</v>
          </cell>
          <cell r="N19" t="str">
            <v>103602006031400</v>
          </cell>
          <cell r="O19" t="str">
            <v>VEGETABLES/PEAS/FROZEN</v>
          </cell>
        </row>
        <row r="20">
          <cell r="A20" t="str">
            <v>A173</v>
          </cell>
          <cell r="B20" t="str">
            <v>100356</v>
          </cell>
          <cell r="C20" t="str">
            <v>POTATOES WEDGE FAT FREE FRZ PKG-6/5 LB</v>
          </cell>
          <cell r="D20">
            <v>0</v>
          </cell>
          <cell r="E20">
            <v>0.55812068965517247</v>
          </cell>
          <cell r="F20" t="str">
            <v>LB</v>
          </cell>
          <cell r="G20">
            <v>1320</v>
          </cell>
          <cell r="H20" t="str">
            <v>1000</v>
          </cell>
          <cell r="I20" t="str">
            <v>DOMESTIC STATISTICAL 1000</v>
          </cell>
          <cell r="J20" t="str">
            <v>703040</v>
          </cell>
          <cell r="K20" t="str">
            <v>VEGETABLE, FROZEN</v>
          </cell>
          <cell r="L20" t="str">
            <v>110</v>
          </cell>
          <cell r="M20" t="str">
            <v>AMS-FRUIT &amp; VEG</v>
          </cell>
          <cell r="N20" t="str">
            <v>103602007031400</v>
          </cell>
          <cell r="O20" t="str">
            <v>VEGETABLES/POTATO/FROZEN</v>
          </cell>
        </row>
        <row r="21">
          <cell r="A21" t="str">
            <v>A174</v>
          </cell>
          <cell r="B21" t="str">
            <v>100355</v>
          </cell>
          <cell r="C21" t="str">
            <v>POTATOES WEDGE FRZ PKG-6/5 LB</v>
          </cell>
          <cell r="D21">
            <v>0</v>
          </cell>
          <cell r="E21">
            <v>0.54801436781609192</v>
          </cell>
          <cell r="F21" t="str">
            <v>LB</v>
          </cell>
          <cell r="G21">
            <v>1320</v>
          </cell>
          <cell r="H21" t="str">
            <v>1000</v>
          </cell>
          <cell r="I21" t="str">
            <v>DOMESTIC STATISTICAL 1000</v>
          </cell>
          <cell r="J21" t="str">
            <v>703040</v>
          </cell>
          <cell r="K21" t="str">
            <v>VEGETABLE, FROZEN</v>
          </cell>
          <cell r="L21" t="str">
            <v>110</v>
          </cell>
          <cell r="M21" t="str">
            <v>AMS-FRUIT &amp; VEG</v>
          </cell>
          <cell r="N21" t="str">
            <v>103602007031400</v>
          </cell>
          <cell r="O21" t="str">
            <v>VEGETABLES/POTATO/FROZEN</v>
          </cell>
        </row>
        <row r="22">
          <cell r="A22" t="str">
            <v>A204</v>
          </cell>
          <cell r="B22" t="str">
            <v>100358</v>
          </cell>
          <cell r="C22" t="str">
            <v>POTATOES ROUNDS FRZ PKG-6/5 LB</v>
          </cell>
          <cell r="D22">
            <v>0</v>
          </cell>
          <cell r="E22">
            <v>0.48599888888888887</v>
          </cell>
          <cell r="F22" t="str">
            <v>LB</v>
          </cell>
          <cell r="G22">
            <v>1320</v>
          </cell>
          <cell r="H22" t="str">
            <v>1000</v>
          </cell>
          <cell r="I22" t="str">
            <v>DOMESTIC STATISTICAL 1000</v>
          </cell>
          <cell r="J22" t="str">
            <v>703040</v>
          </cell>
          <cell r="K22" t="str">
            <v>VEGETABLE, FROZEN</v>
          </cell>
          <cell r="L22" t="str">
            <v>110</v>
          </cell>
          <cell r="M22" t="str">
            <v>AMS-FRUIT &amp; VEG</v>
          </cell>
          <cell r="N22" t="str">
            <v>103602007031400</v>
          </cell>
          <cell r="O22" t="str">
            <v>VEGETABLES/POTATO/FROZEN</v>
          </cell>
        </row>
        <row r="23">
          <cell r="A23" t="str">
            <v>A210</v>
          </cell>
          <cell r="B23" t="str">
            <v>100357</v>
          </cell>
          <cell r="C23" t="str">
            <v>POTATOES OVENS FRY PKG-6/5 LB</v>
          </cell>
          <cell r="D23">
            <v>0</v>
          </cell>
          <cell r="E23">
            <v>0.50120476190476204</v>
          </cell>
          <cell r="F23" t="str">
            <v>LB</v>
          </cell>
          <cell r="G23">
            <v>1320</v>
          </cell>
          <cell r="H23" t="str">
            <v>1000</v>
          </cell>
          <cell r="I23" t="str">
            <v>DOMESTIC STATISTICAL 1000</v>
          </cell>
          <cell r="J23" t="str">
            <v>703040</v>
          </cell>
          <cell r="K23" t="str">
            <v>VEGETABLE, FROZEN</v>
          </cell>
          <cell r="L23" t="str">
            <v>110</v>
          </cell>
          <cell r="M23" t="str">
            <v>AMS-FRUIT &amp; VEG</v>
          </cell>
          <cell r="N23" t="str">
            <v>103602007031400</v>
          </cell>
          <cell r="O23" t="str">
            <v>VEGETABLES/POTATO/FROZEN</v>
          </cell>
        </row>
        <row r="24">
          <cell r="A24" t="str">
            <v>A212</v>
          </cell>
          <cell r="B24" t="str">
            <v>100980</v>
          </cell>
          <cell r="C24" t="str">
            <v>SWEET POTATO BULK FRESH PROC</v>
          </cell>
          <cell r="D24">
            <v>0</v>
          </cell>
          <cell r="E24">
            <v>0.19966743421052632</v>
          </cell>
          <cell r="F24" t="str">
            <v>LB</v>
          </cell>
          <cell r="G24">
            <v>0</v>
          </cell>
          <cell r="H24" t="str">
            <v>1000</v>
          </cell>
          <cell r="I24" t="str">
            <v>DOMESTIC STATISTICAL 1000</v>
          </cell>
          <cell r="J24" t="str">
            <v>703030</v>
          </cell>
          <cell r="K24" t="str">
            <v>VEGETABLE, FRESH</v>
          </cell>
          <cell r="L24" t="str">
            <v>110</v>
          </cell>
          <cell r="M24" t="str">
            <v>AMS-FRUIT &amp; VEG</v>
          </cell>
          <cell r="N24" t="str">
            <v>103602010031380</v>
          </cell>
          <cell r="O24" t="str">
            <v>VEGETABLES/SWEET POTATO/FRESH</v>
          </cell>
        </row>
        <row r="25">
          <cell r="A25" t="str">
            <v>A213</v>
          </cell>
          <cell r="B25" t="str">
            <v>110227</v>
          </cell>
          <cell r="C25" t="str">
            <v>POTATO FOR PROCESS INTO DEHY PRD-BULK</v>
          </cell>
          <cell r="D25">
            <v>0</v>
          </cell>
          <cell r="E25">
            <v>5.3600000000000002E-2</v>
          </cell>
          <cell r="F25" t="str">
            <v>LB</v>
          </cell>
          <cell r="G25">
            <v>0</v>
          </cell>
          <cell r="H25" t="str">
            <v>1000</v>
          </cell>
          <cell r="I25" t="str">
            <v>DOMESTIC STATISTICAL 1000</v>
          </cell>
          <cell r="J25" t="str">
            <v>703030</v>
          </cell>
          <cell r="K25" t="str">
            <v>VEGETABLE, FRESH</v>
          </cell>
          <cell r="L25" t="str">
            <v>110</v>
          </cell>
          <cell r="M25" t="str">
            <v>AMS-FRUIT &amp; VEG</v>
          </cell>
          <cell r="N25" t="str">
            <v>103602007031380</v>
          </cell>
          <cell r="O25" t="str">
            <v>VEGETABLES/POTATO/FRESH</v>
          </cell>
        </row>
        <row r="26">
          <cell r="A26" t="str">
            <v>A214</v>
          </cell>
          <cell r="B26" t="str">
            <v>100340</v>
          </cell>
          <cell r="C26" t="str">
            <v>POTATOES RUSSET FRESH CTN-50 LB</v>
          </cell>
          <cell r="D26">
            <v>0</v>
          </cell>
          <cell r="E26">
            <v>0.1978</v>
          </cell>
          <cell r="F26" t="str">
            <v>LB</v>
          </cell>
          <cell r="G26">
            <v>800</v>
          </cell>
          <cell r="H26" t="str">
            <v>1000</v>
          </cell>
          <cell r="I26" t="str">
            <v>DOMESTIC STATISTICAL 1000</v>
          </cell>
          <cell r="J26" t="str">
            <v>703030</v>
          </cell>
          <cell r="K26" t="str">
            <v>VEGETABLE, FRESH</v>
          </cell>
          <cell r="L26" t="str">
            <v>110</v>
          </cell>
          <cell r="M26" t="str">
            <v>AMS-FRUIT &amp; VEG</v>
          </cell>
          <cell r="N26" t="str">
            <v>103602007031380</v>
          </cell>
          <cell r="O26" t="str">
            <v>VEGETABLES/POTATO/FRESH</v>
          </cell>
        </row>
        <row r="27">
          <cell r="A27" t="str">
            <v>A220</v>
          </cell>
          <cell r="B27" t="str">
            <v>100317</v>
          </cell>
          <cell r="C27" t="str">
            <v>SWEET POTATOES W/ SYRUP CAN-6/10</v>
          </cell>
          <cell r="D27">
            <v>0</v>
          </cell>
          <cell r="E27">
            <v>0.66861971196554637</v>
          </cell>
          <cell r="F27" t="str">
            <v>LB</v>
          </cell>
          <cell r="G27">
            <v>912</v>
          </cell>
          <cell r="H27" t="str">
            <v>1000</v>
          </cell>
          <cell r="I27" t="str">
            <v>DOMESTIC STATISTICAL 1000</v>
          </cell>
          <cell r="J27" t="str">
            <v>703010</v>
          </cell>
          <cell r="K27" t="str">
            <v>VEGETABLE, CANNED</v>
          </cell>
          <cell r="L27" t="str">
            <v>110</v>
          </cell>
          <cell r="M27" t="str">
            <v>AMS-FRUIT &amp; VEG</v>
          </cell>
          <cell r="N27" t="str">
            <v>103602010031220</v>
          </cell>
          <cell r="O27" t="str">
            <v>VEGETABLES/SWEET POTATO/CANNED</v>
          </cell>
        </row>
        <row r="28">
          <cell r="A28" t="str">
            <v>A222</v>
          </cell>
          <cell r="B28" t="str">
            <v>100318</v>
          </cell>
          <cell r="C28" t="str">
            <v>SWEET POTATOES MASHED CAN-6/10</v>
          </cell>
          <cell r="D28">
            <v>0</v>
          </cell>
          <cell r="E28">
            <v>0.71233859397417509</v>
          </cell>
          <cell r="F28" t="str">
            <v>LB</v>
          </cell>
          <cell r="G28">
            <v>912</v>
          </cell>
          <cell r="H28" t="str">
            <v>1000</v>
          </cell>
          <cell r="I28" t="str">
            <v>DOMESTIC STATISTICAL 1000</v>
          </cell>
          <cell r="J28" t="str">
            <v>703010</v>
          </cell>
          <cell r="K28" t="str">
            <v>VEGETABLE, CANNED</v>
          </cell>
          <cell r="L28" t="str">
            <v>110</v>
          </cell>
          <cell r="M28" t="str">
            <v>AMS-FRUIT &amp; VEG</v>
          </cell>
          <cell r="N28" t="str">
            <v>103602010031220</v>
          </cell>
          <cell r="O28" t="str">
            <v>VEGETABLES/SWEET POTATO/CANNED</v>
          </cell>
        </row>
        <row r="29">
          <cell r="A29" t="str">
            <v>A224</v>
          </cell>
          <cell r="B29" t="str">
            <v>100353</v>
          </cell>
          <cell r="C29" t="str">
            <v>SWEET POTATOES RANDOM CUT FRZ PKG-6/5 LB</v>
          </cell>
          <cell r="D29">
            <v>0</v>
          </cell>
          <cell r="E29">
            <v>0.64154022988505743</v>
          </cell>
          <cell r="F29" t="str">
            <v>LB</v>
          </cell>
          <cell r="G29">
            <v>1320</v>
          </cell>
          <cell r="H29" t="str">
            <v>1000</v>
          </cell>
          <cell r="I29" t="str">
            <v>DOMESTIC STATISTICAL 1000</v>
          </cell>
          <cell r="J29" t="str">
            <v>703040</v>
          </cell>
          <cell r="K29" t="str">
            <v>VEGETABLE, FROZEN</v>
          </cell>
          <cell r="L29" t="str">
            <v>110</v>
          </cell>
          <cell r="M29" t="str">
            <v>AMS-FRUIT &amp; VEG</v>
          </cell>
          <cell r="N29" t="str">
            <v>103602010031400</v>
          </cell>
          <cell r="O29" t="str">
            <v>VEGETABLES/SWEET POTATO/FROZEN</v>
          </cell>
        </row>
        <row r="30">
          <cell r="A30" t="str">
            <v>A225</v>
          </cell>
          <cell r="B30" t="str">
            <v>100354</v>
          </cell>
          <cell r="C30" t="str">
            <v>SWEET POTATOES MASHED FRZ PKG-6/5 LB</v>
          </cell>
          <cell r="D30">
            <v>0</v>
          </cell>
          <cell r="E30">
            <v>0.68083333333333329</v>
          </cell>
          <cell r="F30" t="str">
            <v>LB</v>
          </cell>
          <cell r="G30">
            <v>1320</v>
          </cell>
          <cell r="H30" t="str">
            <v>1000</v>
          </cell>
          <cell r="I30" t="str">
            <v>DOMESTIC STATISTICAL 1000</v>
          </cell>
          <cell r="J30" t="str">
            <v>703040</v>
          </cell>
          <cell r="K30" t="str">
            <v>VEGETABLE, FROZEN</v>
          </cell>
          <cell r="L30" t="str">
            <v>110</v>
          </cell>
          <cell r="M30" t="str">
            <v>AMS-FRUIT &amp; VEG</v>
          </cell>
          <cell r="N30" t="str">
            <v>103602010031400</v>
          </cell>
          <cell r="O30" t="str">
            <v>VEGETABLES/SWEET POTATO/FROZEN</v>
          </cell>
        </row>
        <row r="31">
          <cell r="A31" t="str">
            <v>A230</v>
          </cell>
          <cell r="B31" t="str">
            <v>100343</v>
          </cell>
          <cell r="C31" t="str">
            <v>SWEET POTATO FRESH CTN-40 LB</v>
          </cell>
          <cell r="D31">
            <v>0</v>
          </cell>
          <cell r="E31">
            <v>0.35749999999999998</v>
          </cell>
          <cell r="F31" t="str">
            <v>LB</v>
          </cell>
          <cell r="G31">
            <v>1000</v>
          </cell>
          <cell r="H31" t="str">
            <v>1000</v>
          </cell>
          <cell r="I31" t="str">
            <v>DOMESTIC STATISTICAL 1000</v>
          </cell>
          <cell r="J31" t="str">
            <v>703030</v>
          </cell>
          <cell r="K31" t="str">
            <v>VEGETABLE, FRESH</v>
          </cell>
          <cell r="L31" t="str">
            <v>110</v>
          </cell>
          <cell r="M31" t="str">
            <v>AMS-FRUIT &amp; VEG</v>
          </cell>
          <cell r="N31" t="str">
            <v>103602010031380</v>
          </cell>
          <cell r="O31" t="str">
            <v>VEGETABLES/SWEET POTATO/FRESH</v>
          </cell>
        </row>
        <row r="32">
          <cell r="A32" t="str">
            <v>A232</v>
          </cell>
          <cell r="B32" t="str">
            <v>100506</v>
          </cell>
          <cell r="C32" t="str">
            <v>POTATO BULK FOR PROCESS FRZ</v>
          </cell>
          <cell r="D32">
            <v>0</v>
          </cell>
          <cell r="E32">
            <v>9.4452858958068611E-2</v>
          </cell>
          <cell r="F32" t="str">
            <v>LB</v>
          </cell>
          <cell r="G32">
            <v>0</v>
          </cell>
          <cell r="H32" t="str">
            <v>1000</v>
          </cell>
          <cell r="I32" t="str">
            <v>DOMESTIC STATISTICAL 1000</v>
          </cell>
          <cell r="J32" t="str">
            <v>703030</v>
          </cell>
          <cell r="K32" t="str">
            <v>VEGETABLE, FRESH</v>
          </cell>
          <cell r="L32" t="str">
            <v>110</v>
          </cell>
          <cell r="M32" t="str">
            <v>AMS-FRUIT &amp; VEG</v>
          </cell>
          <cell r="N32" t="str">
            <v>103602007031380</v>
          </cell>
          <cell r="O32" t="str">
            <v>VEGETABLES/POTATO/FRESH</v>
          </cell>
        </row>
        <row r="33">
          <cell r="A33" t="str">
            <v>A237</v>
          </cell>
          <cell r="B33" t="str">
            <v>100330</v>
          </cell>
          <cell r="C33" t="str">
            <v>TOMATO SALSA CAN-6/10</v>
          </cell>
          <cell r="D33">
            <v>0</v>
          </cell>
          <cell r="E33">
            <v>0.45928721174004189</v>
          </cell>
          <cell r="F33" t="str">
            <v>LB</v>
          </cell>
          <cell r="G33">
            <v>912</v>
          </cell>
          <cell r="H33" t="str">
            <v>1000</v>
          </cell>
          <cell r="I33" t="str">
            <v>DOMESTIC STATISTICAL 1000</v>
          </cell>
          <cell r="J33" t="str">
            <v>703010</v>
          </cell>
          <cell r="K33" t="str">
            <v>VEGETABLE, CANNED</v>
          </cell>
          <cell r="L33" t="str">
            <v>110</v>
          </cell>
          <cell r="M33" t="str">
            <v>AMS-FRUIT &amp; VEG</v>
          </cell>
          <cell r="N33" t="str">
            <v>103602011031220</v>
          </cell>
          <cell r="O33" t="str">
            <v>VEGETABLES/TOMATOES/CANNED</v>
          </cell>
        </row>
        <row r="34">
          <cell r="A34" t="str">
            <v>A239</v>
          </cell>
          <cell r="B34" t="str">
            <v>100334</v>
          </cell>
          <cell r="C34" t="str">
            <v>TOMATO SAUCE CAN-6/10</v>
          </cell>
          <cell r="D34">
            <v>0</v>
          </cell>
          <cell r="E34">
            <v>0.31818508535489665</v>
          </cell>
          <cell r="F34" t="str">
            <v>LB</v>
          </cell>
          <cell r="G34">
            <v>912</v>
          </cell>
          <cell r="H34" t="str">
            <v>1000</v>
          </cell>
          <cell r="I34" t="str">
            <v>DOMESTIC STATISTICAL 1000</v>
          </cell>
          <cell r="J34" t="str">
            <v>703010</v>
          </cell>
          <cell r="K34" t="str">
            <v>VEGETABLE, CANNED</v>
          </cell>
          <cell r="L34" t="str">
            <v>110</v>
          </cell>
          <cell r="M34" t="str">
            <v>AMS-FRUIT &amp; VEG</v>
          </cell>
          <cell r="N34" t="str">
            <v>103602011031220</v>
          </cell>
          <cell r="O34" t="str">
            <v>VEGETABLES/TOMATOES/CANNED</v>
          </cell>
        </row>
        <row r="35">
          <cell r="A35" t="str">
            <v>A241</v>
          </cell>
          <cell r="B35" t="str">
            <v>100329</v>
          </cell>
          <cell r="C35" t="str">
            <v>TOMATO DICED CAN-6/10</v>
          </cell>
          <cell r="D35">
            <v>0</v>
          </cell>
          <cell r="E35">
            <v>0.40404549032838505</v>
          </cell>
          <cell r="F35" t="str">
            <v>LB</v>
          </cell>
          <cell r="G35">
            <v>912</v>
          </cell>
          <cell r="H35" t="str">
            <v>1000</v>
          </cell>
          <cell r="I35" t="str">
            <v>DOMESTIC STATISTICAL 1000</v>
          </cell>
          <cell r="J35" t="str">
            <v>703010</v>
          </cell>
          <cell r="K35" t="str">
            <v>VEGETABLE, CANNED</v>
          </cell>
          <cell r="L35" t="str">
            <v>110</v>
          </cell>
          <cell r="M35" t="str">
            <v>AMS-FRUIT &amp; VEG</v>
          </cell>
          <cell r="N35" t="str">
            <v>103602011031220</v>
          </cell>
          <cell r="O35" t="str">
            <v>VEGETABLES/TOMATOES/CANNED</v>
          </cell>
        </row>
        <row r="36">
          <cell r="A36" t="str">
            <v>A243</v>
          </cell>
          <cell r="B36" t="str">
            <v>100336</v>
          </cell>
          <cell r="C36" t="str">
            <v>SPAGHETTI SAUCE MEATLESS CAN-6/10</v>
          </cell>
          <cell r="D36">
            <v>0</v>
          </cell>
          <cell r="E36">
            <v>0.31923382326170074</v>
          </cell>
          <cell r="F36" t="str">
            <v>LB</v>
          </cell>
          <cell r="G36">
            <v>952</v>
          </cell>
          <cell r="H36" t="str">
            <v>1000</v>
          </cell>
          <cell r="I36" t="str">
            <v>DOMESTIC STATISTICAL 1000</v>
          </cell>
          <cell r="J36" t="str">
            <v>703010</v>
          </cell>
          <cell r="K36" t="str">
            <v>VEGETABLE, CANNED</v>
          </cell>
          <cell r="L36" t="str">
            <v>110</v>
          </cell>
          <cell r="M36" t="str">
            <v>AMS-FRUIT &amp; VEG</v>
          </cell>
          <cell r="N36" t="str">
            <v>103602011031220</v>
          </cell>
          <cell r="O36" t="str">
            <v>VEGETABLES/TOMATOES/CANNED</v>
          </cell>
        </row>
        <row r="37">
          <cell r="A37" t="str">
            <v>A249</v>
          </cell>
          <cell r="B37" t="str">
            <v>100326</v>
          </cell>
          <cell r="C37" t="str">
            <v>TOMATO PASTE DRUM-55 GAL</v>
          </cell>
          <cell r="D37">
            <v>0</v>
          </cell>
          <cell r="E37">
            <v>0.43968305566842747</v>
          </cell>
          <cell r="F37" t="str">
            <v>LB</v>
          </cell>
          <cell r="G37">
            <v>0</v>
          </cell>
          <cell r="H37" t="str">
            <v>1000</v>
          </cell>
          <cell r="I37" t="str">
            <v>DOMESTIC STATISTICAL 1000</v>
          </cell>
          <cell r="J37" t="str">
            <v>703010</v>
          </cell>
          <cell r="K37" t="str">
            <v>VEGETABLE, CANNED</v>
          </cell>
          <cell r="L37" t="str">
            <v>110</v>
          </cell>
          <cell r="M37" t="str">
            <v>AMS-FRUIT &amp; VEG</v>
          </cell>
          <cell r="N37" t="str">
            <v>103602011031220</v>
          </cell>
          <cell r="O37" t="str">
            <v>VEGETABLES/TOMATOES/CANNED</v>
          </cell>
        </row>
        <row r="38">
          <cell r="A38" t="str">
            <v>A252</v>
          </cell>
          <cell r="B38" t="str">
            <v>100327</v>
          </cell>
          <cell r="C38" t="str">
            <v>TOMATO PASTE CAN-6/10</v>
          </cell>
          <cell r="D38">
            <v>0</v>
          </cell>
          <cell r="E38">
            <v>0.54284057608972647</v>
          </cell>
          <cell r="F38" t="str">
            <v>LB</v>
          </cell>
          <cell r="G38">
            <v>912</v>
          </cell>
          <cell r="H38" t="str">
            <v>1000</v>
          </cell>
          <cell r="I38" t="str">
            <v>DOMESTIC STATISTICAL 1000</v>
          </cell>
          <cell r="J38" t="str">
            <v>703010</v>
          </cell>
          <cell r="K38" t="str">
            <v>VEGETABLE, CANNED</v>
          </cell>
          <cell r="L38" t="str">
            <v>110</v>
          </cell>
          <cell r="M38" t="str">
            <v>AMS-FRUIT &amp; VEG</v>
          </cell>
          <cell r="N38" t="str">
            <v>103602011031220</v>
          </cell>
          <cell r="O38" t="str">
            <v>VEGETABLES/TOMATOES/CANNED</v>
          </cell>
        </row>
        <row r="39">
          <cell r="A39" t="str">
            <v>A261</v>
          </cell>
          <cell r="B39" t="str">
            <v>100296</v>
          </cell>
          <cell r="C39" t="str">
            <v>FRUIT AND NUT MIX DRIED PKG-5/5 LB</v>
          </cell>
          <cell r="D39">
            <v>0</v>
          </cell>
          <cell r="E39">
            <v>2.2503236263736262</v>
          </cell>
          <cell r="F39" t="str">
            <v>LB</v>
          </cell>
          <cell r="G39">
            <v>1456</v>
          </cell>
          <cell r="H39" t="str">
            <v>1000</v>
          </cell>
          <cell r="I39" t="str">
            <v>DOMESTIC STATISTICAL 1000</v>
          </cell>
          <cell r="J39" t="str">
            <v>702020</v>
          </cell>
          <cell r="K39" t="str">
            <v>FRUIT, DRIED</v>
          </cell>
          <cell r="L39" t="str">
            <v>110</v>
          </cell>
          <cell r="M39" t="str">
            <v>AMS-FRUIT &amp; VEG</v>
          </cell>
          <cell r="N39" t="str">
            <v>101202010031340</v>
          </cell>
          <cell r="O39" t="str">
            <v>FRUIT/FRUIT NUT MIX/DRIED</v>
          </cell>
        </row>
        <row r="40">
          <cell r="A40" t="str">
            <v>A288</v>
          </cell>
          <cell r="B40" t="str">
            <v>100214</v>
          </cell>
          <cell r="C40" t="str">
            <v>CRANBERRY SAUCE CAN-6/10</v>
          </cell>
          <cell r="D40">
            <v>0</v>
          </cell>
          <cell r="E40">
            <v>0.51900000000000002</v>
          </cell>
          <cell r="F40" t="str">
            <v>LB</v>
          </cell>
          <cell r="G40">
            <v>864</v>
          </cell>
          <cell r="H40" t="str">
            <v>1000</v>
          </cell>
          <cell r="I40" t="str">
            <v>DOMESTIC STATISTICAL 1000</v>
          </cell>
          <cell r="J40" t="str">
            <v>702010</v>
          </cell>
          <cell r="K40" t="str">
            <v>FRUIT, CANNED</v>
          </cell>
          <cell r="L40" t="str">
            <v>110</v>
          </cell>
          <cell r="M40" t="str">
            <v>AMS-FRUIT &amp; VEG</v>
          </cell>
          <cell r="N40" t="str">
            <v>101202006031220</v>
          </cell>
          <cell r="O40" t="str">
            <v>FRUIT/CRANBERRY/CANNED</v>
          </cell>
        </row>
        <row r="41">
          <cell r="A41" t="str">
            <v>A293</v>
          </cell>
          <cell r="B41" t="str">
            <v>100299</v>
          </cell>
          <cell r="C41" t="str">
            <v>CHERRIES DRIED PKG-4/4 LB</v>
          </cell>
          <cell r="D41">
            <v>0</v>
          </cell>
          <cell r="E41">
            <v>3.8802500000000002</v>
          </cell>
          <cell r="F41" t="str">
            <v>LB</v>
          </cell>
          <cell r="G41">
            <v>1848</v>
          </cell>
          <cell r="H41" t="str">
            <v>1000</v>
          </cell>
          <cell r="I41" t="str">
            <v>DOMESTIC STATISTICAL 1000</v>
          </cell>
          <cell r="J41" t="str">
            <v>702020</v>
          </cell>
          <cell r="K41" t="str">
            <v>FRUIT, DRIED</v>
          </cell>
          <cell r="L41" t="str">
            <v>110</v>
          </cell>
          <cell r="M41" t="str">
            <v>AMS-FRUIT &amp; VEG</v>
          </cell>
          <cell r="N41" t="str">
            <v>101202005031340</v>
          </cell>
          <cell r="O41" t="str">
            <v>FRUIT/CHERRY/DRIED</v>
          </cell>
        </row>
        <row r="42">
          <cell r="A42" t="str">
            <v>A299</v>
          </cell>
          <cell r="B42" t="str">
            <v>100277</v>
          </cell>
          <cell r="C42" t="str">
            <v>ORANGE JUICE SINGLE CTN-70/4 OZ</v>
          </cell>
          <cell r="D42">
            <v>0</v>
          </cell>
          <cell r="E42">
            <v>0.49853996916978655</v>
          </cell>
          <cell r="F42" t="str">
            <v>LB</v>
          </cell>
          <cell r="G42">
            <v>1920</v>
          </cell>
          <cell r="H42" t="str">
            <v>1000</v>
          </cell>
          <cell r="I42" t="str">
            <v>DOMESTIC STATISTICAL 1000</v>
          </cell>
          <cell r="J42" t="str">
            <v>702050</v>
          </cell>
          <cell r="K42" t="str">
            <v>FRUIT, JUICE</v>
          </cell>
          <cell r="L42" t="str">
            <v>110</v>
          </cell>
          <cell r="M42" t="str">
            <v>AMS-FRUIT &amp; VEG</v>
          </cell>
          <cell r="N42" t="str">
            <v>101202012031420</v>
          </cell>
          <cell r="O42" t="str">
            <v>FRUIT/ORANGE/JUICE</v>
          </cell>
        </row>
        <row r="43">
          <cell r="A43" t="str">
            <v>A301</v>
          </cell>
          <cell r="B43" t="str">
            <v>100276</v>
          </cell>
          <cell r="C43" t="str">
            <v>ORANGE JUICE CONC FRZ CAN-12/32 OZ</v>
          </cell>
          <cell r="D43">
            <v>0</v>
          </cell>
          <cell r="E43">
            <v>1.0645833333333334</v>
          </cell>
          <cell r="F43" t="str">
            <v>LB</v>
          </cell>
          <cell r="G43">
            <v>1200</v>
          </cell>
          <cell r="H43" t="str">
            <v>1000</v>
          </cell>
          <cell r="I43" t="str">
            <v>DOMESTIC STATISTICAL 1000</v>
          </cell>
          <cell r="J43" t="str">
            <v>702050</v>
          </cell>
          <cell r="K43" t="str">
            <v>FRUIT, JUICE</v>
          </cell>
          <cell r="L43" t="str">
            <v>110</v>
          </cell>
          <cell r="M43" t="str">
            <v>AMS-FRUIT &amp; VEG</v>
          </cell>
          <cell r="N43" t="str">
            <v>101202012031420</v>
          </cell>
          <cell r="O43" t="str">
            <v>FRUIT/ORANGE/JUICE</v>
          </cell>
        </row>
        <row r="44">
          <cell r="A44" t="str">
            <v>A303</v>
          </cell>
          <cell r="B44" t="str">
            <v>100204</v>
          </cell>
          <cell r="C44" t="str">
            <v>ORANGE JUICE CONC -TANKERS</v>
          </cell>
          <cell r="D44">
            <v>0</v>
          </cell>
          <cell r="E44">
            <v>2.2474068062659502</v>
          </cell>
          <cell r="F44" t="str">
            <v>LB</v>
          </cell>
          <cell r="G44">
            <v>0</v>
          </cell>
          <cell r="H44" t="str">
            <v>1000</v>
          </cell>
          <cell r="I44" t="str">
            <v>DOMESTIC STATISTICAL 1000</v>
          </cell>
          <cell r="J44" t="str">
            <v>702050</v>
          </cell>
          <cell r="K44" t="str">
            <v>FRUIT, JUICE</v>
          </cell>
          <cell r="L44" t="str">
            <v>110</v>
          </cell>
          <cell r="M44" t="str">
            <v>AMS-FRUIT &amp; VEG</v>
          </cell>
          <cell r="N44" t="str">
            <v>101202012031420</v>
          </cell>
          <cell r="O44" t="str">
            <v>FRUIT/ORANGE/JUICE</v>
          </cell>
        </row>
        <row r="45">
          <cell r="A45" t="str">
            <v>A305</v>
          </cell>
          <cell r="B45" t="str">
            <v>100205</v>
          </cell>
          <cell r="C45" t="str">
            <v>ORANGE JUICE DRUM-55 GAL</v>
          </cell>
          <cell r="D45">
            <v>0</v>
          </cell>
          <cell r="E45">
            <v>0.86080000000000001</v>
          </cell>
          <cell r="F45" t="str">
            <v>LB</v>
          </cell>
          <cell r="G45">
            <v>72</v>
          </cell>
          <cell r="H45" t="str">
            <v>1000</v>
          </cell>
          <cell r="I45" t="str">
            <v>DOMESTIC STATISTICAL 1000</v>
          </cell>
          <cell r="J45" t="str">
            <v>702050</v>
          </cell>
          <cell r="K45" t="str">
            <v>FRUIT, JUICE</v>
          </cell>
          <cell r="L45" t="str">
            <v>110</v>
          </cell>
          <cell r="M45" t="str">
            <v>AMS-FRUIT &amp; VEG</v>
          </cell>
          <cell r="N45" t="str">
            <v>101202012031420</v>
          </cell>
          <cell r="O45" t="str">
            <v>FRUIT/ORANGE/JUICE</v>
          </cell>
        </row>
        <row r="46">
          <cell r="A46" t="str">
            <v>A337</v>
          </cell>
          <cell r="B46" t="str">
            <v>100284</v>
          </cell>
          <cell r="C46" t="str">
            <v>APPLES FRESH SLC-100/2 OZ</v>
          </cell>
          <cell r="D46">
            <v>0</v>
          </cell>
          <cell r="E46">
            <v>1.6031736144578315</v>
          </cell>
          <cell r="F46" t="str">
            <v>LB</v>
          </cell>
          <cell r="G46">
            <v>1320</v>
          </cell>
          <cell r="H46" t="str">
            <v>1000</v>
          </cell>
          <cell r="I46" t="str">
            <v>DOMESTIC STATISTICAL 1000</v>
          </cell>
          <cell r="J46" t="str">
            <v>702030</v>
          </cell>
          <cell r="K46" t="str">
            <v>FRUIT, FRESH</v>
          </cell>
          <cell r="L46" t="str">
            <v>110</v>
          </cell>
          <cell r="M46" t="str">
            <v>AMS-FRUIT &amp; VEG</v>
          </cell>
          <cell r="N46" t="str">
            <v>101202001031380</v>
          </cell>
          <cell r="O46" t="str">
            <v>FRUIT/APPLES/FRESH</v>
          </cell>
        </row>
        <row r="47">
          <cell r="A47" t="str">
            <v>A338</v>
          </cell>
          <cell r="B47" t="str">
            <v>100285</v>
          </cell>
          <cell r="C47" t="str">
            <v>APPLES FRESH SLC-64/2 OZ</v>
          </cell>
          <cell r="D47">
            <v>0</v>
          </cell>
          <cell r="E47">
            <v>1.365</v>
          </cell>
          <cell r="F47" t="str">
            <v>LB</v>
          </cell>
          <cell r="G47">
            <v>2496</v>
          </cell>
          <cell r="H47" t="str">
            <v>1000</v>
          </cell>
          <cell r="I47" t="str">
            <v>DOMESTIC STATISTICAL 1000</v>
          </cell>
          <cell r="J47" t="str">
            <v>702030</v>
          </cell>
          <cell r="K47" t="str">
            <v>FRUIT, FRESH</v>
          </cell>
          <cell r="L47" t="str">
            <v>110</v>
          </cell>
          <cell r="M47" t="str">
            <v>AMS-FRUIT &amp; VEG</v>
          </cell>
          <cell r="N47" t="str">
            <v>101202001031380</v>
          </cell>
          <cell r="O47" t="str">
            <v>FRUIT/APPLES/FRESH</v>
          </cell>
        </row>
        <row r="48">
          <cell r="A48" t="str">
            <v>A339</v>
          </cell>
          <cell r="B48" t="str">
            <v>100286</v>
          </cell>
          <cell r="C48" t="str">
            <v>APPLES FRESH SLC-200/2 OZ</v>
          </cell>
          <cell r="D48">
            <v>0</v>
          </cell>
          <cell r="E48">
            <v>1.6098964430729252</v>
          </cell>
          <cell r="F48" t="str">
            <v>LB</v>
          </cell>
          <cell r="G48">
            <v>1092</v>
          </cell>
          <cell r="H48" t="str">
            <v>1000</v>
          </cell>
          <cell r="I48" t="str">
            <v>DOMESTIC STATISTICAL 1000</v>
          </cell>
          <cell r="J48" t="str">
            <v>702030</v>
          </cell>
          <cell r="K48" t="str">
            <v>FRUIT, FRESH</v>
          </cell>
          <cell r="L48" t="str">
            <v>110</v>
          </cell>
          <cell r="M48" t="str">
            <v>AMS-FRUIT &amp; VEG</v>
          </cell>
          <cell r="N48" t="str">
            <v>101202001031380</v>
          </cell>
          <cell r="O48" t="str">
            <v>FRUIT/APPLES/FRESH</v>
          </cell>
        </row>
        <row r="49">
          <cell r="A49" t="str">
            <v>A343</v>
          </cell>
          <cell r="B49" t="str">
            <v>100512</v>
          </cell>
          <cell r="C49" t="str">
            <v>APPLES GRANNY SMITH FRESH CTN-37 LB</v>
          </cell>
          <cell r="D49">
            <v>0</v>
          </cell>
          <cell r="E49">
            <v>0.58519480519480527</v>
          </cell>
          <cell r="F49" t="str">
            <v>LB</v>
          </cell>
          <cell r="G49">
            <v>924</v>
          </cell>
          <cell r="H49" t="str">
            <v>1000</v>
          </cell>
          <cell r="I49" t="str">
            <v>DOMESTIC STATISTICAL 1000</v>
          </cell>
          <cell r="J49" t="str">
            <v>702030</v>
          </cell>
          <cell r="K49" t="str">
            <v>FRUIT, FRESH</v>
          </cell>
          <cell r="L49" t="str">
            <v>110</v>
          </cell>
          <cell r="M49" t="str">
            <v>AMS-FRUIT &amp; VEG</v>
          </cell>
          <cell r="N49" t="str">
            <v>101202001031380</v>
          </cell>
          <cell r="O49" t="str">
            <v>FRUIT/APPLES/FRESH</v>
          </cell>
        </row>
        <row r="50">
          <cell r="A50" t="str">
            <v>A343</v>
          </cell>
          <cell r="B50" t="str">
            <v>100514</v>
          </cell>
          <cell r="C50" t="str">
            <v>APPLES RED DELICIOUS FRESH CTN-40 LB</v>
          </cell>
          <cell r="D50">
            <v>0</v>
          </cell>
          <cell r="E50">
            <v>0.60483116883116883</v>
          </cell>
          <cell r="F50" t="str">
            <v>LB</v>
          </cell>
          <cell r="G50">
            <v>924</v>
          </cell>
          <cell r="H50" t="str">
            <v>1000</v>
          </cell>
          <cell r="I50" t="str">
            <v>DOMESTIC STATISTICAL 1000</v>
          </cell>
          <cell r="J50" t="str">
            <v>702030</v>
          </cell>
          <cell r="K50" t="str">
            <v>FRUIT, FRESH</v>
          </cell>
          <cell r="L50" t="str">
            <v>110</v>
          </cell>
          <cell r="M50" t="str">
            <v>AMS-FRUIT &amp; VEG</v>
          </cell>
          <cell r="N50" t="str">
            <v>101202001031380</v>
          </cell>
          <cell r="O50" t="str">
            <v>FRUIT/APPLES/FRESH</v>
          </cell>
        </row>
        <row r="51">
          <cell r="A51" t="str">
            <v>A343</v>
          </cell>
          <cell r="B51" t="str">
            <v>100517</v>
          </cell>
          <cell r="C51" t="str">
            <v>APPLES EMPIRE FRESH CTN-40 LB</v>
          </cell>
          <cell r="D51">
            <v>0</v>
          </cell>
          <cell r="E51">
            <v>0.51454545454545453</v>
          </cell>
          <cell r="F51" t="str">
            <v>LB</v>
          </cell>
          <cell r="G51">
            <v>924</v>
          </cell>
          <cell r="H51" t="str">
            <v>1000</v>
          </cell>
          <cell r="I51" t="str">
            <v>DOMESTIC STATISTICAL 1000</v>
          </cell>
          <cell r="J51" t="str">
            <v>702030</v>
          </cell>
          <cell r="K51" t="str">
            <v>FRUIT, FRESH</v>
          </cell>
          <cell r="L51" t="str">
            <v>110</v>
          </cell>
          <cell r="M51" t="str">
            <v>AMS-FRUIT &amp; VEG</v>
          </cell>
          <cell r="N51" t="str">
            <v>101202001031380</v>
          </cell>
          <cell r="O51" t="str">
            <v>FRUIT/APPLES/FRESH</v>
          </cell>
        </row>
        <row r="52">
          <cell r="A52" t="str">
            <v>A343</v>
          </cell>
          <cell r="B52" t="str">
            <v>100521</v>
          </cell>
          <cell r="C52" t="str">
            <v>APPLES GALA FRESH G CARTON-40 LB</v>
          </cell>
          <cell r="D52">
            <v>0</v>
          </cell>
          <cell r="E52">
            <v>0.6345341614906832</v>
          </cell>
          <cell r="F52" t="str">
            <v>LB</v>
          </cell>
          <cell r="G52">
            <v>924</v>
          </cell>
          <cell r="H52" t="str">
            <v>1000</v>
          </cell>
          <cell r="I52" t="str">
            <v>DOMESTIC STATISTICAL 1000</v>
          </cell>
          <cell r="J52" t="str">
            <v>702030</v>
          </cell>
          <cell r="K52" t="str">
            <v>FRUIT, FRESH</v>
          </cell>
          <cell r="L52" t="str">
            <v>110</v>
          </cell>
          <cell r="M52" t="str">
            <v>AMS-FRUIT &amp; VEG</v>
          </cell>
          <cell r="N52" t="str">
            <v>101202001031380</v>
          </cell>
          <cell r="O52" t="str">
            <v>FRUIT/APPLES/FRESH</v>
          </cell>
        </row>
        <row r="53">
          <cell r="A53" t="str">
            <v>A343</v>
          </cell>
          <cell r="B53" t="str">
            <v>100523</v>
          </cell>
          <cell r="C53" t="str">
            <v>APPLES BRAEBURNN FRESH B CARTON-40 LB</v>
          </cell>
          <cell r="D53">
            <v>0</v>
          </cell>
          <cell r="E53">
            <v>0.57396103896103901</v>
          </cell>
          <cell r="F53" t="str">
            <v>LB</v>
          </cell>
          <cell r="G53">
            <v>924</v>
          </cell>
          <cell r="H53" t="str">
            <v>1000</v>
          </cell>
          <cell r="I53" t="str">
            <v>DOMESTIC STATISTICAL 1000</v>
          </cell>
          <cell r="J53" t="str">
            <v>702030</v>
          </cell>
          <cell r="K53" t="str">
            <v>FRUIT, FRESH</v>
          </cell>
          <cell r="L53" t="str">
            <v>110</v>
          </cell>
          <cell r="M53" t="str">
            <v>AMS-FRUIT &amp; VEG</v>
          </cell>
          <cell r="N53" t="str">
            <v>101202001031380</v>
          </cell>
          <cell r="O53" t="str">
            <v>FRUIT/APPLES/FRESH</v>
          </cell>
        </row>
        <row r="54">
          <cell r="A54" t="str">
            <v>A345</v>
          </cell>
          <cell r="B54" t="str">
            <v>100206</v>
          </cell>
          <cell r="C54" t="str">
            <v>APPLE SLICES CAN-6/10</v>
          </cell>
          <cell r="D54">
            <v>0</v>
          </cell>
          <cell r="E54">
            <v>0.64436637080867853</v>
          </cell>
          <cell r="F54" t="str">
            <v>LB</v>
          </cell>
          <cell r="G54">
            <v>912</v>
          </cell>
          <cell r="H54" t="str">
            <v>1000</v>
          </cell>
          <cell r="I54" t="str">
            <v>DOMESTIC STATISTICAL 1000</v>
          </cell>
          <cell r="J54" t="str">
            <v>702010</v>
          </cell>
          <cell r="K54" t="str">
            <v>FRUIT, CANNED</v>
          </cell>
          <cell r="L54" t="str">
            <v>110</v>
          </cell>
          <cell r="M54" t="str">
            <v>AMS-FRUIT &amp; VEG</v>
          </cell>
          <cell r="N54" t="str">
            <v>101202001031220</v>
          </cell>
          <cell r="O54" t="str">
            <v>FRUIT/APPLES/CANNED</v>
          </cell>
        </row>
        <row r="55">
          <cell r="A55" t="str">
            <v>A346</v>
          </cell>
          <cell r="B55" t="str">
            <v>100258</v>
          </cell>
          <cell r="C55" t="str">
            <v>APPLE SLICES FRZ CTN-30 LB</v>
          </cell>
          <cell r="D55">
            <v>0</v>
          </cell>
          <cell r="E55">
            <v>0.72188178294573646</v>
          </cell>
          <cell r="F55" t="str">
            <v>LB</v>
          </cell>
          <cell r="G55">
            <v>1320</v>
          </cell>
          <cell r="H55" t="str">
            <v>1000</v>
          </cell>
          <cell r="I55" t="str">
            <v>DOMESTIC STATISTICAL 1000</v>
          </cell>
          <cell r="J55" t="str">
            <v>702040</v>
          </cell>
          <cell r="K55" t="str">
            <v>FRUIT, FROZEN</v>
          </cell>
          <cell r="L55" t="str">
            <v>110</v>
          </cell>
          <cell r="M55" t="str">
            <v>AMS-FRUIT &amp; VEG</v>
          </cell>
          <cell r="N55" t="str">
            <v>101202001031400</v>
          </cell>
          <cell r="O55" t="str">
            <v>FRUIT/APPLES/FROZEN</v>
          </cell>
        </row>
        <row r="56">
          <cell r="A56" t="str">
            <v>A350</v>
          </cell>
          <cell r="B56" t="str">
            <v>100208</v>
          </cell>
          <cell r="C56" t="str">
            <v>APPLESAUCE CAN-6/10</v>
          </cell>
          <cell r="D56">
            <v>0</v>
          </cell>
          <cell r="E56">
            <v>0.68596975417127737</v>
          </cell>
          <cell r="F56" t="str">
            <v>LB</v>
          </cell>
          <cell r="G56">
            <v>912</v>
          </cell>
          <cell r="H56" t="str">
            <v>1000</v>
          </cell>
          <cell r="I56" t="str">
            <v>DOMESTIC STATISTICAL 1000</v>
          </cell>
          <cell r="J56" t="str">
            <v>702010</v>
          </cell>
          <cell r="K56" t="str">
            <v>FRUIT, CANNED</v>
          </cell>
          <cell r="L56" t="str">
            <v>110</v>
          </cell>
          <cell r="M56" t="str">
            <v>AMS-FRUIT &amp; VEG</v>
          </cell>
          <cell r="N56" t="str">
            <v>101202001031220</v>
          </cell>
          <cell r="O56" t="str">
            <v>FRUIT/APPLES/CANNED</v>
          </cell>
        </row>
        <row r="57">
          <cell r="A57" t="str">
            <v>A357</v>
          </cell>
          <cell r="B57" t="str">
            <v>100283</v>
          </cell>
          <cell r="C57" t="str">
            <v>ORANGES CTN-34-39 LB</v>
          </cell>
          <cell r="D57">
            <v>0</v>
          </cell>
          <cell r="E57">
            <v>0.36556052558009494</v>
          </cell>
          <cell r="F57" t="str">
            <v>LB</v>
          </cell>
          <cell r="G57">
            <v>1026</v>
          </cell>
          <cell r="H57" t="str">
            <v>1000</v>
          </cell>
          <cell r="I57" t="str">
            <v>DOMESTIC STATISTICAL 1000</v>
          </cell>
          <cell r="J57" t="str">
            <v>702030</v>
          </cell>
          <cell r="K57" t="str">
            <v>FRUIT, FRESH</v>
          </cell>
          <cell r="L57" t="str">
            <v>110</v>
          </cell>
          <cell r="M57" t="str">
            <v>AMS-FRUIT &amp; VEG</v>
          </cell>
          <cell r="N57" t="str">
            <v>101202012031380</v>
          </cell>
          <cell r="O57" t="str">
            <v>FRUIT/ORANGE/FRESH</v>
          </cell>
        </row>
        <row r="58">
          <cell r="A58" t="str">
            <v>A358</v>
          </cell>
          <cell r="B58" t="str">
            <v>100259</v>
          </cell>
          <cell r="C58" t="str">
            <v>APRICOT SLICES FRZ BOX-20 LB</v>
          </cell>
          <cell r="D58">
            <v>0</v>
          </cell>
          <cell r="E58">
            <v>1.0490000000000002</v>
          </cell>
          <cell r="F58" t="str">
            <v>LB</v>
          </cell>
          <cell r="G58">
            <v>1900</v>
          </cell>
          <cell r="H58" t="str">
            <v>1000</v>
          </cell>
          <cell r="I58" t="str">
            <v>DOMESTIC STATISTICAL 1000</v>
          </cell>
          <cell r="J58" t="str">
            <v>702040</v>
          </cell>
          <cell r="K58" t="str">
            <v>FRUIT, FROZEN</v>
          </cell>
          <cell r="L58" t="str">
            <v>110</v>
          </cell>
          <cell r="M58" t="str">
            <v>AMS-FRUIT &amp; VEG</v>
          </cell>
          <cell r="N58" t="str">
            <v>101202002031400</v>
          </cell>
          <cell r="O58" t="str">
            <v>FRUIT/APRICOT/FROZEN</v>
          </cell>
        </row>
        <row r="59">
          <cell r="A59" t="str">
            <v>A360</v>
          </cell>
          <cell r="B59" t="str">
            <v>100209</v>
          </cell>
          <cell r="C59" t="str">
            <v>APRICOTS HALVES EX LT CAN-6/10</v>
          </cell>
          <cell r="D59">
            <v>0</v>
          </cell>
          <cell r="E59">
            <v>0.70040082846003893</v>
          </cell>
          <cell r="F59" t="str">
            <v>LB</v>
          </cell>
          <cell r="G59">
            <v>912</v>
          </cell>
          <cell r="H59" t="str">
            <v>1000</v>
          </cell>
          <cell r="I59" t="str">
            <v>DOMESTIC STATISTICAL 1000</v>
          </cell>
          <cell r="J59" t="str">
            <v>702010</v>
          </cell>
          <cell r="K59" t="str">
            <v>FRUIT, CANNED</v>
          </cell>
          <cell r="L59" t="str">
            <v>110</v>
          </cell>
          <cell r="M59" t="str">
            <v>AMS-FRUIT &amp; VEG</v>
          </cell>
          <cell r="N59" t="str">
            <v>101202002031220</v>
          </cell>
          <cell r="O59" t="str">
            <v>FRUIT/APRICOT/CANNED</v>
          </cell>
        </row>
        <row r="60">
          <cell r="A60" t="str">
            <v>A363</v>
          </cell>
          <cell r="B60" t="str">
            <v>100228</v>
          </cell>
          <cell r="C60" t="str">
            <v>CHERRIES RED TART PITTED CAN-6/10</v>
          </cell>
          <cell r="D60">
            <v>0</v>
          </cell>
          <cell r="E60">
            <v>0.76709999999999989</v>
          </cell>
          <cell r="F60" t="str">
            <v>LB</v>
          </cell>
          <cell r="G60">
            <v>912</v>
          </cell>
          <cell r="H60" t="str">
            <v>1000</v>
          </cell>
          <cell r="I60" t="str">
            <v>DOMESTIC STATISTICAL 1000</v>
          </cell>
          <cell r="J60" t="str">
            <v>702010</v>
          </cell>
          <cell r="K60" t="str">
            <v>FRUIT, CANNED</v>
          </cell>
          <cell r="L60" t="str">
            <v>110</v>
          </cell>
          <cell r="M60" t="str">
            <v>AMS-FRUIT &amp; VEG</v>
          </cell>
          <cell r="N60" t="str">
            <v>101202005031220</v>
          </cell>
          <cell r="O60" t="str">
            <v>FRUIT/CHERRY/CANNED</v>
          </cell>
        </row>
        <row r="61">
          <cell r="A61" t="str">
            <v>A364</v>
          </cell>
          <cell r="B61" t="str">
            <v>100237</v>
          </cell>
          <cell r="C61" t="str">
            <v>CHERRIES FRZ IQF CTN-40 LB</v>
          </cell>
          <cell r="D61">
            <v>0</v>
          </cell>
          <cell r="E61">
            <v>0.86255000000000004</v>
          </cell>
          <cell r="F61" t="str">
            <v>LB</v>
          </cell>
          <cell r="G61">
            <v>960</v>
          </cell>
          <cell r="H61" t="str">
            <v>1000</v>
          </cell>
          <cell r="I61" t="str">
            <v>DOMESTIC STATISTICAL 1000</v>
          </cell>
          <cell r="J61" t="str">
            <v>702040</v>
          </cell>
          <cell r="K61" t="str">
            <v>FRUIT, FROZEN</v>
          </cell>
          <cell r="L61" t="str">
            <v>110</v>
          </cell>
          <cell r="M61" t="str">
            <v>AMS-FRUIT &amp; VEG</v>
          </cell>
          <cell r="N61" t="str">
            <v>101202005031400</v>
          </cell>
          <cell r="O61" t="str">
            <v>FRUIT/CHERRY/FROZEN</v>
          </cell>
        </row>
        <row r="62">
          <cell r="A62" t="str">
            <v>A365</v>
          </cell>
          <cell r="B62" t="str">
            <v>100235</v>
          </cell>
          <cell r="C62" t="str">
            <v>CHERRIES RED TART PITTED FRZ CTN-30 LB</v>
          </cell>
          <cell r="D62">
            <v>0</v>
          </cell>
          <cell r="E62">
            <v>0.75112499999999993</v>
          </cell>
          <cell r="F62" t="str">
            <v>LB</v>
          </cell>
          <cell r="G62">
            <v>1280</v>
          </cell>
          <cell r="H62" t="str">
            <v>1000</v>
          </cell>
          <cell r="I62" t="str">
            <v>DOMESTIC STATISTICAL 1000</v>
          </cell>
          <cell r="J62" t="str">
            <v>702040</v>
          </cell>
          <cell r="K62" t="str">
            <v>FRUIT, FROZEN</v>
          </cell>
          <cell r="L62" t="str">
            <v>110</v>
          </cell>
          <cell r="M62" t="str">
            <v>AMS-FRUIT &amp; VEG</v>
          </cell>
          <cell r="N62" t="str">
            <v>101202005031400</v>
          </cell>
          <cell r="O62" t="str">
            <v>FRUIT/CHERRY/FROZEN</v>
          </cell>
        </row>
        <row r="63">
          <cell r="A63" t="str">
            <v>A366</v>
          </cell>
          <cell r="B63" t="str">
            <v>100243</v>
          </cell>
          <cell r="C63" t="str">
            <v>BLUEBERRY WILD FRZ CTN-30 LB</v>
          </cell>
          <cell r="D63">
            <v>0</v>
          </cell>
          <cell r="E63">
            <v>0.90949999999999998</v>
          </cell>
          <cell r="F63" t="str">
            <v>LB</v>
          </cell>
          <cell r="G63">
            <v>1320</v>
          </cell>
          <cell r="H63" t="str">
            <v>1000</v>
          </cell>
          <cell r="I63" t="str">
            <v>DOMESTIC STATISTICAL 1000</v>
          </cell>
          <cell r="J63" t="str">
            <v>702040</v>
          </cell>
          <cell r="K63" t="str">
            <v>FRUIT, FROZEN</v>
          </cell>
          <cell r="L63" t="str">
            <v>110</v>
          </cell>
          <cell r="M63" t="str">
            <v>AMS-FRUIT &amp; VEG</v>
          </cell>
          <cell r="N63" t="str">
            <v>101202004031400</v>
          </cell>
          <cell r="O63" t="str">
            <v>FRUIT/BLUEBERRY/FROZEN</v>
          </cell>
        </row>
        <row r="64">
          <cell r="A64" t="str">
            <v>A367</v>
          </cell>
          <cell r="B64" t="str">
            <v>100244</v>
          </cell>
          <cell r="C64" t="str">
            <v>BLUEBERRY CULTIVATED FRZ CTN-30 LB</v>
          </cell>
          <cell r="D64">
            <v>0</v>
          </cell>
          <cell r="E64">
            <v>1.4203733333333335</v>
          </cell>
          <cell r="F64" t="str">
            <v>LB</v>
          </cell>
          <cell r="G64">
            <v>1320</v>
          </cell>
          <cell r="H64" t="str">
            <v>1000</v>
          </cell>
          <cell r="I64" t="str">
            <v>DOMESTIC STATISTICAL 1000</v>
          </cell>
          <cell r="J64" t="str">
            <v>702040</v>
          </cell>
          <cell r="K64" t="str">
            <v>FRUIT, FROZEN</v>
          </cell>
          <cell r="L64" t="str">
            <v>110</v>
          </cell>
          <cell r="M64" t="str">
            <v>AMS-FRUIT &amp; VEG</v>
          </cell>
          <cell r="N64" t="str">
            <v>101202004031400</v>
          </cell>
          <cell r="O64" t="str">
            <v>FRUIT/BLUEBERRY/FROZEN</v>
          </cell>
        </row>
        <row r="65">
          <cell r="A65" t="str">
            <v>A373</v>
          </cell>
          <cell r="B65" t="str">
            <v>100250</v>
          </cell>
          <cell r="C65" t="str">
            <v>RASPBERRY RED FRZ PUREE CTN-6/5.75 LB</v>
          </cell>
          <cell r="D65">
            <v>0</v>
          </cell>
          <cell r="E65">
            <v>0.90590000000000004</v>
          </cell>
          <cell r="F65" t="str">
            <v>LB</v>
          </cell>
          <cell r="G65">
            <v>1126</v>
          </cell>
          <cell r="H65" t="str">
            <v>1000</v>
          </cell>
          <cell r="I65" t="str">
            <v>DOMESTIC STATISTICAL 1000</v>
          </cell>
          <cell r="J65" t="str">
            <v>702040</v>
          </cell>
          <cell r="K65" t="str">
            <v>FRUIT, FROZEN</v>
          </cell>
          <cell r="L65" t="str">
            <v>110</v>
          </cell>
          <cell r="M65" t="str">
            <v>AMS-FRUIT &amp; VEG</v>
          </cell>
          <cell r="N65" t="str">
            <v>101202018031400</v>
          </cell>
          <cell r="O65" t="str">
            <v>FRUIT/RASPBERRY/FROZEN</v>
          </cell>
        </row>
        <row r="66">
          <cell r="A66" t="str">
            <v>A375</v>
          </cell>
          <cell r="B66" t="str">
            <v>100253</v>
          </cell>
          <cell r="C66" t="str">
            <v>STRAWBERRY FRZ CTN-30 LB</v>
          </cell>
          <cell r="D66">
            <v>0</v>
          </cell>
          <cell r="E66">
            <v>0.89227935875421105</v>
          </cell>
          <cell r="F66" t="str">
            <v>LB</v>
          </cell>
          <cell r="G66">
            <v>1320</v>
          </cell>
          <cell r="H66" t="str">
            <v>1000</v>
          </cell>
          <cell r="I66" t="str">
            <v>DOMESTIC STATISTICAL 1000</v>
          </cell>
          <cell r="J66" t="str">
            <v>702040</v>
          </cell>
          <cell r="K66" t="str">
            <v>FRUIT, FROZEN</v>
          </cell>
          <cell r="L66" t="str">
            <v>110</v>
          </cell>
          <cell r="M66" t="str">
            <v>AMS-FRUIT &amp; VEG</v>
          </cell>
          <cell r="N66" t="str">
            <v>101202019031400</v>
          </cell>
          <cell r="O66" t="str">
            <v>FRUIT/STRAWBERRY/FROZEN</v>
          </cell>
        </row>
        <row r="67">
          <cell r="A67" t="str">
            <v>A376</v>
          </cell>
          <cell r="B67" t="str">
            <v>100251</v>
          </cell>
          <cell r="C67" t="str">
            <v>BLACKBERRY EVERGRN PUREE CTN-6/5.75 LB</v>
          </cell>
          <cell r="D67">
            <v>0</v>
          </cell>
          <cell r="E67">
            <v>0.85</v>
          </cell>
          <cell r="F67" t="str">
            <v>LB</v>
          </cell>
          <cell r="G67">
            <v>1126</v>
          </cell>
          <cell r="H67" t="str">
            <v>1000</v>
          </cell>
          <cell r="I67" t="str">
            <v>DOMESTIC STATISTICAL 1000</v>
          </cell>
          <cell r="J67" t="str">
            <v>702040</v>
          </cell>
          <cell r="K67" t="str">
            <v>FRUIT, FROZEN</v>
          </cell>
          <cell r="L67" t="str">
            <v>110</v>
          </cell>
          <cell r="M67" t="str">
            <v>AMS-FRUIT &amp; VEG</v>
          </cell>
          <cell r="N67" t="str">
            <v>101202003031380</v>
          </cell>
          <cell r="O67" t="str">
            <v>FRUIT/BLACKBERRY/FRESH</v>
          </cell>
        </row>
        <row r="68">
          <cell r="A68" t="str">
            <v>A377</v>
          </cell>
          <cell r="B68" t="str">
            <v>100252</v>
          </cell>
          <cell r="C68" t="str">
            <v>BLACKBERRYMARION PUREE FRZ CTN-6/5.75 LB</v>
          </cell>
          <cell r="D68">
            <v>0</v>
          </cell>
          <cell r="E68">
            <v>0.99329999999999996</v>
          </cell>
          <cell r="F68" t="str">
            <v>LB</v>
          </cell>
          <cell r="G68">
            <v>1126</v>
          </cell>
          <cell r="H68" t="str">
            <v>1000</v>
          </cell>
          <cell r="I68" t="str">
            <v>DOMESTIC STATISTICAL 1000</v>
          </cell>
          <cell r="J68" t="str">
            <v>702040</v>
          </cell>
          <cell r="K68" t="str">
            <v>FRUIT, FROZEN</v>
          </cell>
          <cell r="L68" t="str">
            <v>110</v>
          </cell>
          <cell r="M68" t="str">
            <v>AMS-FRUIT &amp; VEG</v>
          </cell>
          <cell r="N68" t="str">
            <v>101202003031400</v>
          </cell>
          <cell r="O68" t="str">
            <v>FRUIT/BLACKBERRY/FROZEN</v>
          </cell>
        </row>
        <row r="69">
          <cell r="A69" t="str">
            <v>A380</v>
          </cell>
          <cell r="B69" t="str">
            <v>100254</v>
          </cell>
          <cell r="C69" t="str">
            <v>STRAWBERRY SLICES FRZ CTN-30 LB</v>
          </cell>
          <cell r="D69">
            <v>0</v>
          </cell>
          <cell r="E69">
            <v>0.9428809460887948</v>
          </cell>
          <cell r="F69" t="str">
            <v>LB</v>
          </cell>
          <cell r="G69">
            <v>1320</v>
          </cell>
          <cell r="H69" t="str">
            <v>1000</v>
          </cell>
          <cell r="I69" t="str">
            <v>DOMESTIC STATISTICAL 1000</v>
          </cell>
          <cell r="J69" t="str">
            <v>702040</v>
          </cell>
          <cell r="K69" t="str">
            <v>FRUIT, FROZEN</v>
          </cell>
          <cell r="L69" t="str">
            <v>110</v>
          </cell>
          <cell r="M69" t="str">
            <v>AMS-FRUIT &amp; VEG</v>
          </cell>
          <cell r="N69" t="str">
            <v>101202019031400</v>
          </cell>
          <cell r="O69" t="str">
            <v>FRUIT/STRAWBERRY/FROZEN</v>
          </cell>
        </row>
        <row r="70">
          <cell r="A70" t="str">
            <v>A382</v>
          </cell>
          <cell r="B70" t="str">
            <v>100216</v>
          </cell>
          <cell r="C70" t="str">
            <v>APRICOTS DICED PEELED EX LT CAN-6/10</v>
          </cell>
          <cell r="D70">
            <v>0</v>
          </cell>
          <cell r="E70">
            <v>0.64455026455026454</v>
          </cell>
          <cell r="F70" t="str">
            <v>LB</v>
          </cell>
          <cell r="G70">
            <v>912</v>
          </cell>
          <cell r="H70" t="str">
            <v>1000</v>
          </cell>
          <cell r="I70" t="str">
            <v>DOMESTIC STATISTICAL 1000</v>
          </cell>
          <cell r="J70" t="str">
            <v>702010</v>
          </cell>
          <cell r="K70" t="str">
            <v>FRUIT, CANNED</v>
          </cell>
          <cell r="L70" t="str">
            <v>110</v>
          </cell>
          <cell r="M70" t="str">
            <v>AMS-FRUIT &amp; VEG</v>
          </cell>
          <cell r="N70" t="str">
            <v>101202002031220</v>
          </cell>
          <cell r="O70" t="str">
            <v>FRUIT/APRICOT/CANNED</v>
          </cell>
        </row>
        <row r="71">
          <cell r="A71" t="str">
            <v>A391</v>
          </cell>
          <cell r="B71" t="str">
            <v>100249</v>
          </cell>
          <cell r="C71" t="str">
            <v>RASPBERRY RED FRZ PUREE PAIL-28 LB</v>
          </cell>
          <cell r="D71">
            <v>0</v>
          </cell>
          <cell r="E71">
            <v>0.8</v>
          </cell>
          <cell r="F71" t="str">
            <v>LB</v>
          </cell>
          <cell r="G71">
            <v>1408</v>
          </cell>
          <cell r="H71" t="str">
            <v>1000</v>
          </cell>
          <cell r="I71" t="str">
            <v>DOMESTIC STATISTICAL 1000</v>
          </cell>
          <cell r="J71" t="str">
            <v>702040</v>
          </cell>
          <cell r="K71" t="str">
            <v>FRUIT, FROZEN</v>
          </cell>
          <cell r="L71" t="str">
            <v>110</v>
          </cell>
          <cell r="M71" t="str">
            <v>AMS-FRUIT &amp; VEG</v>
          </cell>
          <cell r="N71" t="str">
            <v>101202018031400</v>
          </cell>
          <cell r="O71" t="str">
            <v>FRUIT/RASPBERRY/FROZEN</v>
          </cell>
        </row>
        <row r="72">
          <cell r="A72" t="str">
            <v>A408</v>
          </cell>
          <cell r="B72" t="str">
            <v>100219</v>
          </cell>
          <cell r="C72" t="str">
            <v>PEACHES CLING SLICES EX LT CAN-6/10</v>
          </cell>
          <cell r="D72">
            <v>0</v>
          </cell>
          <cell r="E72">
            <v>0.59939769186399139</v>
          </cell>
          <cell r="F72" t="str">
            <v>LB</v>
          </cell>
          <cell r="G72">
            <v>912</v>
          </cell>
          <cell r="H72" t="str">
            <v>1000</v>
          </cell>
          <cell r="I72" t="str">
            <v>DOMESTIC STATISTICAL 1000</v>
          </cell>
          <cell r="J72" t="str">
            <v>702010</v>
          </cell>
          <cell r="K72" t="str">
            <v>FRUIT, CANNED</v>
          </cell>
          <cell r="L72" t="str">
            <v>110</v>
          </cell>
          <cell r="M72" t="str">
            <v>AMS-FRUIT &amp; VEG</v>
          </cell>
          <cell r="N72" t="str">
            <v>101202013031220</v>
          </cell>
          <cell r="O72" t="str">
            <v>FRUIT/PEACHES/CANNED</v>
          </cell>
        </row>
        <row r="73">
          <cell r="A73" t="str">
            <v>A409</v>
          </cell>
          <cell r="B73" t="str">
            <v>100220</v>
          </cell>
          <cell r="C73" t="str">
            <v>PEACHES CLING DICED EX LT  CAN-6/10</v>
          </cell>
          <cell r="D73">
            <v>0</v>
          </cell>
          <cell r="E73">
            <v>0.5900965507644087</v>
          </cell>
          <cell r="F73" t="str">
            <v>LB</v>
          </cell>
          <cell r="G73">
            <v>912</v>
          </cell>
          <cell r="H73" t="str">
            <v>1000</v>
          </cell>
          <cell r="I73" t="str">
            <v>DOMESTIC STATISTICAL 1000</v>
          </cell>
          <cell r="J73" t="str">
            <v>702010</v>
          </cell>
          <cell r="K73" t="str">
            <v>FRUIT, CANNED</v>
          </cell>
          <cell r="L73" t="str">
            <v>110</v>
          </cell>
          <cell r="M73" t="str">
            <v>AMS-FRUIT &amp; VEG</v>
          </cell>
          <cell r="N73" t="str">
            <v>101202013031220</v>
          </cell>
          <cell r="O73" t="str">
            <v>FRUIT/PEACHES/CANNED</v>
          </cell>
        </row>
        <row r="74">
          <cell r="A74" t="str">
            <v>A416</v>
          </cell>
          <cell r="B74" t="str">
            <v>100241</v>
          </cell>
          <cell r="C74" t="str">
            <v>PEACH FREESTONE DICED FRZ CUP-96/4.4 OZ</v>
          </cell>
          <cell r="D74">
            <v>0</v>
          </cell>
          <cell r="E74">
            <v>1.0755433350947701</v>
          </cell>
          <cell r="F74" t="str">
            <v>LB</v>
          </cell>
          <cell r="G74">
            <v>1400</v>
          </cell>
          <cell r="H74" t="str">
            <v>1000</v>
          </cell>
          <cell r="I74" t="str">
            <v>DOMESTIC STATISTICAL 1000</v>
          </cell>
          <cell r="J74" t="str">
            <v>702040</v>
          </cell>
          <cell r="K74" t="str">
            <v>FRUIT, FROZEN</v>
          </cell>
          <cell r="L74" t="str">
            <v>110</v>
          </cell>
          <cell r="M74" t="str">
            <v>AMS-FRUIT &amp; VEG</v>
          </cell>
          <cell r="N74" t="str">
            <v>101202013031400</v>
          </cell>
          <cell r="O74" t="str">
            <v>FRUIT/PEACHES/FROZEN</v>
          </cell>
        </row>
        <row r="75">
          <cell r="A75" t="str">
            <v>A417</v>
          </cell>
          <cell r="B75" t="str">
            <v>100256</v>
          </cell>
          <cell r="C75" t="str">
            <v>STRAWBERRY FRZ CUP-96/4.5 OZ</v>
          </cell>
          <cell r="D75">
            <v>0</v>
          </cell>
          <cell r="E75">
            <v>1.2122345859613448</v>
          </cell>
          <cell r="F75" t="str">
            <v>LB</v>
          </cell>
          <cell r="G75">
            <v>1400</v>
          </cell>
          <cell r="H75" t="str">
            <v>1000</v>
          </cell>
          <cell r="I75" t="str">
            <v>DOMESTIC STATISTICAL 1000</v>
          </cell>
          <cell r="J75" t="str">
            <v>702040</v>
          </cell>
          <cell r="K75" t="str">
            <v>FRUIT, FROZEN</v>
          </cell>
          <cell r="L75" t="str">
            <v>110</v>
          </cell>
          <cell r="M75" t="str">
            <v>AMS-FRUIT &amp; VEG</v>
          </cell>
          <cell r="N75" t="str">
            <v>101202019031400</v>
          </cell>
          <cell r="O75" t="str">
            <v>FRUIT/STRAWBERRY/FROZEN</v>
          </cell>
        </row>
        <row r="76">
          <cell r="A76" t="str">
            <v>A424</v>
          </cell>
          <cell r="B76" t="str">
            <v>100239</v>
          </cell>
          <cell r="C76" t="str">
            <v>PEACHES FREESTONE SLICES FRZ CTN-20 LB</v>
          </cell>
          <cell r="D76">
            <v>0</v>
          </cell>
          <cell r="E76">
            <v>0.76526221804511274</v>
          </cell>
          <cell r="F76" t="str">
            <v>LB</v>
          </cell>
          <cell r="G76">
            <v>1900</v>
          </cell>
          <cell r="H76" t="str">
            <v>1000</v>
          </cell>
          <cell r="I76" t="str">
            <v>DOMESTIC STATISTICAL 1000</v>
          </cell>
          <cell r="J76" t="str">
            <v>702040</v>
          </cell>
          <cell r="K76" t="str">
            <v>FRUIT, FROZEN</v>
          </cell>
          <cell r="L76" t="str">
            <v>110</v>
          </cell>
          <cell r="M76" t="str">
            <v>AMS-FRUIT &amp; VEG</v>
          </cell>
          <cell r="N76" t="str">
            <v>101202013031400</v>
          </cell>
          <cell r="O76" t="str">
            <v>FRUIT/PEACHES/FROZEN</v>
          </cell>
        </row>
        <row r="77">
          <cell r="A77" t="str">
            <v>A431</v>
          </cell>
          <cell r="B77" t="str">
            <v>100226</v>
          </cell>
          <cell r="C77" t="str">
            <v>PEARS HALVES EX LT CAN-6/10</v>
          </cell>
          <cell r="D77">
            <v>0</v>
          </cell>
          <cell r="E77">
            <v>0.68189760794391052</v>
          </cell>
          <cell r="F77" t="str">
            <v>LB</v>
          </cell>
          <cell r="G77">
            <v>912</v>
          </cell>
          <cell r="H77" t="str">
            <v>1000</v>
          </cell>
          <cell r="I77" t="str">
            <v>DOMESTIC STATISTICAL 1000</v>
          </cell>
          <cell r="J77" t="str">
            <v>702010</v>
          </cell>
          <cell r="K77" t="str">
            <v>FRUIT, CANNED</v>
          </cell>
          <cell r="L77" t="str">
            <v>110</v>
          </cell>
          <cell r="M77" t="str">
            <v>AMS-FRUIT &amp; VEG</v>
          </cell>
          <cell r="N77" t="str">
            <v>101202014031220</v>
          </cell>
          <cell r="O77" t="str">
            <v>FRUIT/PEAR/CANNED</v>
          </cell>
        </row>
        <row r="78">
          <cell r="A78" t="str">
            <v>A433</v>
          </cell>
          <cell r="B78" t="str">
            <v>100224</v>
          </cell>
          <cell r="C78" t="str">
            <v>PEARS SLICES EX LT CAN-6/10</v>
          </cell>
          <cell r="D78">
            <v>0</v>
          </cell>
          <cell r="E78">
            <v>0.66666103776620556</v>
          </cell>
          <cell r="F78" t="str">
            <v>LB</v>
          </cell>
          <cell r="G78">
            <v>912</v>
          </cell>
          <cell r="H78" t="str">
            <v>1000</v>
          </cell>
          <cell r="I78" t="str">
            <v>DOMESTIC STATISTICAL 1000</v>
          </cell>
          <cell r="J78" t="str">
            <v>702010</v>
          </cell>
          <cell r="K78" t="str">
            <v>FRUIT, CANNED</v>
          </cell>
          <cell r="L78" t="str">
            <v>110</v>
          </cell>
          <cell r="M78" t="str">
            <v>AMS-FRUIT &amp; VEG</v>
          </cell>
          <cell r="N78" t="str">
            <v>101202014031220</v>
          </cell>
          <cell r="O78" t="str">
            <v>FRUIT/PEAR/CANNED</v>
          </cell>
        </row>
        <row r="79">
          <cell r="A79" t="str">
            <v>A434</v>
          </cell>
          <cell r="B79" t="str">
            <v>100225</v>
          </cell>
          <cell r="C79" t="str">
            <v>PEARS DICED EX LT CAN-6/10</v>
          </cell>
          <cell r="D79">
            <v>0</v>
          </cell>
          <cell r="E79">
            <v>0.66734770674769017</v>
          </cell>
          <cell r="F79" t="str">
            <v>LB</v>
          </cell>
          <cell r="G79">
            <v>912</v>
          </cell>
          <cell r="H79" t="str">
            <v>1000</v>
          </cell>
          <cell r="I79" t="str">
            <v>DOMESTIC STATISTICAL 1000</v>
          </cell>
          <cell r="J79" t="str">
            <v>702010</v>
          </cell>
          <cell r="K79" t="str">
            <v>FRUIT, CANNED</v>
          </cell>
          <cell r="L79" t="str">
            <v>110</v>
          </cell>
          <cell r="M79" t="str">
            <v>AMS-FRUIT &amp; VEG</v>
          </cell>
          <cell r="N79" t="str">
            <v>101202014031220</v>
          </cell>
          <cell r="O79" t="str">
            <v>FRUIT/PEAR/CANNED</v>
          </cell>
        </row>
        <row r="80">
          <cell r="A80" t="str">
            <v>A435</v>
          </cell>
          <cell r="B80" t="str">
            <v>100282</v>
          </cell>
          <cell r="C80" t="str">
            <v>PEARS BARTLETT FRESH CTN-45 LB</v>
          </cell>
          <cell r="D80">
            <v>0</v>
          </cell>
          <cell r="E80">
            <v>0.41159999999999997</v>
          </cell>
          <cell r="F80" t="str">
            <v>LB</v>
          </cell>
          <cell r="G80">
            <v>900</v>
          </cell>
          <cell r="H80" t="str">
            <v>1000</v>
          </cell>
          <cell r="I80" t="str">
            <v>DOMESTIC STATISTICAL 1000</v>
          </cell>
          <cell r="J80" t="str">
            <v>702030</v>
          </cell>
          <cell r="K80" t="str">
            <v>FRUIT, FRESH</v>
          </cell>
          <cell r="L80" t="str">
            <v>110</v>
          </cell>
          <cell r="M80" t="str">
            <v>AMS-FRUIT &amp; VEG</v>
          </cell>
          <cell r="N80" t="str">
            <v>101202014031380</v>
          </cell>
          <cell r="O80" t="str">
            <v>FRUIT/PEAR/FRESH</v>
          </cell>
        </row>
        <row r="81">
          <cell r="A81" t="str">
            <v>A441</v>
          </cell>
          <cell r="B81" t="str">
            <v>100279</v>
          </cell>
          <cell r="C81" t="str">
            <v>PEARS D'ANJOU FRESH CTN-45 LB</v>
          </cell>
          <cell r="D81">
            <v>0</v>
          </cell>
          <cell r="E81">
            <v>0.43853333333333333</v>
          </cell>
          <cell r="F81" t="str">
            <v>LB</v>
          </cell>
          <cell r="G81">
            <v>900</v>
          </cell>
          <cell r="H81" t="str">
            <v>1000</v>
          </cell>
          <cell r="I81" t="str">
            <v>DOMESTIC STATISTICAL 1000</v>
          </cell>
          <cell r="J81" t="str">
            <v>702030</v>
          </cell>
          <cell r="K81" t="str">
            <v>FRUIT, FRESH</v>
          </cell>
          <cell r="L81" t="str">
            <v>110</v>
          </cell>
          <cell r="M81" t="str">
            <v>AMS-FRUIT &amp; VEG</v>
          </cell>
          <cell r="N81" t="str">
            <v>101202014031380</v>
          </cell>
          <cell r="O81" t="str">
            <v>FRUIT/PEAR/FRESH</v>
          </cell>
        </row>
        <row r="82">
          <cell r="A82" t="str">
            <v>A442</v>
          </cell>
          <cell r="B82" t="str">
            <v>100280</v>
          </cell>
          <cell r="C82" t="str">
            <v>PEARS BOSC FRESH CTN-45 LB</v>
          </cell>
          <cell r="D82">
            <v>0</v>
          </cell>
          <cell r="E82">
            <v>0.48824465866170585</v>
          </cell>
          <cell r="F82" t="str">
            <v>LB</v>
          </cell>
          <cell r="G82">
            <v>900</v>
          </cell>
          <cell r="H82" t="str">
            <v>1000</v>
          </cell>
          <cell r="I82" t="str">
            <v>DOMESTIC STATISTICAL 1000</v>
          </cell>
          <cell r="J82" t="str">
            <v>702030</v>
          </cell>
          <cell r="K82" t="str">
            <v>FRUIT, FRESH</v>
          </cell>
          <cell r="L82" t="str">
            <v>110</v>
          </cell>
          <cell r="M82" t="str">
            <v>AMS-FRUIT &amp; VEG</v>
          </cell>
          <cell r="N82" t="str">
            <v>101202014031380</v>
          </cell>
          <cell r="O82" t="str">
            <v>FRUIT/PEAR/FRESH</v>
          </cell>
        </row>
        <row r="83">
          <cell r="A83" t="str">
            <v>A447</v>
          </cell>
          <cell r="B83" t="str">
            <v>100260</v>
          </cell>
          <cell r="C83" t="str">
            <v>APRICOT FRZ CTN-40 LB</v>
          </cell>
          <cell r="D83">
            <v>0</v>
          </cell>
          <cell r="E83">
            <v>0.90400000000000003</v>
          </cell>
          <cell r="F83" t="str">
            <v>LB</v>
          </cell>
          <cell r="G83">
            <v>1000</v>
          </cell>
          <cell r="H83" t="str">
            <v>1000</v>
          </cell>
          <cell r="I83" t="str">
            <v>DOMESTIC STATISTICAL 1000</v>
          </cell>
          <cell r="J83" t="str">
            <v>702040</v>
          </cell>
          <cell r="K83" t="str">
            <v>FRUIT, FROZEN</v>
          </cell>
          <cell r="L83" t="str">
            <v>110</v>
          </cell>
          <cell r="M83" t="str">
            <v>AMS-FRUIT &amp; VEG</v>
          </cell>
          <cell r="N83" t="str">
            <v>101202002031400</v>
          </cell>
          <cell r="O83" t="str">
            <v>FRUIT/APRICOT/FROZEN</v>
          </cell>
        </row>
        <row r="84">
          <cell r="A84" t="str">
            <v>A449</v>
          </cell>
          <cell r="B84" t="str">
            <v>100261</v>
          </cell>
          <cell r="C84" t="str">
            <v>APRICOT FRZ CUP-96/4.5 OZ</v>
          </cell>
          <cell r="D84">
            <v>0</v>
          </cell>
          <cell r="E84">
            <v>1.2339327008444654</v>
          </cell>
          <cell r="F84" t="str">
            <v>LB</v>
          </cell>
          <cell r="G84">
            <v>1400</v>
          </cell>
          <cell r="H84" t="str">
            <v>1000</v>
          </cell>
          <cell r="I84" t="str">
            <v>DOMESTIC STATISTICAL 1000</v>
          </cell>
          <cell r="J84" t="str">
            <v>702040</v>
          </cell>
          <cell r="K84" t="str">
            <v>FRUIT, FROZEN</v>
          </cell>
          <cell r="L84" t="str">
            <v>110</v>
          </cell>
          <cell r="M84" t="str">
            <v>AMS-FRUIT &amp; VEG</v>
          </cell>
          <cell r="N84" t="str">
            <v>101202002031400</v>
          </cell>
          <cell r="O84" t="str">
            <v>FRUIT/APRICOT/FROZEN</v>
          </cell>
        </row>
        <row r="85">
          <cell r="A85" t="str">
            <v>A470</v>
          </cell>
          <cell r="B85" t="str">
            <v>100212</v>
          </cell>
          <cell r="C85" t="str">
            <v>MIXED FRUIT EX LT CAN-6/10</v>
          </cell>
          <cell r="D85">
            <v>0</v>
          </cell>
          <cell r="E85">
            <v>0.59618199460236787</v>
          </cell>
          <cell r="F85" t="str">
            <v>LB</v>
          </cell>
          <cell r="G85">
            <v>912</v>
          </cell>
          <cell r="H85" t="str">
            <v>1000</v>
          </cell>
          <cell r="I85" t="str">
            <v>DOMESTIC STATISTICAL 1000</v>
          </cell>
          <cell r="J85" t="str">
            <v>702010</v>
          </cell>
          <cell r="K85" t="str">
            <v>FRUIT, CANNED</v>
          </cell>
          <cell r="L85" t="str">
            <v>110</v>
          </cell>
          <cell r="M85" t="str">
            <v>AMS-FRUIT &amp; VEG</v>
          </cell>
          <cell r="N85" t="str">
            <v>101202009031220</v>
          </cell>
          <cell r="O85" t="str">
            <v>FRUIT/FRUIT COCKTAIL/CANNED</v>
          </cell>
        </row>
        <row r="86">
          <cell r="A86" t="str">
            <v>A494</v>
          </cell>
          <cell r="B86" t="str">
            <v>110080</v>
          </cell>
          <cell r="C86" t="str">
            <v>CHICKEN OVEN ROASTED FRZ 8 PC CTN-30 LB</v>
          </cell>
          <cell r="D86">
            <v>0</v>
          </cell>
          <cell r="E86">
            <v>2.3350003878205126</v>
          </cell>
          <cell r="F86" t="str">
            <v>LB</v>
          </cell>
          <cell r="G86">
            <v>1200</v>
          </cell>
          <cell r="H86" t="str">
            <v>1000</v>
          </cell>
          <cell r="I86" t="str">
            <v>DOMESTIC STATISTICAL 1000</v>
          </cell>
          <cell r="J86" t="str">
            <v>301030</v>
          </cell>
          <cell r="K86" t="str">
            <v>CHICKEN, COOKED</v>
          </cell>
          <cell r="L86" t="str">
            <v>120</v>
          </cell>
          <cell r="M86" t="str">
            <v>AMS-POULTRY</v>
          </cell>
          <cell r="N86" t="str">
            <v>102802001031400</v>
          </cell>
          <cell r="O86" t="str">
            <v>POULTRY/EGGS/CHICKEN/FROZEN</v>
          </cell>
        </row>
        <row r="87">
          <cell r="A87" t="str">
            <v>A500</v>
          </cell>
          <cell r="B87" t="str">
            <v>100294</v>
          </cell>
          <cell r="C87" t="str">
            <v>RAISINS CTN-30 LB</v>
          </cell>
          <cell r="D87">
            <v>0</v>
          </cell>
          <cell r="E87">
            <v>1.1877777777777778</v>
          </cell>
          <cell r="F87" t="str">
            <v>LB</v>
          </cell>
          <cell r="G87">
            <v>1380</v>
          </cell>
          <cell r="H87" t="str">
            <v>1000</v>
          </cell>
          <cell r="I87" t="str">
            <v>DOMESTIC STATISTICAL 1000</v>
          </cell>
          <cell r="J87" t="str">
            <v>702020</v>
          </cell>
          <cell r="K87" t="str">
            <v>FRUIT, DRIED</v>
          </cell>
          <cell r="L87" t="str">
            <v>110</v>
          </cell>
          <cell r="M87" t="str">
            <v>AMS-FRUIT &amp; VEG</v>
          </cell>
          <cell r="N87" t="str">
            <v>101202017031340</v>
          </cell>
          <cell r="O87" t="str">
            <v>FRUIT/RAISINS/DRIED</v>
          </cell>
        </row>
        <row r="88">
          <cell r="A88" t="str">
            <v>A501</v>
          </cell>
          <cell r="B88" t="str">
            <v>100295</v>
          </cell>
          <cell r="C88" t="str">
            <v>RAISINS PKG-24/15 OZ</v>
          </cell>
          <cell r="D88">
            <v>0</v>
          </cell>
          <cell r="E88">
            <v>1.3363333333333332</v>
          </cell>
          <cell r="F88" t="str">
            <v>LB</v>
          </cell>
          <cell r="G88">
            <v>1728</v>
          </cell>
          <cell r="H88" t="str">
            <v>1000</v>
          </cell>
          <cell r="I88" t="str">
            <v>DOMESTIC STATISTICAL 1000</v>
          </cell>
          <cell r="J88" t="str">
            <v>702020</v>
          </cell>
          <cell r="K88" t="str">
            <v>FRUIT, DRIED</v>
          </cell>
          <cell r="L88" t="str">
            <v>110</v>
          </cell>
          <cell r="M88" t="str">
            <v>AMS-FRUIT &amp; VEG</v>
          </cell>
          <cell r="N88" t="str">
            <v>101202017031340</v>
          </cell>
          <cell r="O88" t="str">
            <v>FRUIT/RAISINS/DRIED</v>
          </cell>
        </row>
        <row r="89">
          <cell r="A89" t="str">
            <v>A504</v>
          </cell>
          <cell r="B89" t="str">
            <v>100293</v>
          </cell>
          <cell r="C89" t="str">
            <v>RAISINS BOX-144/1.33 OZ</v>
          </cell>
          <cell r="D89">
            <v>0</v>
          </cell>
          <cell r="E89">
            <v>1.6642372881355929</v>
          </cell>
          <cell r="F89" t="str">
            <v>LB</v>
          </cell>
          <cell r="G89">
            <v>2964</v>
          </cell>
          <cell r="H89" t="str">
            <v>1000</v>
          </cell>
          <cell r="I89" t="str">
            <v>DOMESTIC STATISTICAL 1000</v>
          </cell>
          <cell r="J89" t="str">
            <v>702020</v>
          </cell>
          <cell r="K89" t="str">
            <v>FRUIT, DRIED</v>
          </cell>
          <cell r="L89" t="str">
            <v>110</v>
          </cell>
          <cell r="M89" t="str">
            <v>AMS-FRUIT &amp; VEG</v>
          </cell>
          <cell r="N89" t="str">
            <v>101202017031340</v>
          </cell>
          <cell r="O89" t="str">
            <v>FRUIT/RAISINS/DRIED</v>
          </cell>
        </row>
        <row r="90">
          <cell r="A90" t="str">
            <v>A507</v>
          </cell>
          <cell r="B90" t="str">
            <v>100877</v>
          </cell>
          <cell r="C90" t="str">
            <v>CHICKEN BONED CAN-12/50 OZ</v>
          </cell>
          <cell r="D90">
            <v>0</v>
          </cell>
          <cell r="E90">
            <v>2.3250000000000002</v>
          </cell>
          <cell r="F90" t="str">
            <v>LB</v>
          </cell>
          <cell r="G90">
            <v>1000</v>
          </cell>
          <cell r="H90" t="str">
            <v>1000</v>
          </cell>
          <cell r="I90" t="str">
            <v>DOMESTIC STATISTICAL 1000</v>
          </cell>
          <cell r="J90" t="str">
            <v>301010</v>
          </cell>
          <cell r="K90" t="str">
            <v>CHICKEN, CANNED</v>
          </cell>
          <cell r="L90" t="str">
            <v>120</v>
          </cell>
          <cell r="M90" t="str">
            <v>AMS-POULTRY</v>
          </cell>
          <cell r="N90" t="str">
            <v>102802001031220</v>
          </cell>
          <cell r="O90" t="str">
            <v>POULTRY/EGGS/CHICKEN/CANNED</v>
          </cell>
        </row>
        <row r="91">
          <cell r="A91" t="str">
            <v>A509</v>
          </cell>
          <cell r="B91" t="str">
            <v>100105</v>
          </cell>
          <cell r="C91" t="str">
            <v>CHICKEN LEG QTR CTN-40 LB</v>
          </cell>
          <cell r="D91">
            <v>0</v>
          </cell>
          <cell r="E91">
            <v>0.65135468359375004</v>
          </cell>
          <cell r="F91" t="str">
            <v>LB</v>
          </cell>
          <cell r="G91">
            <v>1000</v>
          </cell>
          <cell r="H91" t="str">
            <v>1000</v>
          </cell>
          <cell r="I91" t="str">
            <v>DOMESTIC STATISTICAL 1000</v>
          </cell>
          <cell r="J91" t="str">
            <v>301020</v>
          </cell>
          <cell r="K91" t="str">
            <v>CHICKEN, FROZEN</v>
          </cell>
          <cell r="L91" t="str">
            <v>120</v>
          </cell>
          <cell r="M91" t="str">
            <v>AMS-POULTRY</v>
          </cell>
          <cell r="N91" t="str">
            <v>102802001031400</v>
          </cell>
          <cell r="O91" t="str">
            <v>POULTRY/EGGS/CHICKEN/FROZEN</v>
          </cell>
        </row>
        <row r="92">
          <cell r="A92" t="str">
            <v>A515</v>
          </cell>
          <cell r="B92" t="str">
            <v>100098</v>
          </cell>
          <cell r="C92" t="str">
            <v>CHICKEN CUT-UP FRZ CTN-40 LB</v>
          </cell>
          <cell r="D92">
            <v>0</v>
          </cell>
          <cell r="E92">
            <v>0.94624906677018639</v>
          </cell>
          <cell r="F92" t="str">
            <v>LB</v>
          </cell>
          <cell r="G92">
            <v>1000</v>
          </cell>
          <cell r="H92" t="str">
            <v>1000</v>
          </cell>
          <cell r="I92" t="str">
            <v>DOMESTIC STATISTICAL 1000</v>
          </cell>
          <cell r="J92" t="str">
            <v>301020</v>
          </cell>
          <cell r="K92" t="str">
            <v>CHICKEN, FROZEN</v>
          </cell>
          <cell r="L92" t="str">
            <v>120</v>
          </cell>
          <cell r="M92" t="str">
            <v>AMS-POULTRY</v>
          </cell>
          <cell r="N92" t="str">
            <v>102802001031400</v>
          </cell>
          <cell r="O92" t="str">
            <v>POULTRY/EGGS/CHICKEN/FROZEN</v>
          </cell>
        </row>
        <row r="93">
          <cell r="A93" t="str">
            <v>A517</v>
          </cell>
          <cell r="B93" t="str">
            <v>100101</v>
          </cell>
          <cell r="C93" t="str">
            <v>CHICKEN DICED CTN-40 LB</v>
          </cell>
          <cell r="D93">
            <v>0</v>
          </cell>
          <cell r="E93">
            <v>2.2964859398148154</v>
          </cell>
          <cell r="F93" t="str">
            <v>LB</v>
          </cell>
          <cell r="G93">
            <v>1000</v>
          </cell>
          <cell r="H93" t="str">
            <v>1000</v>
          </cell>
          <cell r="I93" t="str">
            <v>DOMESTIC STATISTICAL 1000</v>
          </cell>
          <cell r="J93" t="str">
            <v>301030</v>
          </cell>
          <cell r="K93" t="str">
            <v>CHICKEN, COOKED</v>
          </cell>
          <cell r="L93" t="str">
            <v>120</v>
          </cell>
          <cell r="M93" t="str">
            <v>AMS-POULTRY</v>
          </cell>
          <cell r="N93" t="str">
            <v>102802001031400</v>
          </cell>
          <cell r="O93" t="str">
            <v>POULTRY/EGGS/CHICKEN/FROZEN</v>
          </cell>
        </row>
        <row r="94">
          <cell r="A94" t="str">
            <v>A518</v>
          </cell>
          <cell r="B94" t="str">
            <v>100113</v>
          </cell>
          <cell r="C94" t="str">
            <v>CHICKEN LEGS CHILLED -BULK</v>
          </cell>
          <cell r="D94">
            <v>0</v>
          </cell>
          <cell r="E94">
            <v>0.7063021179991229</v>
          </cell>
          <cell r="F94" t="str">
            <v>LB</v>
          </cell>
          <cell r="G94">
            <v>0</v>
          </cell>
          <cell r="H94" t="str">
            <v>1000</v>
          </cell>
          <cell r="I94" t="str">
            <v>DOMESTIC STATISTICAL 1000</v>
          </cell>
          <cell r="J94" t="str">
            <v>301040</v>
          </cell>
          <cell r="K94" t="str">
            <v>CHICKEN, BULK</v>
          </cell>
          <cell r="L94" t="str">
            <v>120</v>
          </cell>
          <cell r="M94" t="str">
            <v>AMS-POULTRY</v>
          </cell>
          <cell r="N94" t="str">
            <v>102802001031260</v>
          </cell>
          <cell r="O94" t="str">
            <v>POULTRY/EGGS/CHICKEN/CHILLED</v>
          </cell>
        </row>
        <row r="95">
          <cell r="A95" t="str">
            <v>A521</v>
          </cell>
          <cell r="B95" t="str">
            <v>100100</v>
          </cell>
          <cell r="C95" t="str">
            <v>CHICKEN SMALL CHILLED -BULK</v>
          </cell>
          <cell r="D95">
            <v>0</v>
          </cell>
          <cell r="E95">
            <v>0.86301414617315686</v>
          </cell>
          <cell r="F95" t="str">
            <v>LB</v>
          </cell>
          <cell r="G95">
            <v>0</v>
          </cell>
          <cell r="H95" t="str">
            <v>1000</v>
          </cell>
          <cell r="I95" t="str">
            <v>DOMESTIC STATISTICAL 1000</v>
          </cell>
          <cell r="J95" t="str">
            <v>301040</v>
          </cell>
          <cell r="K95" t="str">
            <v>CHICKEN, BULK</v>
          </cell>
          <cell r="L95" t="str">
            <v>120</v>
          </cell>
          <cell r="M95" t="str">
            <v>AMS-POULTRY</v>
          </cell>
          <cell r="N95" t="str">
            <v>102802001031260</v>
          </cell>
          <cell r="O95" t="str">
            <v>POULTRY/EGGS/CHICKEN/CHILLED</v>
          </cell>
        </row>
        <row r="96">
          <cell r="A96" t="str">
            <v>A522</v>
          </cell>
          <cell r="B96" t="str">
            <v>100103</v>
          </cell>
          <cell r="C96" t="str">
            <v>CHICKEN LARGE CHILLED -BULK</v>
          </cell>
          <cell r="D96">
            <v>0</v>
          </cell>
          <cell r="E96">
            <v>0.75027573624469279</v>
          </cell>
          <cell r="F96" t="str">
            <v>LB</v>
          </cell>
          <cell r="G96">
            <v>0</v>
          </cell>
          <cell r="H96" t="str">
            <v>1000</v>
          </cell>
          <cell r="I96" t="str">
            <v>DOMESTIC STATISTICAL 1000</v>
          </cell>
          <cell r="J96" t="str">
            <v>301040</v>
          </cell>
          <cell r="K96" t="str">
            <v>CHICKEN, BULK</v>
          </cell>
          <cell r="L96" t="str">
            <v>120</v>
          </cell>
          <cell r="M96" t="str">
            <v>AMS-POULTRY</v>
          </cell>
          <cell r="N96" t="str">
            <v>102802001031260</v>
          </cell>
          <cell r="O96" t="str">
            <v>POULTRY/EGGS/CHICKEN/CHILLED</v>
          </cell>
        </row>
        <row r="97">
          <cell r="A97" t="str">
            <v>A529</v>
          </cell>
          <cell r="B97" t="str">
            <v>100123</v>
          </cell>
          <cell r="C97" t="str">
            <v>TURKEY CONSUMER PACK WHOLE CTN-30-60 LB</v>
          </cell>
          <cell r="D97">
            <v>0</v>
          </cell>
          <cell r="E97">
            <v>1.1349333771929824</v>
          </cell>
          <cell r="F97" t="str">
            <v>LB</v>
          </cell>
          <cell r="G97">
            <v>760</v>
          </cell>
          <cell r="H97" t="str">
            <v>1000</v>
          </cell>
          <cell r="I97" t="str">
            <v>DOMESTIC STATISTICAL 1000</v>
          </cell>
          <cell r="J97" t="str">
            <v>302020</v>
          </cell>
          <cell r="K97" t="str">
            <v>TURKEY, FROZEN</v>
          </cell>
          <cell r="L97" t="str">
            <v>120</v>
          </cell>
          <cell r="M97" t="str">
            <v>AMS-POULTRY</v>
          </cell>
          <cell r="N97" t="str">
            <v>102802004031400</v>
          </cell>
          <cell r="O97" t="str">
            <v>POULTRY/EGGS/TURKEY/FROZEN</v>
          </cell>
        </row>
        <row r="98">
          <cell r="A98" t="str">
            <v>A531</v>
          </cell>
          <cell r="B98" t="str">
            <v>100114</v>
          </cell>
          <cell r="C98" t="str">
            <v>CHICKEN THIGHS CHILLED -BULK</v>
          </cell>
          <cell r="D98">
            <v>0</v>
          </cell>
          <cell r="E98">
            <v>0.77079999999999993</v>
          </cell>
          <cell r="F98" t="str">
            <v>LB</v>
          </cell>
          <cell r="G98">
            <v>0</v>
          </cell>
          <cell r="H98" t="str">
            <v>1000</v>
          </cell>
          <cell r="I98" t="str">
            <v>DOMESTIC STATISTICAL 1000</v>
          </cell>
          <cell r="J98" t="str">
            <v>301040</v>
          </cell>
          <cell r="K98" t="str">
            <v>CHICKEN, BULK</v>
          </cell>
          <cell r="L98" t="str">
            <v>120</v>
          </cell>
          <cell r="M98" t="str">
            <v>AMS-POULTRY</v>
          </cell>
          <cell r="N98" t="str">
            <v>102802001031260</v>
          </cell>
          <cell r="O98" t="str">
            <v>POULTRY/EGGS/CHICKEN/CHILLED</v>
          </cell>
        </row>
        <row r="99">
          <cell r="A99" t="str">
            <v>A534</v>
          </cell>
          <cell r="B99" t="str">
            <v>100124</v>
          </cell>
          <cell r="C99" t="str">
            <v>TURKEY CHILLED -BULK</v>
          </cell>
          <cell r="D99">
            <v>0</v>
          </cell>
          <cell r="E99">
            <v>1.1167260817783433</v>
          </cell>
          <cell r="F99" t="str">
            <v>LB</v>
          </cell>
          <cell r="G99">
            <v>0</v>
          </cell>
          <cell r="H99" t="str">
            <v>1000</v>
          </cell>
          <cell r="I99" t="str">
            <v>DOMESTIC STATISTICAL 1000</v>
          </cell>
          <cell r="J99" t="str">
            <v>302040</v>
          </cell>
          <cell r="K99" t="str">
            <v>TURKEY, BULK</v>
          </cell>
          <cell r="L99" t="str">
            <v>120</v>
          </cell>
          <cell r="M99" t="str">
            <v>AMS-POULTRY</v>
          </cell>
          <cell r="N99" t="str">
            <v>102802004031260</v>
          </cell>
          <cell r="O99" t="str">
            <v>POULTRY/EGGS/TURKEY/CHILLED</v>
          </cell>
        </row>
        <row r="100">
          <cell r="A100" t="str">
            <v>A537</v>
          </cell>
          <cell r="B100" t="str">
            <v>100125</v>
          </cell>
          <cell r="C100" t="str">
            <v>TURKEY ROASTS FRZ CTN-32-48 LB</v>
          </cell>
          <cell r="D100">
            <v>0</v>
          </cell>
          <cell r="E100">
            <v>1.8009701844108448</v>
          </cell>
          <cell r="F100" t="str">
            <v>LB</v>
          </cell>
          <cell r="G100">
            <v>1000</v>
          </cell>
          <cell r="H100" t="str">
            <v>1000</v>
          </cell>
          <cell r="I100" t="str">
            <v>DOMESTIC STATISTICAL 1000</v>
          </cell>
          <cell r="J100" t="str">
            <v>302020</v>
          </cell>
          <cell r="K100" t="str">
            <v>TURKEY, FROZEN</v>
          </cell>
          <cell r="L100" t="str">
            <v>120</v>
          </cell>
          <cell r="M100" t="str">
            <v>AMS-POULTRY</v>
          </cell>
          <cell r="N100" t="str">
            <v>102802004031400</v>
          </cell>
          <cell r="O100" t="str">
            <v>POULTRY/EGGS/TURKEY/FROZEN</v>
          </cell>
        </row>
        <row r="101">
          <cell r="A101" t="str">
            <v>A548</v>
          </cell>
          <cell r="B101" t="str">
            <v>100126</v>
          </cell>
          <cell r="C101" t="str">
            <v>TURKEY HAMS SMKD FRZ CTN-40 LB</v>
          </cell>
          <cell r="D101">
            <v>0</v>
          </cell>
          <cell r="E101">
            <v>1.5143898445286026</v>
          </cell>
          <cell r="F101" t="str">
            <v>LB</v>
          </cell>
          <cell r="G101">
            <v>1000</v>
          </cell>
          <cell r="H101" t="str">
            <v>1000</v>
          </cell>
          <cell r="I101" t="str">
            <v>DOMESTIC STATISTICAL 1000</v>
          </cell>
          <cell r="J101" t="str">
            <v>302030</v>
          </cell>
          <cell r="K101" t="str">
            <v>TURKEY, COOKED</v>
          </cell>
          <cell r="L101" t="str">
            <v>120</v>
          </cell>
          <cell r="M101" t="str">
            <v>AMS-POULTRY</v>
          </cell>
          <cell r="N101" t="str">
            <v>102802004031400</v>
          </cell>
          <cell r="O101" t="str">
            <v>POULTRY/EGGS/TURKEY/FROZEN</v>
          </cell>
        </row>
        <row r="102">
          <cell r="A102" t="str">
            <v>A549</v>
          </cell>
          <cell r="B102" t="str">
            <v>100121</v>
          </cell>
          <cell r="C102" t="str">
            <v>TURKEY BREAST DELI FRZ CTN-40 LB</v>
          </cell>
          <cell r="D102">
            <v>0</v>
          </cell>
          <cell r="E102">
            <v>2.2550871928884737</v>
          </cell>
          <cell r="F102" t="str">
            <v>LB</v>
          </cell>
          <cell r="G102">
            <v>1000</v>
          </cell>
          <cell r="H102" t="str">
            <v>1000</v>
          </cell>
          <cell r="I102" t="str">
            <v>DOMESTIC STATISTICAL 1000</v>
          </cell>
          <cell r="J102" t="str">
            <v>302030</v>
          </cell>
          <cell r="K102" t="str">
            <v>TURKEY, COOKED</v>
          </cell>
          <cell r="L102" t="str">
            <v>120</v>
          </cell>
          <cell r="M102" t="str">
            <v>AMS-POULTRY</v>
          </cell>
          <cell r="N102" t="str">
            <v>102802004031400</v>
          </cell>
          <cell r="O102" t="str">
            <v>POULTRY/EGGS/TURKEY/FROZEN</v>
          </cell>
        </row>
        <row r="103">
          <cell r="A103" t="str">
            <v>A550</v>
          </cell>
          <cell r="B103" t="str">
            <v>100122</v>
          </cell>
          <cell r="C103" t="str">
            <v>TURKEY BREAST SMKD DELI FRZ CTN-40 LB</v>
          </cell>
          <cell r="D103">
            <v>0</v>
          </cell>
          <cell r="E103">
            <v>2.3224450923174871</v>
          </cell>
          <cell r="F103" t="str">
            <v>LB</v>
          </cell>
          <cell r="G103">
            <v>1000</v>
          </cell>
          <cell r="H103" t="str">
            <v>1000</v>
          </cell>
          <cell r="I103" t="str">
            <v>DOMESTIC STATISTICAL 1000</v>
          </cell>
          <cell r="J103" t="str">
            <v>302030</v>
          </cell>
          <cell r="K103" t="str">
            <v>TURKEY, COOKED</v>
          </cell>
          <cell r="L103" t="str">
            <v>120</v>
          </cell>
          <cell r="M103" t="str">
            <v>AMS-POULTRY</v>
          </cell>
          <cell r="N103" t="str">
            <v>102802004031400</v>
          </cell>
          <cell r="O103" t="str">
            <v>POULTRY/EGGS/TURKEY/FROZEN</v>
          </cell>
        </row>
        <row r="104">
          <cell r="A104" t="str">
            <v>A563</v>
          </cell>
          <cell r="B104" t="str">
            <v>100117</v>
          </cell>
          <cell r="C104" t="str">
            <v>CHICKEN FAJITA STRIPS CTN-30 LB</v>
          </cell>
          <cell r="D104">
            <v>0</v>
          </cell>
          <cell r="E104">
            <v>2.0729664034961979</v>
          </cell>
          <cell r="F104" t="str">
            <v>LB</v>
          </cell>
          <cell r="G104">
            <v>1300</v>
          </cell>
          <cell r="H104" t="str">
            <v>1000</v>
          </cell>
          <cell r="I104" t="str">
            <v>DOMESTIC STATISTICAL 1000</v>
          </cell>
          <cell r="J104" t="str">
            <v>301030</v>
          </cell>
          <cell r="K104" t="str">
            <v>CHICKEN, COOKED</v>
          </cell>
          <cell r="L104" t="str">
            <v>120</v>
          </cell>
          <cell r="M104" t="str">
            <v>AMS-POULTRY</v>
          </cell>
          <cell r="N104" t="str">
            <v>102802001031400</v>
          </cell>
          <cell r="O104" t="str">
            <v>POULTRY/EGGS/CHICKEN/FROZEN</v>
          </cell>
        </row>
        <row r="105">
          <cell r="A105" t="str">
            <v>A565</v>
          </cell>
          <cell r="B105" t="str">
            <v>100119</v>
          </cell>
          <cell r="C105" t="str">
            <v>TURKEY TACO FILLING CTN-30 LB</v>
          </cell>
          <cell r="D105">
            <v>0</v>
          </cell>
          <cell r="E105">
            <v>1.7976560153846153</v>
          </cell>
          <cell r="F105" t="str">
            <v>LB</v>
          </cell>
          <cell r="G105">
            <v>1300</v>
          </cell>
          <cell r="H105" t="str">
            <v>1000</v>
          </cell>
          <cell r="I105" t="str">
            <v>DOMESTIC STATISTICAL 1000</v>
          </cell>
          <cell r="J105" t="str">
            <v>302030</v>
          </cell>
          <cell r="K105" t="str">
            <v>TURKEY, COOKED</v>
          </cell>
          <cell r="L105" t="str">
            <v>120</v>
          </cell>
          <cell r="M105" t="str">
            <v>AMS-POULTRY</v>
          </cell>
          <cell r="N105" t="str">
            <v>102802004031400</v>
          </cell>
          <cell r="O105" t="str">
            <v>POULTRY/EGGS/TURKEY/FROZEN</v>
          </cell>
        </row>
        <row r="106">
          <cell r="A106" t="str">
            <v>A566</v>
          </cell>
          <cell r="B106" t="str">
            <v>100047</v>
          </cell>
          <cell r="C106" t="str">
            <v>EGGS WHOLE LIQ BULK -TANK</v>
          </cell>
          <cell r="D106">
            <v>0</v>
          </cell>
          <cell r="E106">
            <v>0.69602574853253096</v>
          </cell>
          <cell r="F106" t="str">
            <v>LB</v>
          </cell>
          <cell r="G106">
            <v>0</v>
          </cell>
          <cell r="H106" t="str">
            <v>1000</v>
          </cell>
          <cell r="I106" t="str">
            <v>DOMESTIC STATISTICAL 1000</v>
          </cell>
          <cell r="J106" t="str">
            <v>304010</v>
          </cell>
          <cell r="K106" t="str">
            <v>EGG PRODUCTS</v>
          </cell>
          <cell r="L106" t="str">
            <v>120</v>
          </cell>
          <cell r="M106" t="str">
            <v>AMS-POULTRY</v>
          </cell>
          <cell r="N106" t="str">
            <v>102802002031260</v>
          </cell>
          <cell r="O106" t="str">
            <v>POULTRY/EGGS/EGGS/CHILLED</v>
          </cell>
        </row>
        <row r="107">
          <cell r="A107" t="str">
            <v>A568</v>
          </cell>
          <cell r="B107" t="str">
            <v>100046</v>
          </cell>
          <cell r="C107" t="str">
            <v>EGGS WHOLE FRZ CTN-6/5 LB</v>
          </cell>
          <cell r="D107">
            <v>0</v>
          </cell>
          <cell r="E107">
            <v>0.88423559845843935</v>
          </cell>
          <cell r="F107" t="str">
            <v>LB</v>
          </cell>
          <cell r="G107">
            <v>1334</v>
          </cell>
          <cell r="H107" t="str">
            <v>1000</v>
          </cell>
          <cell r="I107" t="str">
            <v>DOMESTIC STATISTICAL 1000</v>
          </cell>
          <cell r="J107" t="str">
            <v>304010</v>
          </cell>
          <cell r="K107" t="str">
            <v>EGG PRODUCTS</v>
          </cell>
          <cell r="L107" t="str">
            <v>120</v>
          </cell>
          <cell r="M107" t="str">
            <v>AMS-POULTRY</v>
          </cell>
          <cell r="N107" t="str">
            <v>102802002031400</v>
          </cell>
          <cell r="O107" t="str">
            <v>POULTRY/EGGS/EGGS/FROZEN</v>
          </cell>
        </row>
        <row r="108">
          <cell r="A108" t="str">
            <v>A569</v>
          </cell>
          <cell r="B108" t="str">
            <v>100045</v>
          </cell>
          <cell r="C108" t="str">
            <v>EGGS WHOLE FRZ CTN-30 LB</v>
          </cell>
          <cell r="D108">
            <v>0</v>
          </cell>
          <cell r="E108">
            <v>0.82453341750841758</v>
          </cell>
          <cell r="F108" t="str">
            <v>LB</v>
          </cell>
          <cell r="G108">
            <v>1320</v>
          </cell>
          <cell r="H108" t="str">
            <v>1000</v>
          </cell>
          <cell r="I108" t="str">
            <v>DOMESTIC STATISTICAL 1000</v>
          </cell>
          <cell r="J108" t="str">
            <v>304010</v>
          </cell>
          <cell r="K108" t="str">
            <v>EGG PRODUCTS</v>
          </cell>
          <cell r="L108" t="str">
            <v>120</v>
          </cell>
          <cell r="M108" t="str">
            <v>AMS-POULTRY</v>
          </cell>
          <cell r="N108" t="str">
            <v>102802002031400</v>
          </cell>
          <cell r="O108" t="str">
            <v>POULTRY/EGGS/EGGS/FROZEN</v>
          </cell>
        </row>
        <row r="109">
          <cell r="A109" t="str">
            <v>A573</v>
          </cell>
          <cell r="B109" t="str">
            <v>100115</v>
          </cell>
          <cell r="C109" t="str">
            <v>CHICKEN DRUMSTICKS CHILLED -BULK</v>
          </cell>
          <cell r="D109">
            <v>0</v>
          </cell>
          <cell r="E109">
            <v>0.39250000000000002</v>
          </cell>
          <cell r="F109" t="str">
            <v>LB</v>
          </cell>
          <cell r="G109">
            <v>0</v>
          </cell>
          <cell r="H109" t="str">
            <v>1000</v>
          </cell>
          <cell r="I109" t="str">
            <v>DOMESTIC STATISTICAL 1000</v>
          </cell>
          <cell r="J109" t="str">
            <v>301040</v>
          </cell>
          <cell r="K109" t="str">
            <v>CHICKEN, BULK</v>
          </cell>
          <cell r="L109" t="str">
            <v>120</v>
          </cell>
          <cell r="M109" t="str">
            <v>AMS-POULTRY</v>
          </cell>
          <cell r="N109" t="str">
            <v>102802001031260</v>
          </cell>
          <cell r="O109" t="str">
            <v>POULTRY/EGGS/CHICKEN/CHILLED</v>
          </cell>
        </row>
        <row r="110">
          <cell r="A110" t="str">
            <v>A578</v>
          </cell>
          <cell r="B110" t="str">
            <v>110082</v>
          </cell>
          <cell r="C110" t="str">
            <v>BEEF IRRADIATED PATTY FRZ CTN-40 LB</v>
          </cell>
          <cell r="D110">
            <v>0</v>
          </cell>
          <cell r="E110">
            <v>2.8336000000000001</v>
          </cell>
          <cell r="F110" t="str">
            <v>LB</v>
          </cell>
          <cell r="G110">
            <v>950</v>
          </cell>
          <cell r="H110" t="str">
            <v>1000</v>
          </cell>
          <cell r="I110" t="str">
            <v>DOMESTIC STATISTICAL 1000</v>
          </cell>
          <cell r="J110" t="str">
            <v>101030</v>
          </cell>
          <cell r="K110" t="str">
            <v>BEEF, GROUND</v>
          </cell>
          <cell r="L110" t="str">
            <v>130</v>
          </cell>
          <cell r="M110" t="str">
            <v>AMS-LIVESTOCK</v>
          </cell>
          <cell r="N110" t="str">
            <v>101802001031400</v>
          </cell>
          <cell r="O110" t="str">
            <v>MEAT/BEEF/FROZEN</v>
          </cell>
        </row>
        <row r="111">
          <cell r="A111" t="str">
            <v>A579</v>
          </cell>
          <cell r="B111" t="str">
            <v>110085</v>
          </cell>
          <cell r="C111" t="str">
            <v>BEEF IRRADIATED FINE GRND FRZ CTN-40 LB</v>
          </cell>
          <cell r="D111">
            <v>0</v>
          </cell>
          <cell r="E111">
            <v>2.9375</v>
          </cell>
          <cell r="F111" t="str">
            <v>LB</v>
          </cell>
          <cell r="G111">
            <v>1000</v>
          </cell>
          <cell r="H111" t="str">
            <v>1000</v>
          </cell>
          <cell r="I111" t="str">
            <v>DOMESTIC STATISTICAL 1000</v>
          </cell>
          <cell r="J111" t="str">
            <v>101030</v>
          </cell>
          <cell r="K111" t="str">
            <v>BEEF, GROUND</v>
          </cell>
          <cell r="L111" t="str">
            <v>130</v>
          </cell>
          <cell r="M111" t="str">
            <v>AMS-LIVESTOCK</v>
          </cell>
          <cell r="N111" t="str">
            <v>101802001031400</v>
          </cell>
          <cell r="O111" t="str">
            <v>MEAT/BEEF/FROZEN</v>
          </cell>
        </row>
        <row r="112">
          <cell r="A112" t="str">
            <v>A580</v>
          </cell>
          <cell r="B112" t="str">
            <v>100163</v>
          </cell>
          <cell r="C112" t="str">
            <v>BEEF PATTY LEAN FRZ CTN-40 LB</v>
          </cell>
          <cell r="D112">
            <v>0</v>
          </cell>
          <cell r="E112">
            <v>2.3629333333333333</v>
          </cell>
          <cell r="F112" t="str">
            <v>LB</v>
          </cell>
          <cell r="G112">
            <v>950</v>
          </cell>
          <cell r="H112" t="str">
            <v>1000</v>
          </cell>
          <cell r="I112" t="str">
            <v>DOMESTIC STATISTICAL 1000</v>
          </cell>
          <cell r="J112" t="str">
            <v>101030</v>
          </cell>
          <cell r="K112" t="str">
            <v>BEEF, GROUND</v>
          </cell>
          <cell r="L112" t="str">
            <v>130</v>
          </cell>
          <cell r="M112" t="str">
            <v>AMS-LIVESTOCK</v>
          </cell>
          <cell r="N112" t="str">
            <v>101802001031400</v>
          </cell>
          <cell r="O112" t="str">
            <v>MEAT/BEEF/FROZEN</v>
          </cell>
        </row>
        <row r="113">
          <cell r="A113" t="str">
            <v>A582</v>
          </cell>
          <cell r="B113" t="str">
            <v>100883</v>
          </cell>
          <cell r="C113" t="str">
            <v>TURKEY THIGHS BNLS SKNLS CHILLED-BULK</v>
          </cell>
          <cell r="D113">
            <v>0</v>
          </cell>
          <cell r="E113">
            <v>1.325908488941862</v>
          </cell>
          <cell r="F113" t="str">
            <v>LB</v>
          </cell>
          <cell r="G113">
            <v>0</v>
          </cell>
          <cell r="H113" t="str">
            <v>1000</v>
          </cell>
          <cell r="I113" t="str">
            <v>DOMESTIC STATISTICAL 1000</v>
          </cell>
          <cell r="J113" t="str">
            <v>302040</v>
          </cell>
          <cell r="K113" t="str">
            <v>TURKEY, BULK</v>
          </cell>
          <cell r="L113" t="str">
            <v>120</v>
          </cell>
          <cell r="M113" t="str">
            <v>AMS-POULTRY</v>
          </cell>
          <cell r="N113" t="str">
            <v>102802004031260</v>
          </cell>
          <cell r="O113" t="str">
            <v>POULTRY/EGGS/TURKEY/CHILLED</v>
          </cell>
        </row>
        <row r="114">
          <cell r="A114" t="str">
            <v>A594</v>
          </cell>
          <cell r="B114" t="str">
            <v>100154</v>
          </cell>
          <cell r="C114" t="str">
            <v>BEEF COARSE GROUND FRZ CTN-60 LB</v>
          </cell>
          <cell r="D114">
            <v>0</v>
          </cell>
          <cell r="E114">
            <v>2.2873891676168756</v>
          </cell>
          <cell r="F114" t="str">
            <v>LB</v>
          </cell>
          <cell r="G114">
            <v>0</v>
          </cell>
          <cell r="H114" t="str">
            <v>1000</v>
          </cell>
          <cell r="I114" t="str">
            <v>DOMESTIC STATISTICAL 1000</v>
          </cell>
          <cell r="J114" t="str">
            <v>101030</v>
          </cell>
          <cell r="K114" t="str">
            <v>BEEF, GROUND</v>
          </cell>
          <cell r="L114" t="str">
            <v>130</v>
          </cell>
          <cell r="M114" t="str">
            <v>AMS-LIVESTOCK</v>
          </cell>
          <cell r="N114" t="str">
            <v>101802001031400</v>
          </cell>
          <cell r="O114" t="str">
            <v>MEAT/BEEF/FROZEN</v>
          </cell>
        </row>
        <row r="115">
          <cell r="A115" t="str">
            <v>A602</v>
          </cell>
          <cell r="B115" t="str">
            <v>100156</v>
          </cell>
          <cell r="C115" t="str">
            <v>BEEF BNLS SPECIAL TRM FRZ CTN-60 LB</v>
          </cell>
          <cell r="D115">
            <v>0</v>
          </cell>
          <cell r="E115">
            <v>3.0891842105263159</v>
          </cell>
          <cell r="F115" t="str">
            <v>LB</v>
          </cell>
          <cell r="G115">
            <v>0</v>
          </cell>
          <cell r="H115" t="str">
            <v>1000</v>
          </cell>
          <cell r="I115" t="str">
            <v>DOMESTIC STATISTICAL 1000</v>
          </cell>
          <cell r="J115" t="str">
            <v>101060</v>
          </cell>
          <cell r="K115" t="str">
            <v>BEEF, SPECIAL TRIM</v>
          </cell>
          <cell r="L115" t="str">
            <v>130</v>
          </cell>
          <cell r="M115" t="str">
            <v>AMS-LIVESTOCK</v>
          </cell>
          <cell r="N115" t="str">
            <v>101802001031400</v>
          </cell>
          <cell r="O115" t="str">
            <v>MEAT/BEEF/FROZEN</v>
          </cell>
        </row>
        <row r="116">
          <cell r="A116" t="str">
            <v>A608</v>
          </cell>
          <cell r="B116" t="str">
            <v>100158</v>
          </cell>
          <cell r="C116" t="str">
            <v>BEEF FINE GROUND FRZ CTN-40 LB</v>
          </cell>
          <cell r="D116">
            <v>0</v>
          </cell>
          <cell r="E116">
            <v>2.2781295967600701</v>
          </cell>
          <cell r="F116" t="str">
            <v>LB</v>
          </cell>
          <cell r="G116">
            <v>1000</v>
          </cell>
          <cell r="H116" t="str">
            <v>1000</v>
          </cell>
          <cell r="I116" t="str">
            <v>DOMESTIC STATISTICAL 1000</v>
          </cell>
          <cell r="J116" t="str">
            <v>101030</v>
          </cell>
          <cell r="K116" t="str">
            <v>BEEF, GROUND</v>
          </cell>
          <cell r="L116" t="str">
            <v>130</v>
          </cell>
          <cell r="M116" t="str">
            <v>AMS-LIVESTOCK</v>
          </cell>
          <cell r="N116" t="str">
            <v>101802001031400</v>
          </cell>
          <cell r="O116" t="str">
            <v>MEAT/BEEF/FROZEN</v>
          </cell>
        </row>
        <row r="117">
          <cell r="A117" t="str">
            <v>A616</v>
          </cell>
          <cell r="B117" t="str">
            <v>100160</v>
          </cell>
          <cell r="C117" t="str">
            <v>BEEF SPP PATTY FRZ CTN-40 LB</v>
          </cell>
          <cell r="D117">
            <v>0</v>
          </cell>
          <cell r="E117">
            <v>1.9902142857142857</v>
          </cell>
          <cell r="F117" t="str">
            <v>LB</v>
          </cell>
          <cell r="G117">
            <v>950</v>
          </cell>
          <cell r="H117" t="str">
            <v>1000</v>
          </cell>
          <cell r="I117" t="str">
            <v>DOMESTIC STATISTICAL 1000</v>
          </cell>
          <cell r="J117" t="str">
            <v>101030</v>
          </cell>
          <cell r="K117" t="str">
            <v>BEEF, GROUND</v>
          </cell>
          <cell r="L117" t="str">
            <v>130</v>
          </cell>
          <cell r="M117" t="str">
            <v>AMS-LIVESTOCK</v>
          </cell>
          <cell r="N117" t="str">
            <v>101802001031400</v>
          </cell>
          <cell r="O117" t="str">
            <v>MEAT/BEEF/FROZEN</v>
          </cell>
        </row>
        <row r="118">
          <cell r="A118" t="str">
            <v>A626</v>
          </cell>
          <cell r="B118" t="str">
            <v>100161</v>
          </cell>
          <cell r="C118" t="str">
            <v>BEEF 100% PATTY FRZ CTN-40 LB</v>
          </cell>
          <cell r="D118">
            <v>0</v>
          </cell>
          <cell r="E118">
            <v>2.3323259259259257</v>
          </cell>
          <cell r="F118" t="str">
            <v>LB</v>
          </cell>
          <cell r="G118">
            <v>950</v>
          </cell>
          <cell r="H118" t="str">
            <v>1000</v>
          </cell>
          <cell r="I118" t="str">
            <v>DOMESTIC STATISTICAL 1000</v>
          </cell>
          <cell r="J118" t="str">
            <v>101030</v>
          </cell>
          <cell r="K118" t="str">
            <v>BEEF, GROUND</v>
          </cell>
          <cell r="L118" t="str">
            <v>130</v>
          </cell>
          <cell r="M118" t="str">
            <v>AMS-LIVESTOCK</v>
          </cell>
          <cell r="N118" t="str">
            <v>101802001031400</v>
          </cell>
          <cell r="O118" t="str">
            <v>MEAT/BEEF/FROZEN</v>
          </cell>
        </row>
        <row r="119">
          <cell r="A119" t="str">
            <v>A627</v>
          </cell>
          <cell r="B119" t="str">
            <v>100162</v>
          </cell>
          <cell r="C119" t="str">
            <v>BEEF PATTY 90/10 FRZ CTN-40 LB</v>
          </cell>
          <cell r="D119">
            <v>0</v>
          </cell>
          <cell r="E119">
            <v>2.5429274999999998</v>
          </cell>
          <cell r="F119" t="str">
            <v>LB</v>
          </cell>
          <cell r="G119">
            <v>950</v>
          </cell>
          <cell r="H119" t="str">
            <v>1000</v>
          </cell>
          <cell r="I119" t="str">
            <v>DOMESTIC STATISTICAL 1000</v>
          </cell>
          <cell r="J119" t="str">
            <v>101030</v>
          </cell>
          <cell r="K119" t="str">
            <v>BEEF, GROUND</v>
          </cell>
          <cell r="L119" t="str">
            <v>130</v>
          </cell>
          <cell r="M119" t="str">
            <v>AMS-LIVESTOCK</v>
          </cell>
          <cell r="N119" t="str">
            <v>101802001031400</v>
          </cell>
          <cell r="O119" t="str">
            <v>MEAT/BEEF/FROZEN</v>
          </cell>
        </row>
        <row r="120">
          <cell r="A120" t="str">
            <v>A632</v>
          </cell>
          <cell r="B120" t="str">
            <v>100193</v>
          </cell>
          <cell r="C120" t="str">
            <v>PORK PICNIC BNLS FRZ CTN-60 LB</v>
          </cell>
          <cell r="D120">
            <v>0</v>
          </cell>
          <cell r="E120">
            <v>1.1954388313973094</v>
          </cell>
          <cell r="F120" t="str">
            <v>LB</v>
          </cell>
          <cell r="G120">
            <v>0</v>
          </cell>
          <cell r="H120" t="str">
            <v>1000</v>
          </cell>
          <cell r="I120" t="str">
            <v>DOMESTIC STATISTICAL 1000</v>
          </cell>
          <cell r="J120" t="str">
            <v>102035</v>
          </cell>
          <cell r="K120" t="str">
            <v>PORK, FROZEN</v>
          </cell>
          <cell r="L120" t="str">
            <v>130</v>
          </cell>
          <cell r="M120" t="str">
            <v>AMS-LIVESTOCK</v>
          </cell>
          <cell r="N120" t="str">
            <v>101802006031400</v>
          </cell>
          <cell r="O120" t="str">
            <v>MEAT/PORK/FROZEN</v>
          </cell>
        </row>
        <row r="121">
          <cell r="A121" t="str">
            <v>A672</v>
          </cell>
          <cell r="B121" t="str">
            <v>100173</v>
          </cell>
          <cell r="C121" t="str">
            <v>PORK ROAST LEG FRZ CTN-32-40 LB</v>
          </cell>
          <cell r="D121">
            <v>0</v>
          </cell>
          <cell r="E121">
            <v>1.4891623830275229</v>
          </cell>
          <cell r="F121" t="str">
            <v>LB</v>
          </cell>
          <cell r="G121">
            <v>1000</v>
          </cell>
          <cell r="H121" t="str">
            <v>1000</v>
          </cell>
          <cell r="I121" t="str">
            <v>DOMESTIC STATISTICAL 1000</v>
          </cell>
          <cell r="J121" t="str">
            <v>102035</v>
          </cell>
          <cell r="K121" t="str">
            <v>PORK, FROZEN</v>
          </cell>
          <cell r="L121" t="str">
            <v>130</v>
          </cell>
          <cell r="M121" t="str">
            <v>AMS-LIVESTOCK</v>
          </cell>
          <cell r="N121" t="str">
            <v>101802006031400</v>
          </cell>
          <cell r="O121" t="str">
            <v>MEAT/PORK/FROZEN</v>
          </cell>
        </row>
        <row r="122">
          <cell r="A122" t="str">
            <v>A693</v>
          </cell>
          <cell r="B122" t="str">
            <v>100184</v>
          </cell>
          <cell r="C122" t="str">
            <v>PORK HAM WATERAD FRZ PKG 4/10 LB</v>
          </cell>
          <cell r="D122">
            <v>0</v>
          </cell>
          <cell r="E122">
            <v>1.4411607142857144</v>
          </cell>
          <cell r="F122" t="str">
            <v>LB</v>
          </cell>
          <cell r="G122">
            <v>1000</v>
          </cell>
          <cell r="H122" t="str">
            <v>1000</v>
          </cell>
          <cell r="I122" t="str">
            <v>DOMESTIC STATISTICAL 1000</v>
          </cell>
          <cell r="J122" t="str">
            <v>102050</v>
          </cell>
          <cell r="K122" t="str">
            <v>HAM, FULLY COOKED</v>
          </cell>
          <cell r="L122" t="str">
            <v>130</v>
          </cell>
          <cell r="M122" t="str">
            <v>AMS-LIVESTOCK</v>
          </cell>
          <cell r="N122" t="str">
            <v>101802006031400</v>
          </cell>
          <cell r="O122" t="str">
            <v>MEAT/PORK/FROZEN</v>
          </cell>
        </row>
        <row r="123">
          <cell r="A123" t="str">
            <v>A704</v>
          </cell>
          <cell r="B123" t="str">
            <v>100155</v>
          </cell>
          <cell r="C123" t="str">
            <v>BEEF FRESH BNLS COMBO-20/2000 LB</v>
          </cell>
          <cell r="D123">
            <v>0</v>
          </cell>
          <cell r="E123">
            <v>2.3941426592261905</v>
          </cell>
          <cell r="F123" t="str">
            <v>LB</v>
          </cell>
          <cell r="G123">
            <v>0</v>
          </cell>
          <cell r="H123" t="str">
            <v>1000</v>
          </cell>
          <cell r="I123" t="str">
            <v>DOMESTIC STATISTICAL 1000</v>
          </cell>
          <cell r="J123" t="str">
            <v>101070</v>
          </cell>
          <cell r="K123" t="str">
            <v>BEEF, FRESH</v>
          </cell>
          <cell r="L123" t="str">
            <v>130</v>
          </cell>
          <cell r="M123" t="str">
            <v>AMS-LIVESTOCK</v>
          </cell>
          <cell r="N123" t="str">
            <v>101802001031380</v>
          </cell>
          <cell r="O123" t="str">
            <v>MEAT/BEEF/FRESH</v>
          </cell>
        </row>
        <row r="124">
          <cell r="A124" t="str">
            <v>A706</v>
          </cell>
          <cell r="B124" t="str">
            <v>100130</v>
          </cell>
          <cell r="C124" t="str">
            <v>BEEF SPP PATTY HOMESTYLE CKD CTN-40 LB</v>
          </cell>
          <cell r="D124">
            <v>0</v>
          </cell>
          <cell r="E124">
            <v>2.5368164179104475</v>
          </cell>
          <cell r="F124" t="str">
            <v>LB</v>
          </cell>
          <cell r="G124">
            <v>950</v>
          </cell>
          <cell r="H124" t="str">
            <v>1000</v>
          </cell>
          <cell r="I124" t="str">
            <v>DOMESTIC STATISTICAL 1000</v>
          </cell>
          <cell r="J124" t="str">
            <v>101040</v>
          </cell>
          <cell r="K124" t="str">
            <v>BEEF, COOKED</v>
          </cell>
          <cell r="L124" t="str">
            <v>130</v>
          </cell>
          <cell r="M124" t="str">
            <v>AMS-LIVESTOCK</v>
          </cell>
          <cell r="N124" t="str">
            <v>101802001031280</v>
          </cell>
          <cell r="O124" t="str">
            <v>MEAT/BEEF/COOKED</v>
          </cell>
        </row>
        <row r="125">
          <cell r="A125" t="str">
            <v>A717</v>
          </cell>
          <cell r="B125" t="str">
            <v>100134</v>
          </cell>
          <cell r="C125" t="str">
            <v>BEEF CRUMBLES W/SPP PKG-4/10 LB</v>
          </cell>
          <cell r="D125">
            <v>0</v>
          </cell>
          <cell r="E125">
            <v>2.5919819713114753</v>
          </cell>
          <cell r="F125" t="str">
            <v>LB</v>
          </cell>
          <cell r="G125">
            <v>1000</v>
          </cell>
          <cell r="H125" t="str">
            <v>1000</v>
          </cell>
          <cell r="I125" t="str">
            <v>DOMESTIC STATISTICAL 1000</v>
          </cell>
          <cell r="J125" t="str">
            <v>101040</v>
          </cell>
          <cell r="K125" t="str">
            <v>BEEF, COOKED</v>
          </cell>
          <cell r="L125" t="str">
            <v>130</v>
          </cell>
          <cell r="M125" t="str">
            <v>AMS-LIVESTOCK</v>
          </cell>
          <cell r="N125" t="str">
            <v>101802001031280</v>
          </cell>
          <cell r="O125" t="str">
            <v>MEAT/BEEF/COOKED</v>
          </cell>
        </row>
        <row r="126">
          <cell r="A126" t="str">
            <v>A720</v>
          </cell>
          <cell r="B126" t="str">
            <v>100144</v>
          </cell>
          <cell r="C126" t="str">
            <v>PORK CRUMBLES W/ SPP PKG-4/10 LB</v>
          </cell>
          <cell r="D126">
            <v>0</v>
          </cell>
          <cell r="E126">
            <v>2.3450000000000002</v>
          </cell>
          <cell r="F126" t="str">
            <v>LB</v>
          </cell>
          <cell r="G126">
            <v>1000</v>
          </cell>
          <cell r="H126" t="str">
            <v>1000</v>
          </cell>
          <cell r="I126" t="str">
            <v>DOMESTIC STATISTICAL 1000</v>
          </cell>
          <cell r="J126" t="str">
            <v>102030</v>
          </cell>
          <cell r="K126" t="str">
            <v>PORK, COOKED</v>
          </cell>
          <cell r="L126" t="str">
            <v>130</v>
          </cell>
          <cell r="M126" t="str">
            <v>AMS-LIVESTOCK</v>
          </cell>
          <cell r="N126" t="str">
            <v>101802006031280</v>
          </cell>
          <cell r="O126" t="str">
            <v>MEAT/PORK/COOKED</v>
          </cell>
        </row>
        <row r="127">
          <cell r="A127" t="str">
            <v>A721</v>
          </cell>
          <cell r="B127" t="str">
            <v>100127</v>
          </cell>
          <cell r="C127" t="str">
            <v>BEEF CAN-24/24 OZ</v>
          </cell>
          <cell r="D127">
            <v>0</v>
          </cell>
          <cell r="E127">
            <v>3.5103206415343919</v>
          </cell>
          <cell r="F127" t="str">
            <v>LB</v>
          </cell>
          <cell r="G127">
            <v>1000</v>
          </cell>
          <cell r="H127" t="str">
            <v>1000</v>
          </cell>
          <cell r="I127" t="str">
            <v>DOMESTIC STATISTICAL 1000</v>
          </cell>
          <cell r="J127" t="str">
            <v>101010</v>
          </cell>
          <cell r="K127" t="str">
            <v>BEEF, CANNED</v>
          </cell>
          <cell r="L127" t="str">
            <v>130</v>
          </cell>
          <cell r="M127" t="str">
            <v>AMS-LIVESTOCK</v>
          </cell>
          <cell r="N127" t="str">
            <v>101802001031220</v>
          </cell>
          <cell r="O127" t="str">
            <v>MEAT/BEEF/CANNED</v>
          </cell>
        </row>
        <row r="128">
          <cell r="A128" t="str">
            <v>A722</v>
          </cell>
          <cell r="B128" t="str">
            <v>100139</v>
          </cell>
          <cell r="C128" t="str">
            <v>PORK CAN-24/24 OZ</v>
          </cell>
          <cell r="D128">
            <v>0</v>
          </cell>
          <cell r="E128">
            <v>2.3222</v>
          </cell>
          <cell r="F128" t="str">
            <v>LB</v>
          </cell>
          <cell r="G128">
            <v>1000</v>
          </cell>
          <cell r="H128" t="str">
            <v>1000</v>
          </cell>
          <cell r="I128" t="str">
            <v>DOMESTIC STATISTICAL 1000</v>
          </cell>
          <cell r="J128" t="str">
            <v>102010</v>
          </cell>
          <cell r="K128" t="str">
            <v>PORK, CANNED</v>
          </cell>
          <cell r="L128" t="str">
            <v>130</v>
          </cell>
          <cell r="M128" t="str">
            <v>AMS-LIVESTOCK</v>
          </cell>
          <cell r="N128" t="str">
            <v>101802006031220</v>
          </cell>
          <cell r="O128" t="str">
            <v>MEAT/PORK/CANNED</v>
          </cell>
        </row>
        <row r="129">
          <cell r="A129" t="str">
            <v>A726</v>
          </cell>
          <cell r="B129" t="str">
            <v>100187</v>
          </cell>
          <cell r="C129" t="str">
            <v>PORK HAM WATERAD SLC FRZ PKG-8/5 LB</v>
          </cell>
          <cell r="D129">
            <v>0</v>
          </cell>
          <cell r="E129">
            <v>1.7533711711711712</v>
          </cell>
          <cell r="F129" t="str">
            <v>LB</v>
          </cell>
          <cell r="G129">
            <v>1000</v>
          </cell>
          <cell r="H129" t="str">
            <v>1000</v>
          </cell>
          <cell r="I129" t="str">
            <v>DOMESTIC STATISTICAL 1000</v>
          </cell>
          <cell r="J129" t="str">
            <v>102050</v>
          </cell>
          <cell r="K129" t="str">
            <v>HAM, FULLY COOKED</v>
          </cell>
          <cell r="L129" t="str">
            <v>130</v>
          </cell>
          <cell r="M129" t="str">
            <v>AMS-LIVESTOCK</v>
          </cell>
          <cell r="N129" t="str">
            <v>101802006031400</v>
          </cell>
          <cell r="O129" t="str">
            <v>MEAT/PORK/FROZEN</v>
          </cell>
        </row>
        <row r="130">
          <cell r="A130" t="str">
            <v>A727</v>
          </cell>
          <cell r="B130" t="str">
            <v>100188</v>
          </cell>
          <cell r="C130" t="str">
            <v>PORK HAM WTRADCBEDFRZ PKG-4/10 OR 8/5 LB</v>
          </cell>
          <cell r="D130">
            <v>0</v>
          </cell>
          <cell r="E130">
            <v>1.8851325581395348</v>
          </cell>
          <cell r="F130" t="str">
            <v>LB</v>
          </cell>
          <cell r="G130">
            <v>1000</v>
          </cell>
          <cell r="H130" t="str">
            <v>1000</v>
          </cell>
          <cell r="I130" t="str">
            <v>DOMESTIC STATISTICAL 1000</v>
          </cell>
          <cell r="J130" t="str">
            <v>102050</v>
          </cell>
          <cell r="K130" t="str">
            <v>HAM, FULLY COOKED</v>
          </cell>
          <cell r="L130" t="str">
            <v>130</v>
          </cell>
          <cell r="M130" t="str">
            <v>AMS-LIVESTOCK</v>
          </cell>
          <cell r="N130" t="str">
            <v>101802006031400</v>
          </cell>
          <cell r="O130" t="str">
            <v>MEAT/PORK/FROZEN</v>
          </cell>
        </row>
        <row r="131">
          <cell r="A131" t="str">
            <v>A734</v>
          </cell>
          <cell r="B131" t="str">
            <v>110138</v>
          </cell>
          <cell r="C131" t="str">
            <v>PORK BNLS LEG ROASTS - BULK CTN-60 LB</v>
          </cell>
          <cell r="D131">
            <v>0</v>
          </cell>
          <cell r="E131">
            <v>1.3797846153846154</v>
          </cell>
          <cell r="F131" t="str">
            <v>LB</v>
          </cell>
          <cell r="G131">
            <v>700</v>
          </cell>
          <cell r="H131" t="str">
            <v>1000</v>
          </cell>
          <cell r="I131" t="str">
            <v>DOMESTIC STATISTICAL 1000</v>
          </cell>
          <cell r="J131" t="str">
            <v>102035</v>
          </cell>
          <cell r="K131" t="str">
            <v>PORK, FROZEN</v>
          </cell>
          <cell r="L131" t="str">
            <v>130</v>
          </cell>
          <cell r="M131" t="str">
            <v>AMS-LIVESTOCK</v>
          </cell>
          <cell r="N131" t="str">
            <v>101802006031400</v>
          </cell>
          <cell r="O131" t="str">
            <v>MEAT/PORK/FROZEN</v>
          </cell>
        </row>
        <row r="132">
          <cell r="A132" t="str">
            <v>A747</v>
          </cell>
          <cell r="B132" t="str">
            <v>100892</v>
          </cell>
          <cell r="C132" t="str">
            <v>FISH AK PLCK FRZ BULK CTN-49 LBS</v>
          </cell>
          <cell r="D132">
            <v>0</v>
          </cell>
          <cell r="E132">
            <v>1.6301724137931035</v>
          </cell>
          <cell r="F132" t="str">
            <v>LB</v>
          </cell>
          <cell r="G132">
            <v>0</v>
          </cell>
          <cell r="H132" t="str">
            <v>1000</v>
          </cell>
          <cell r="I132" t="str">
            <v>DOMESTIC STATISTICAL 1000</v>
          </cell>
          <cell r="J132" t="str">
            <v>205030</v>
          </cell>
          <cell r="K132" t="str">
            <v>FISH, FROZEN</v>
          </cell>
          <cell r="L132" t="str">
            <v>130</v>
          </cell>
          <cell r="M132" t="str">
            <v>AMS-LIVESTOCK</v>
          </cell>
          <cell r="N132" t="str">
            <v>100602001531400</v>
          </cell>
          <cell r="O132" t="str">
            <v>FISH/POLLOCK/FROZEN</v>
          </cell>
        </row>
        <row r="133">
          <cell r="A133" t="str">
            <v>A752</v>
          </cell>
          <cell r="B133" t="str">
            <v>100201</v>
          </cell>
          <cell r="C133" t="str">
            <v>CATFISH STRIPS BRD OVN RDY PKG-4/10 LB</v>
          </cell>
          <cell r="D133">
            <v>0</v>
          </cell>
          <cell r="E133">
            <v>3.9205172413793101</v>
          </cell>
          <cell r="F133" t="str">
            <v>LB</v>
          </cell>
          <cell r="G133">
            <v>1000</v>
          </cell>
          <cell r="H133" t="str">
            <v>1000</v>
          </cell>
          <cell r="I133" t="str">
            <v>DOMESTIC STATISTICAL 1000</v>
          </cell>
          <cell r="J133" t="str">
            <v>205030</v>
          </cell>
          <cell r="K133" t="str">
            <v>FISH, FROZEN</v>
          </cell>
          <cell r="L133" t="str">
            <v>130</v>
          </cell>
          <cell r="M133" t="str">
            <v>AMS-LIVESTOCK</v>
          </cell>
          <cell r="N133" t="str">
            <v>100602001031400</v>
          </cell>
          <cell r="O133" t="str">
            <v>FISH/CATFISH/FROZEN</v>
          </cell>
        </row>
        <row r="134">
          <cell r="A134" t="str">
            <v>A908</v>
          </cell>
          <cell r="B134" t="str">
            <v>100359</v>
          </cell>
          <cell r="C134" t="str">
            <v>BEANS BLACK TURTLE CAN-6/10</v>
          </cell>
          <cell r="D134">
            <v>0</v>
          </cell>
          <cell r="E134">
            <v>0.38839506172839511</v>
          </cell>
          <cell r="F134" t="str">
            <v>LB</v>
          </cell>
          <cell r="G134">
            <v>864</v>
          </cell>
          <cell r="H134" t="str">
            <v>1000</v>
          </cell>
          <cell r="I134" t="str">
            <v>DOMESTIC STATISTICAL 1000</v>
          </cell>
          <cell r="J134" t="str">
            <v>703010</v>
          </cell>
          <cell r="K134" t="str">
            <v>VEGETABLE, CANNED</v>
          </cell>
          <cell r="L134" t="str">
            <v>110</v>
          </cell>
          <cell r="M134" t="str">
            <v>AMS-FRUIT &amp; VEG</v>
          </cell>
          <cell r="N134" t="str">
            <v>103602002031220</v>
          </cell>
          <cell r="O134" t="str">
            <v>VEGETABLES/BEANS/CANNED</v>
          </cell>
        </row>
        <row r="135">
          <cell r="A135" t="str">
            <v>A933</v>
          </cell>
          <cell r="B135" t="str">
            <v>110089</v>
          </cell>
          <cell r="C135" t="str">
            <v>BEANS GARBANZO DRY BAG-25 LB</v>
          </cell>
          <cell r="D135">
            <v>0</v>
          </cell>
          <cell r="E135">
            <v>0.32750000000000001</v>
          </cell>
          <cell r="F135" t="str">
            <v>LB</v>
          </cell>
          <cell r="G135">
            <v>1600</v>
          </cell>
          <cell r="H135" t="str">
            <v>1000</v>
          </cell>
          <cell r="I135" t="str">
            <v>DOMESTIC STATISTICAL 1000</v>
          </cell>
          <cell r="J135" t="str">
            <v>704010</v>
          </cell>
          <cell r="K135" t="str">
            <v>BEANS, DRY</v>
          </cell>
          <cell r="L135" t="str">
            <v>110</v>
          </cell>
          <cell r="M135" t="str">
            <v>AMS-FRUIT &amp; VEG</v>
          </cell>
          <cell r="N135" t="str">
            <v>103602002031340</v>
          </cell>
          <cell r="O135" t="str">
            <v>VEGETABLES/BEANS/DRY</v>
          </cell>
        </row>
        <row r="136">
          <cell r="A136" t="str">
            <v>A942</v>
          </cell>
          <cell r="B136" t="str">
            <v>100383</v>
          </cell>
          <cell r="C136" t="str">
            <v>BEANS PINTO DRY BAG-25 LB</v>
          </cell>
          <cell r="D136">
            <v>0</v>
          </cell>
          <cell r="E136">
            <v>0.59824300000000008</v>
          </cell>
          <cell r="F136" t="str">
            <v>LB</v>
          </cell>
          <cell r="G136">
            <v>1600</v>
          </cell>
          <cell r="H136" t="str">
            <v>1000</v>
          </cell>
          <cell r="I136" t="str">
            <v>DOMESTIC STATISTICAL 1000</v>
          </cell>
          <cell r="J136" t="str">
            <v>704010</v>
          </cell>
          <cell r="K136" t="str">
            <v>BEANS, DRY</v>
          </cell>
          <cell r="L136" t="str">
            <v>110</v>
          </cell>
          <cell r="M136" t="str">
            <v>AMS-FRUIT &amp; VEG</v>
          </cell>
          <cell r="N136" t="str">
            <v>103602002031340</v>
          </cell>
          <cell r="O136" t="str">
            <v>VEGETABLES/BEANS/DRY</v>
          </cell>
        </row>
        <row r="137">
          <cell r="A137" t="str">
            <v>B027</v>
          </cell>
          <cell r="B137" t="str">
            <v>100012</v>
          </cell>
          <cell r="C137" t="str">
            <v>CHEESE CHED RDU FAT YEL SHRED BAG-6/5 LB</v>
          </cell>
          <cell r="D137">
            <v>0</v>
          </cell>
          <cell r="E137">
            <v>1.8003</v>
          </cell>
          <cell r="F137" t="str">
            <v>LB</v>
          </cell>
          <cell r="G137">
            <v>1280</v>
          </cell>
          <cell r="H137" t="str">
            <v>1000</v>
          </cell>
          <cell r="I137" t="str">
            <v>DOMESTIC STATISTICAL 1000</v>
          </cell>
          <cell r="J137" t="str">
            <v>401040</v>
          </cell>
          <cell r="K137" t="str">
            <v>CHEESE, NATURAL AMER</v>
          </cell>
          <cell r="L137" t="str">
            <v>220</v>
          </cell>
          <cell r="M137" t="str">
            <v>FSA-DAIRY</v>
          </cell>
          <cell r="N137" t="str">
            <v>100402003031540</v>
          </cell>
          <cell r="O137" t="str">
            <v>CHEESE/CHEDDAR YELLOW/SHREDDED</v>
          </cell>
        </row>
        <row r="138">
          <cell r="A138" t="str">
            <v>B028</v>
          </cell>
          <cell r="B138" t="str">
            <v>100011</v>
          </cell>
          <cell r="C138" t="str">
            <v>CHEESE CHED RDU FAT WHT SHRED BAG-6/5 LB</v>
          </cell>
          <cell r="D138">
            <v>0</v>
          </cell>
          <cell r="E138">
            <v>1.8003</v>
          </cell>
          <cell r="F138" t="str">
            <v>LB</v>
          </cell>
          <cell r="G138">
            <v>1280</v>
          </cell>
          <cell r="H138" t="str">
            <v>1000</v>
          </cell>
          <cell r="I138" t="str">
            <v>DOMESTIC STATISTICAL 1000</v>
          </cell>
          <cell r="J138" t="str">
            <v>401040</v>
          </cell>
          <cell r="K138" t="str">
            <v>CHEESE, NATURAL AMER</v>
          </cell>
          <cell r="L138" t="str">
            <v>220</v>
          </cell>
          <cell r="M138" t="str">
            <v>FSA-DAIRY</v>
          </cell>
          <cell r="N138" t="str">
            <v>100402002031540</v>
          </cell>
          <cell r="O138" t="str">
            <v>CHEESE/CHEDDAR WHITE/SHREDDED</v>
          </cell>
        </row>
        <row r="139">
          <cell r="A139" t="str">
            <v>B030</v>
          </cell>
          <cell r="B139" t="str">
            <v>100020</v>
          </cell>
          <cell r="C139" t="str">
            <v>CHEESE PROCESS BLOCK-40 LB</v>
          </cell>
          <cell r="D139">
            <v>0</v>
          </cell>
          <cell r="E139">
            <v>1.8003</v>
          </cell>
          <cell r="F139" t="str">
            <v>LB</v>
          </cell>
          <cell r="G139">
            <v>990</v>
          </cell>
          <cell r="H139" t="str">
            <v>1000</v>
          </cell>
          <cell r="I139" t="str">
            <v>DOMESTIC STATISTICAL 1000</v>
          </cell>
          <cell r="J139" t="str">
            <v>401030</v>
          </cell>
          <cell r="K139" t="str">
            <v>CHEESE, PROCESSED</v>
          </cell>
          <cell r="L139" t="str">
            <v>220</v>
          </cell>
          <cell r="M139" t="str">
            <v>FSA-DAIRY</v>
          </cell>
          <cell r="N139" t="str">
            <v>100402007031120</v>
          </cell>
          <cell r="O139" t="str">
            <v>CHEESE/PROCESSED/BLOCK</v>
          </cell>
        </row>
        <row r="140">
          <cell r="A140" t="str">
            <v>B031</v>
          </cell>
          <cell r="B140" t="str">
            <v>100003</v>
          </cell>
          <cell r="C140" t="str">
            <v>CHEESE CHED YEL SHRED BAG-6/5 LB</v>
          </cell>
          <cell r="D140">
            <v>0</v>
          </cell>
          <cell r="E140">
            <v>1.8003</v>
          </cell>
          <cell r="F140" t="str">
            <v>LB</v>
          </cell>
          <cell r="G140">
            <v>1280</v>
          </cell>
          <cell r="H140" t="str">
            <v>1000</v>
          </cell>
          <cell r="I140" t="str">
            <v>DOMESTIC STATISTICAL 1000</v>
          </cell>
          <cell r="J140" t="str">
            <v>401040</v>
          </cell>
          <cell r="K140" t="str">
            <v>CHEESE, NATURAL AMER</v>
          </cell>
          <cell r="L140" t="str">
            <v>220</v>
          </cell>
          <cell r="M140" t="str">
            <v>FSA-DAIRY</v>
          </cell>
          <cell r="N140" t="str">
            <v>100402003031540</v>
          </cell>
          <cell r="O140" t="str">
            <v>CHEESE/CHEDDAR YELLOW/SHREDDED</v>
          </cell>
        </row>
        <row r="141">
          <cell r="A141" t="str">
            <v>B032</v>
          </cell>
          <cell r="B141" t="str">
            <v>100002</v>
          </cell>
          <cell r="C141" t="str">
            <v>CHEESE CHED WHT SHRED BAG-6/5 LB</v>
          </cell>
          <cell r="D141">
            <v>0</v>
          </cell>
          <cell r="E141">
            <v>1.8003</v>
          </cell>
          <cell r="F141" t="str">
            <v>LB</v>
          </cell>
          <cell r="G141">
            <v>1280</v>
          </cell>
          <cell r="H141" t="str">
            <v>1000</v>
          </cell>
          <cell r="I141" t="str">
            <v>DOMESTIC STATISTICAL 1000</v>
          </cell>
          <cell r="J141" t="str">
            <v>401040</v>
          </cell>
          <cell r="K141" t="str">
            <v>CHEESE, NATURAL AMER</v>
          </cell>
          <cell r="L141" t="str">
            <v>220</v>
          </cell>
          <cell r="M141" t="str">
            <v>FSA-DAIRY</v>
          </cell>
          <cell r="N141" t="str">
            <v>100402002031540</v>
          </cell>
          <cell r="O141" t="str">
            <v>CHEESE/CHEDDAR WHITE/SHREDDED</v>
          </cell>
        </row>
        <row r="142">
          <cell r="A142" t="str">
            <v>B034</v>
          </cell>
          <cell r="B142" t="str">
            <v>100008</v>
          </cell>
          <cell r="C142" t="str">
            <v>CHEESE CHED RDU FAT YEL CUTS-4/10 LB</v>
          </cell>
          <cell r="D142">
            <v>0</v>
          </cell>
          <cell r="E142">
            <v>1.8003</v>
          </cell>
          <cell r="F142" t="str">
            <v>LB</v>
          </cell>
          <cell r="G142">
            <v>940</v>
          </cell>
          <cell r="H142" t="str">
            <v>1000</v>
          </cell>
          <cell r="I142" t="str">
            <v>DOMESTIC STATISTICAL 1000</v>
          </cell>
          <cell r="J142" t="str">
            <v>401040</v>
          </cell>
          <cell r="K142" t="str">
            <v>CHEESE, NATURAL AMER</v>
          </cell>
          <cell r="L142" t="str">
            <v>220</v>
          </cell>
          <cell r="M142" t="str">
            <v>FSA-DAIRY</v>
          </cell>
          <cell r="N142" t="str">
            <v>100402003031440</v>
          </cell>
          <cell r="O142" t="str">
            <v>CHEESE/CHEDDAR YELLOW/LOAVES</v>
          </cell>
        </row>
        <row r="143">
          <cell r="A143" t="str">
            <v>B035</v>
          </cell>
          <cell r="B143" t="str">
            <v>100034</v>
          </cell>
          <cell r="C143" t="str">
            <v>CHEESE MOZ LITE SHRED FRZ BOX-30 LB</v>
          </cell>
          <cell r="D143">
            <v>0</v>
          </cell>
          <cell r="E143">
            <v>1.7117</v>
          </cell>
          <cell r="F143" t="str">
            <v>LB</v>
          </cell>
          <cell r="G143">
            <v>1344</v>
          </cell>
          <cell r="H143" t="str">
            <v>1000</v>
          </cell>
          <cell r="I143" t="str">
            <v>DOMESTIC STATISTICAL 1000</v>
          </cell>
          <cell r="J143" t="str">
            <v>401020</v>
          </cell>
          <cell r="K143" t="str">
            <v>CHEESE, MOZZARELLA</v>
          </cell>
          <cell r="L143" t="str">
            <v>220</v>
          </cell>
          <cell r="M143" t="str">
            <v>FSA-DAIRY</v>
          </cell>
          <cell r="N143" t="str">
            <v>100402004031540</v>
          </cell>
          <cell r="O143" t="str">
            <v>CHEESE/MOZZARELLA/SHREDDED</v>
          </cell>
        </row>
        <row r="144">
          <cell r="A144" t="str">
            <v>B037</v>
          </cell>
          <cell r="B144" t="str">
            <v>100021</v>
          </cell>
          <cell r="C144" t="str">
            <v>CHEESE MOZ LM PART SKM SHRD FRZ BOX-30LB</v>
          </cell>
          <cell r="D144">
            <v>0</v>
          </cell>
          <cell r="E144">
            <v>1.7117</v>
          </cell>
          <cell r="F144" t="str">
            <v>LB</v>
          </cell>
          <cell r="G144">
            <v>1344</v>
          </cell>
          <cell r="H144" t="str">
            <v>1000</v>
          </cell>
          <cell r="I144" t="str">
            <v>DOMESTIC STATISTICAL 1000</v>
          </cell>
          <cell r="J144" t="str">
            <v>401020</v>
          </cell>
          <cell r="K144" t="str">
            <v>CHEESE, MOZZARELLA</v>
          </cell>
          <cell r="L144" t="str">
            <v>220</v>
          </cell>
          <cell r="M144" t="str">
            <v>FSA-DAIRY</v>
          </cell>
          <cell r="N144" t="str">
            <v>100402004031540</v>
          </cell>
          <cell r="O144" t="str">
            <v>CHEESE/MOZZARELLA/SHREDDED</v>
          </cell>
        </row>
        <row r="145">
          <cell r="A145" t="str">
            <v>B042</v>
          </cell>
          <cell r="B145" t="str">
            <v>100022</v>
          </cell>
          <cell r="C145" t="str">
            <v>CHEESE MOZ LM PART SKIM FRZ LVS-8/6 LB</v>
          </cell>
          <cell r="D145">
            <v>0</v>
          </cell>
          <cell r="E145">
            <v>1.7117</v>
          </cell>
          <cell r="F145" t="str">
            <v>LB</v>
          </cell>
          <cell r="G145">
            <v>840</v>
          </cell>
          <cell r="H145" t="str">
            <v>1000</v>
          </cell>
          <cell r="I145" t="str">
            <v>DOMESTIC STATISTICAL 1000</v>
          </cell>
          <cell r="J145" t="str">
            <v>401020</v>
          </cell>
          <cell r="K145" t="str">
            <v>CHEESE, MOZZARELLA</v>
          </cell>
          <cell r="L145" t="str">
            <v>220</v>
          </cell>
          <cell r="M145" t="str">
            <v>FSA-DAIRY</v>
          </cell>
          <cell r="N145" t="str">
            <v>100402004031440</v>
          </cell>
          <cell r="O145" t="str">
            <v>CHEESE/MOZZARELLA/LOAVES</v>
          </cell>
        </row>
        <row r="146">
          <cell r="A146" t="str">
            <v>B049</v>
          </cell>
          <cell r="B146" t="str">
            <v>110242</v>
          </cell>
          <cell r="C146" t="str">
            <v>CHEESE NAT AMER FBD BARREL-500 LB(40800)</v>
          </cell>
          <cell r="D146">
            <v>0</v>
          </cell>
          <cell r="E146">
            <v>1.8003</v>
          </cell>
          <cell r="F146" t="str">
            <v>LB</v>
          </cell>
          <cell r="G146">
            <v>0</v>
          </cell>
          <cell r="H146" t="str">
            <v>1000</v>
          </cell>
          <cell r="I146" t="str">
            <v>DOMESTIC STATISTICAL 1000</v>
          </cell>
          <cell r="J146" t="str">
            <v>401040</v>
          </cell>
          <cell r="K146" t="str">
            <v>CHEESE, NATURAL AMER</v>
          </cell>
          <cell r="L146" t="str">
            <v>220</v>
          </cell>
          <cell r="M146" t="str">
            <v>FSA-DAIRY</v>
          </cell>
          <cell r="N146" t="str">
            <v>100402001031180</v>
          </cell>
          <cell r="O146" t="str">
            <v>CHEESE/AMERICAN/BULK</v>
          </cell>
        </row>
        <row r="147">
          <cell r="A147" t="str">
            <v>B057</v>
          </cell>
          <cell r="B147" t="str">
            <v>100009</v>
          </cell>
          <cell r="C147" t="str">
            <v>CHEESE CHED RDU FAT YEL BLOCK-40 LB</v>
          </cell>
          <cell r="D147">
            <v>0</v>
          </cell>
          <cell r="E147">
            <v>1.8003</v>
          </cell>
          <cell r="F147" t="str">
            <v>LB</v>
          </cell>
          <cell r="G147">
            <v>940</v>
          </cell>
          <cell r="H147" t="str">
            <v>1000</v>
          </cell>
          <cell r="I147" t="str">
            <v>DOMESTIC STATISTICAL 1000</v>
          </cell>
          <cell r="J147" t="str">
            <v>401040</v>
          </cell>
          <cell r="K147" t="str">
            <v>CHEESE, NATURAL AMER</v>
          </cell>
          <cell r="L147" t="str">
            <v>220</v>
          </cell>
          <cell r="M147" t="str">
            <v>FSA-DAIRY</v>
          </cell>
          <cell r="N147" t="str">
            <v>100402003031120</v>
          </cell>
          <cell r="O147" t="str">
            <v>CHEESE/CHEDDAR YELLOW/BLOCK</v>
          </cell>
        </row>
        <row r="148">
          <cell r="A148" t="str">
            <v>B064</v>
          </cell>
          <cell r="B148" t="str">
            <v>100017</v>
          </cell>
          <cell r="C148" t="str">
            <v>CHEESE PROCESS LVS-6/5 LB</v>
          </cell>
          <cell r="D148">
            <v>0</v>
          </cell>
          <cell r="E148">
            <v>1.8003</v>
          </cell>
          <cell r="F148" t="str">
            <v>LB</v>
          </cell>
          <cell r="G148">
            <v>1320</v>
          </cell>
          <cell r="H148" t="str">
            <v>1000</v>
          </cell>
          <cell r="I148" t="str">
            <v>DOMESTIC STATISTICAL 1000</v>
          </cell>
          <cell r="J148" t="str">
            <v>401030</v>
          </cell>
          <cell r="K148" t="str">
            <v>CHEESE, PROCESSED</v>
          </cell>
          <cell r="L148" t="str">
            <v>220</v>
          </cell>
          <cell r="M148" t="str">
            <v>FSA-DAIRY</v>
          </cell>
          <cell r="N148" t="str">
            <v>100402007031440</v>
          </cell>
          <cell r="O148" t="str">
            <v>CHEESE/PROCESSED/LOAVES</v>
          </cell>
        </row>
        <row r="149">
          <cell r="A149" t="str">
            <v>B065</v>
          </cell>
          <cell r="B149" t="str">
            <v>100018</v>
          </cell>
          <cell r="C149" t="str">
            <v>CHEESE PROCESS YEL SLC LVS-6/5 LB</v>
          </cell>
          <cell r="D149">
            <v>0</v>
          </cell>
          <cell r="E149">
            <v>1.8003</v>
          </cell>
          <cell r="F149" t="str">
            <v>LB</v>
          </cell>
          <cell r="G149">
            <v>1320</v>
          </cell>
          <cell r="H149" t="str">
            <v>1000</v>
          </cell>
          <cell r="I149" t="str">
            <v>DOMESTIC STATISTICAL 1000</v>
          </cell>
          <cell r="J149" t="str">
            <v>401030</v>
          </cell>
          <cell r="K149" t="str">
            <v>CHEESE, PROCESSED</v>
          </cell>
          <cell r="L149" t="str">
            <v>220</v>
          </cell>
          <cell r="M149" t="str">
            <v>FSA-DAIRY</v>
          </cell>
          <cell r="N149" t="str">
            <v>100402007031560</v>
          </cell>
          <cell r="O149" t="str">
            <v>CHEESE/PROCESSED/SLICED</v>
          </cell>
        </row>
        <row r="150">
          <cell r="A150" t="str">
            <v>B066</v>
          </cell>
          <cell r="B150" t="str">
            <v>100019</v>
          </cell>
          <cell r="C150" t="str">
            <v>CHEESE PROCESS WHT SLC LVS-6/5 LB</v>
          </cell>
          <cell r="D150">
            <v>0</v>
          </cell>
          <cell r="E150">
            <v>1.8003</v>
          </cell>
          <cell r="F150" t="str">
            <v>LB</v>
          </cell>
          <cell r="G150">
            <v>1320</v>
          </cell>
          <cell r="H150" t="str">
            <v>1000</v>
          </cell>
          <cell r="I150" t="str">
            <v>DOMESTIC STATISTICAL 1000</v>
          </cell>
          <cell r="J150" t="str">
            <v>401030</v>
          </cell>
          <cell r="K150" t="str">
            <v>CHEESE, PROCESSED</v>
          </cell>
          <cell r="L150" t="str">
            <v>220</v>
          </cell>
          <cell r="M150" t="str">
            <v>FSA-DAIRY</v>
          </cell>
          <cell r="N150" t="str">
            <v>100402007031560</v>
          </cell>
          <cell r="O150" t="str">
            <v>CHEESE/PROCESSED/SLICED</v>
          </cell>
        </row>
        <row r="151">
          <cell r="A151" t="str">
            <v>B071</v>
          </cell>
          <cell r="B151" t="str">
            <v>110253</v>
          </cell>
          <cell r="C151" t="str">
            <v>CHEESE CHED WHT BLOCK-40 LB (40800)</v>
          </cell>
          <cell r="D151">
            <v>0</v>
          </cell>
          <cell r="E151">
            <v>1.8003</v>
          </cell>
          <cell r="F151" t="str">
            <v>LB</v>
          </cell>
          <cell r="G151">
            <v>960</v>
          </cell>
          <cell r="H151" t="str">
            <v>1000</v>
          </cell>
          <cell r="I151" t="str">
            <v>DOMESTIC STATISTICAL 1000</v>
          </cell>
          <cell r="J151" t="str">
            <v>401040</v>
          </cell>
          <cell r="K151" t="str">
            <v>CHEESE, NATURAL AMER</v>
          </cell>
          <cell r="L151" t="str">
            <v>220</v>
          </cell>
          <cell r="M151" t="str">
            <v>FSA-DAIRY</v>
          </cell>
          <cell r="N151" t="str">
            <v>100402002031120</v>
          </cell>
          <cell r="O151" t="str">
            <v>CHEESE/CHEDDAR WHITE/BLOCK</v>
          </cell>
        </row>
        <row r="152">
          <cell r="A152" t="str">
            <v>B072</v>
          </cell>
          <cell r="B152">
            <v>110254</v>
          </cell>
          <cell r="C152" t="str">
            <v>CHEESE CHED YEL BLOCK-40 LB (40800)</v>
          </cell>
          <cell r="D152">
            <v>0</v>
          </cell>
          <cell r="E152">
            <v>1.8003</v>
          </cell>
          <cell r="F152" t="str">
            <v>LB</v>
          </cell>
          <cell r="G152">
            <v>960</v>
          </cell>
          <cell r="H152" t="str">
            <v>1000</v>
          </cell>
          <cell r="I152" t="str">
            <v>DOMESTIC STATISTICAL 1000</v>
          </cell>
          <cell r="J152" t="str">
            <v>401040</v>
          </cell>
          <cell r="K152" t="str">
            <v>CHEESE, NATURAL AMER</v>
          </cell>
          <cell r="L152" t="str">
            <v>220</v>
          </cell>
          <cell r="M152" t="str">
            <v>FSA-DAIRY</v>
          </cell>
          <cell r="N152" t="str">
            <v>100402003031120</v>
          </cell>
          <cell r="O152" t="str">
            <v>CHEESE/CHEDDAR YELLOW/BLOCK</v>
          </cell>
        </row>
        <row r="153">
          <cell r="A153" t="str">
            <v>B077</v>
          </cell>
          <cell r="B153" t="str">
            <v>110244</v>
          </cell>
          <cell r="C153" t="str">
            <v>CHEESE MOZ LM PT SKM UNFZ PROC PK(41125)</v>
          </cell>
          <cell r="D153">
            <v>0</v>
          </cell>
          <cell r="E153">
            <v>1.7117</v>
          </cell>
          <cell r="F153" t="str">
            <v>LB</v>
          </cell>
          <cell r="G153">
            <v>0</v>
          </cell>
          <cell r="H153" t="str">
            <v>1000</v>
          </cell>
          <cell r="I153" t="str">
            <v>DOMESTIC STATISTICAL 1000</v>
          </cell>
          <cell r="J153" t="str">
            <v>401020</v>
          </cell>
          <cell r="K153" t="str">
            <v>CHEESE, MOZZARELLA</v>
          </cell>
          <cell r="L153" t="str">
            <v>220</v>
          </cell>
          <cell r="M153" t="str">
            <v>FSA-DAIRY</v>
          </cell>
          <cell r="N153" t="str">
            <v>100402004031180</v>
          </cell>
          <cell r="O153" t="str">
            <v>CHEESE/MOZZARELLA/BULK</v>
          </cell>
        </row>
        <row r="154">
          <cell r="A154" t="str">
            <v>B087</v>
          </cell>
          <cell r="B154" t="str">
            <v>100004</v>
          </cell>
          <cell r="C154" t="str">
            <v>CHEESE CHED WHT CUTS-4/10 LB</v>
          </cell>
          <cell r="D154">
            <v>0</v>
          </cell>
          <cell r="E154">
            <v>1.8003</v>
          </cell>
          <cell r="F154" t="str">
            <v>LB</v>
          </cell>
          <cell r="G154">
            <v>940</v>
          </cell>
          <cell r="H154" t="str">
            <v>1000</v>
          </cell>
          <cell r="I154" t="str">
            <v>DOMESTIC STATISTICAL 1000</v>
          </cell>
          <cell r="J154" t="str">
            <v>401040</v>
          </cell>
          <cell r="K154" t="str">
            <v>CHEESE, NATURAL AMER</v>
          </cell>
          <cell r="L154" t="str">
            <v>220</v>
          </cell>
          <cell r="M154" t="str">
            <v>FSA-DAIRY</v>
          </cell>
          <cell r="N154" t="str">
            <v>100402002031440</v>
          </cell>
          <cell r="O154" t="str">
            <v>CHEESE/CHEDDAR WHITE/LOAVES</v>
          </cell>
        </row>
        <row r="155">
          <cell r="A155" t="str">
            <v>B088</v>
          </cell>
          <cell r="B155" t="str">
            <v>100006</v>
          </cell>
          <cell r="C155" t="str">
            <v>CHEESE CHED YEL CUTS-4/10 LB</v>
          </cell>
          <cell r="D155">
            <v>0</v>
          </cell>
          <cell r="E155">
            <v>1.8003</v>
          </cell>
          <cell r="F155" t="str">
            <v>LB</v>
          </cell>
          <cell r="G155">
            <v>940</v>
          </cell>
          <cell r="H155" t="str">
            <v>1000</v>
          </cell>
          <cell r="I155" t="str">
            <v>DOMESTIC STATISTICAL 1000</v>
          </cell>
          <cell r="J155" t="str">
            <v>401040</v>
          </cell>
          <cell r="K155" t="str">
            <v>CHEESE, NATURAL AMER</v>
          </cell>
          <cell r="L155" t="str">
            <v>220</v>
          </cell>
          <cell r="M155" t="str">
            <v>FSA-DAIRY</v>
          </cell>
          <cell r="N155" t="str">
            <v>100402003031440</v>
          </cell>
          <cell r="O155" t="str">
            <v>CHEESE/CHEDDAR YELLOW/LOAVES</v>
          </cell>
        </row>
        <row r="156">
          <cell r="A156" t="str">
            <v>B090</v>
          </cell>
          <cell r="B156" t="str">
            <v>100069</v>
          </cell>
          <cell r="C156" t="str">
            <v>MILK INSTANT NDM PKG-6/4 LB</v>
          </cell>
          <cell r="D156">
            <v>0</v>
          </cell>
          <cell r="E156">
            <v>1.4</v>
          </cell>
          <cell r="F156" t="str">
            <v>LB</v>
          </cell>
          <cell r="G156">
            <v>1296</v>
          </cell>
          <cell r="H156" t="str">
            <v>1000</v>
          </cell>
          <cell r="I156" t="str">
            <v>DOMESTIC STATISTICAL 1000</v>
          </cell>
          <cell r="J156" t="str">
            <v>402025</v>
          </cell>
          <cell r="K156" t="str">
            <v>MILK, INSTANT</v>
          </cell>
          <cell r="L156" t="str">
            <v>220</v>
          </cell>
          <cell r="M156" t="str">
            <v>FSA-DAIRY</v>
          </cell>
          <cell r="N156" t="str">
            <v>102002002031460</v>
          </cell>
          <cell r="O156" t="str">
            <v>MILK/INSTANT/PACKAGE</v>
          </cell>
        </row>
        <row r="157">
          <cell r="A157" t="str">
            <v>B095</v>
          </cell>
          <cell r="B157" t="str">
            <v>100065</v>
          </cell>
          <cell r="C157" t="str">
            <v>MILK INSTANT NDM PKG-12/25.6 OZ</v>
          </cell>
          <cell r="D157">
            <v>0</v>
          </cell>
          <cell r="E157">
            <v>2.0848392136039435</v>
          </cell>
          <cell r="F157" t="str">
            <v>LB</v>
          </cell>
          <cell r="G157">
            <v>1400</v>
          </cell>
          <cell r="H157" t="str">
            <v>1000</v>
          </cell>
          <cell r="I157" t="str">
            <v>DOMESTIC STATISTICAL 1000</v>
          </cell>
          <cell r="J157" t="str">
            <v>402025</v>
          </cell>
          <cell r="K157" t="str">
            <v>MILK, INSTANT</v>
          </cell>
          <cell r="L157" t="str">
            <v>220</v>
          </cell>
          <cell r="M157" t="str">
            <v>FSA-DAIRY</v>
          </cell>
          <cell r="N157" t="str">
            <v>102002002031460</v>
          </cell>
          <cell r="O157" t="str">
            <v>MILK/INSTANT/PACKAGE</v>
          </cell>
        </row>
        <row r="158">
          <cell r="A158" t="str">
            <v>B114</v>
          </cell>
          <cell r="B158" t="str">
            <v>100055</v>
          </cell>
          <cell r="C158" t="str">
            <v>MILK NONFORT NDM BAG-25 KG</v>
          </cell>
          <cell r="D158">
            <v>0</v>
          </cell>
          <cell r="E158">
            <v>0.8</v>
          </cell>
          <cell r="F158" t="str">
            <v>LB</v>
          </cell>
          <cell r="G158">
            <v>750</v>
          </cell>
          <cell r="H158" t="str">
            <v>1000</v>
          </cell>
          <cell r="I158" t="str">
            <v>DOMESTIC STATISTICAL 1000</v>
          </cell>
          <cell r="J158" t="str">
            <v>402015</v>
          </cell>
          <cell r="K158" t="str">
            <v>MILK, NON-FAT DRY</v>
          </cell>
          <cell r="L158" t="str">
            <v>220</v>
          </cell>
          <cell r="M158" t="str">
            <v>FSA-DAIRY</v>
          </cell>
          <cell r="N158" t="str">
            <v>102002003031100</v>
          </cell>
          <cell r="O158" t="str">
            <v>MILK/NDM/BAG</v>
          </cell>
        </row>
        <row r="159">
          <cell r="A159" t="str">
            <v>B119</v>
          </cell>
          <cell r="B159" t="str">
            <v>100036</v>
          </cell>
          <cell r="C159" t="str">
            <v>CHEESE BLEND AMER SKM YEL SLC LVS-6/5 LB</v>
          </cell>
          <cell r="D159">
            <v>0</v>
          </cell>
          <cell r="E159">
            <v>1.8003</v>
          </cell>
          <cell r="F159" t="str">
            <v>LB</v>
          </cell>
          <cell r="G159">
            <v>1320</v>
          </cell>
          <cell r="H159" t="str">
            <v>1000</v>
          </cell>
          <cell r="I159" t="str">
            <v>DOMESTIC STATISTICAL 1000</v>
          </cell>
          <cell r="J159" t="str">
            <v>401030</v>
          </cell>
          <cell r="K159" t="str">
            <v>CHEESE, PROCESSED</v>
          </cell>
          <cell r="L159" t="str">
            <v>220</v>
          </cell>
          <cell r="M159" t="str">
            <v>FSA-DAIRY</v>
          </cell>
          <cell r="N159" t="str">
            <v>100402007031560</v>
          </cell>
          <cell r="O159" t="str">
            <v>CHEESE/PROCESSED/SLICED</v>
          </cell>
        </row>
        <row r="160">
          <cell r="A160" t="str">
            <v>B133</v>
          </cell>
          <cell r="B160" t="str">
            <v>100037</v>
          </cell>
          <cell r="C160" t="str">
            <v>CHEESE BLEND AMER SKM WHT SLC LVS-6/5 LB</v>
          </cell>
          <cell r="D160">
            <v>0</v>
          </cell>
          <cell r="E160">
            <v>1.8003</v>
          </cell>
          <cell r="F160" t="str">
            <v>LB</v>
          </cell>
          <cell r="G160">
            <v>1320</v>
          </cell>
          <cell r="H160" t="str">
            <v>1000</v>
          </cell>
          <cell r="I160" t="str">
            <v>DOMESTIC STATISTICAL 1000</v>
          </cell>
          <cell r="J160" t="str">
            <v>401030</v>
          </cell>
          <cell r="K160" t="str">
            <v>CHEESE, PROCESSED</v>
          </cell>
          <cell r="L160" t="str">
            <v>220</v>
          </cell>
          <cell r="M160" t="str">
            <v>FSA-DAIRY</v>
          </cell>
          <cell r="N160" t="str">
            <v>100402007031560</v>
          </cell>
          <cell r="O160" t="str">
            <v>CHEESE/PROCESSED/SLICED</v>
          </cell>
        </row>
        <row r="161">
          <cell r="A161" t="str">
            <v>B136</v>
          </cell>
          <cell r="B161" t="str">
            <v>100444</v>
          </cell>
          <cell r="C161" t="str">
            <v>CORN YELLOW TOTE-2700 LB</v>
          </cell>
          <cell r="D161">
            <v>0</v>
          </cell>
          <cell r="E161">
            <v>0.1797833333333333</v>
          </cell>
          <cell r="F161" t="str">
            <v>LB</v>
          </cell>
          <cell r="G161">
            <v>0</v>
          </cell>
          <cell r="H161" t="str">
            <v>1000</v>
          </cell>
          <cell r="I161" t="str">
            <v>DOMESTIC STATISTICAL 1000</v>
          </cell>
          <cell r="J161" t="str">
            <v>501010</v>
          </cell>
          <cell r="K161" t="str">
            <v>CORN PRODUCTS</v>
          </cell>
          <cell r="L161" t="str">
            <v>210</v>
          </cell>
          <cell r="M161" t="str">
            <v>FSA-DOMESTIC</v>
          </cell>
          <cell r="N161" t="str">
            <v>100502002031180</v>
          </cell>
          <cell r="O161" t="str">
            <v>CORN/YELLOW/BULK</v>
          </cell>
        </row>
        <row r="162">
          <cell r="A162" t="str">
            <v>B138</v>
          </cell>
          <cell r="B162" t="str">
            <v>100471</v>
          </cell>
          <cell r="C162" t="str">
            <v>CORNMEAL DEGERMED YELLOW BAG-8/5 LB</v>
          </cell>
          <cell r="D162">
            <v>0</v>
          </cell>
          <cell r="E162">
            <v>0.22786784713885558</v>
          </cell>
          <cell r="F162" t="str">
            <v>LB</v>
          </cell>
          <cell r="G162">
            <v>1071</v>
          </cell>
          <cell r="H162" t="str">
            <v>1000</v>
          </cell>
          <cell r="I162" t="str">
            <v>DOMESTIC STATISTICAL 1000</v>
          </cell>
          <cell r="J162" t="str">
            <v>501010</v>
          </cell>
          <cell r="K162" t="str">
            <v>CORN PRODUCTS</v>
          </cell>
          <cell r="L162" t="str">
            <v>210</v>
          </cell>
          <cell r="M162" t="str">
            <v>FSA-DOMESTIC</v>
          </cell>
          <cell r="N162" t="str">
            <v>101402001031100</v>
          </cell>
          <cell r="O162" t="str">
            <v>GRAIN-PROCESSED/CORNMEAL/BAG</v>
          </cell>
        </row>
        <row r="163">
          <cell r="A163" t="str">
            <v>B142</v>
          </cell>
          <cell r="B163" t="str">
            <v>100472</v>
          </cell>
          <cell r="C163" t="str">
            <v>CORNMEAL DEGERMED YELLOW BAG-4/10 LB</v>
          </cell>
          <cell r="D163">
            <v>0</v>
          </cell>
          <cell r="E163">
            <v>0.18350000000000002</v>
          </cell>
          <cell r="F163" t="str">
            <v>LB</v>
          </cell>
          <cell r="G163">
            <v>1071</v>
          </cell>
          <cell r="H163" t="str">
            <v>1000</v>
          </cell>
          <cell r="I163" t="str">
            <v>DOMESTIC STATISTICAL 1000</v>
          </cell>
          <cell r="J163" t="str">
            <v>501010</v>
          </cell>
          <cell r="K163" t="str">
            <v>CORN PRODUCTS</v>
          </cell>
          <cell r="L163" t="str">
            <v>210</v>
          </cell>
          <cell r="M163" t="str">
            <v>FSA-DOMESTIC</v>
          </cell>
          <cell r="N163" t="str">
            <v>101402001031100</v>
          </cell>
          <cell r="O163" t="str">
            <v>GRAIN-PROCESSED/CORNMEAL/BAG</v>
          </cell>
        </row>
        <row r="164">
          <cell r="A164" t="str">
            <v>B151</v>
          </cell>
          <cell r="B164" t="str">
            <v>100937</v>
          </cell>
          <cell r="C164" t="str">
            <v>WHOLE WHEAT PANCAKES FZN-144 COUNT</v>
          </cell>
          <cell r="D164">
            <v>0</v>
          </cell>
          <cell r="E164">
            <v>0.73667536359686114</v>
          </cell>
          <cell r="F164" t="str">
            <v>LB</v>
          </cell>
          <cell r="G164">
            <v>2100</v>
          </cell>
          <cell r="H164" t="str">
            <v>1000</v>
          </cell>
          <cell r="I164" t="str">
            <v>DOMESTIC STATISTICAL 1000</v>
          </cell>
          <cell r="J164" t="str">
            <v>503030</v>
          </cell>
          <cell r="K164" t="str">
            <v>CEREAL, PROCESSED</v>
          </cell>
          <cell r="L164" t="str">
            <v>210</v>
          </cell>
          <cell r="M164" t="str">
            <v>FSA-DOMESTIC</v>
          </cell>
          <cell r="N164" t="str">
            <v>101402006031460</v>
          </cell>
          <cell r="O164" t="str">
            <v>GRAIN-PROCESSED/WHOLE WHEAT PANCAKES/PAC</v>
          </cell>
        </row>
        <row r="165">
          <cell r="A165" t="str">
            <v>B153</v>
          </cell>
          <cell r="B165" t="str">
            <v>100938</v>
          </cell>
          <cell r="C165" t="str">
            <v>WHOLE WHEAT TORTILLA 8" CTN-12/24 1.5</v>
          </cell>
          <cell r="D165">
            <v>0</v>
          </cell>
          <cell r="E165">
            <v>0.67140773420479305</v>
          </cell>
          <cell r="F165" t="str">
            <v>LB</v>
          </cell>
          <cell r="G165">
            <v>1500</v>
          </cell>
          <cell r="H165" t="str">
            <v>1000</v>
          </cell>
          <cell r="I165" t="str">
            <v>DOMESTIC STATISTICAL 1000</v>
          </cell>
          <cell r="J165" t="str">
            <v>502020</v>
          </cell>
          <cell r="K165" t="str">
            <v>CRACKER PROD, PROC</v>
          </cell>
          <cell r="L165" t="str">
            <v>210</v>
          </cell>
          <cell r="M165" t="str">
            <v>FSA-DOMESTIC</v>
          </cell>
          <cell r="N165" t="str">
            <v>101402007031460</v>
          </cell>
          <cell r="O165" t="str">
            <v>GRAIN-PROCESSED/WHOLE WHEAT TORTILLA/PAC</v>
          </cell>
        </row>
        <row r="166">
          <cell r="A166" t="str">
            <v>B182</v>
          </cell>
          <cell r="B166" t="str">
            <v>100400</v>
          </cell>
          <cell r="C166" t="str">
            <v>FLOUR ALL PURP ENRCH BLCH BAG-8/5 LB</v>
          </cell>
          <cell r="D166">
            <v>0</v>
          </cell>
          <cell r="E166">
            <v>0.26099251167133525</v>
          </cell>
          <cell r="F166" t="str">
            <v>LB</v>
          </cell>
          <cell r="G166">
            <v>1071</v>
          </cell>
          <cell r="H166" t="str">
            <v>1000</v>
          </cell>
          <cell r="I166" t="str">
            <v>DOMESTIC STATISTICAL 1000</v>
          </cell>
          <cell r="J166" t="str">
            <v>506020</v>
          </cell>
          <cell r="K166" t="str">
            <v>FLOUR, WHEAT</v>
          </cell>
          <cell r="L166" t="str">
            <v>210</v>
          </cell>
          <cell r="M166" t="str">
            <v>FSA-DOMESTIC</v>
          </cell>
          <cell r="N166" t="str">
            <v>100802001031100</v>
          </cell>
          <cell r="O166" t="str">
            <v>FLOUR/ALL PURPOSE/BAG</v>
          </cell>
        </row>
        <row r="167">
          <cell r="A167" t="str">
            <v>B190</v>
          </cell>
          <cell r="B167" t="str">
            <v>100399</v>
          </cell>
          <cell r="C167" t="str">
            <v>FLOUR ALL PURP ENRCH BLCH BAG-50 LB</v>
          </cell>
          <cell r="D167">
            <v>0</v>
          </cell>
          <cell r="E167">
            <v>0.25573334876543213</v>
          </cell>
          <cell r="F167" t="str">
            <v>LB</v>
          </cell>
          <cell r="G167">
            <v>864</v>
          </cell>
          <cell r="H167" t="str">
            <v>1000</v>
          </cell>
          <cell r="I167" t="str">
            <v>DOMESTIC STATISTICAL 1000</v>
          </cell>
          <cell r="J167" t="str">
            <v>506020</v>
          </cell>
          <cell r="K167" t="str">
            <v>FLOUR, WHEAT</v>
          </cell>
          <cell r="L167" t="str">
            <v>210</v>
          </cell>
          <cell r="M167" t="str">
            <v>FSA-DOMESTIC</v>
          </cell>
          <cell r="N167" t="str">
            <v>100802001031100</v>
          </cell>
          <cell r="O167" t="str">
            <v>FLOUR/ALL PURPOSE/BAG</v>
          </cell>
        </row>
        <row r="168">
          <cell r="A168" t="str">
            <v>B198</v>
          </cell>
          <cell r="B168" t="str">
            <v>100912</v>
          </cell>
          <cell r="C168" t="str">
            <v>FLOUR BREAD-BULK</v>
          </cell>
          <cell r="D168">
            <v>0</v>
          </cell>
          <cell r="E168">
            <v>0.24326111111111112</v>
          </cell>
          <cell r="F168" t="str">
            <v>LB</v>
          </cell>
          <cell r="G168">
            <v>0</v>
          </cell>
          <cell r="H168" t="str">
            <v>1000</v>
          </cell>
          <cell r="I168" t="str">
            <v>DOMESTIC STATISTICAL 1000</v>
          </cell>
          <cell r="J168" t="str">
            <v>506015</v>
          </cell>
          <cell r="K168" t="str">
            <v>FLOUR, BAKERY</v>
          </cell>
          <cell r="L168" t="str">
            <v>210</v>
          </cell>
          <cell r="M168" t="str">
            <v>FSA-DOMESTIC</v>
          </cell>
          <cell r="N168" t="str">
            <v>10080</v>
          </cell>
          <cell r="O168" t="str">
            <v>FLOUR</v>
          </cell>
        </row>
        <row r="169">
          <cell r="A169" t="str">
            <v>B228</v>
          </cell>
          <cell r="B169" t="str">
            <v>100915</v>
          </cell>
          <cell r="C169" t="str">
            <v>FLOUR TORTILLA WHOLE WT BULK BAG-50 LB</v>
          </cell>
          <cell r="D169">
            <v>0</v>
          </cell>
          <cell r="E169">
            <v>0.22489999999999999</v>
          </cell>
          <cell r="F169" t="str">
            <v>LB</v>
          </cell>
          <cell r="G169">
            <v>0</v>
          </cell>
          <cell r="H169" t="str">
            <v>1000</v>
          </cell>
          <cell r="I169" t="str">
            <v>DOMESTIC STATISTICAL 1000</v>
          </cell>
          <cell r="J169" t="str">
            <v>506015</v>
          </cell>
          <cell r="K169" t="str">
            <v>FLOUR, BAKERY</v>
          </cell>
          <cell r="L169" t="str">
            <v>210</v>
          </cell>
          <cell r="M169" t="str">
            <v>FSA-DOMESTIC</v>
          </cell>
          <cell r="N169" t="str">
            <v>10080</v>
          </cell>
          <cell r="O169" t="str">
            <v>FLOUR</v>
          </cell>
        </row>
        <row r="170">
          <cell r="A170" t="str">
            <v>B275</v>
          </cell>
          <cell r="B170" t="str">
            <v>100411</v>
          </cell>
          <cell r="C170" t="str">
            <v>FLOUR BAKER HARD WHT BLCH BAG-50 LB</v>
          </cell>
          <cell r="D170">
            <v>0</v>
          </cell>
          <cell r="E170">
            <v>0.23374091961279461</v>
          </cell>
          <cell r="F170" t="str">
            <v>LB</v>
          </cell>
          <cell r="G170">
            <v>864</v>
          </cell>
          <cell r="H170" t="str">
            <v>1000</v>
          </cell>
          <cell r="I170" t="str">
            <v>DOMESTIC STATISTICAL 1000</v>
          </cell>
          <cell r="J170" t="str">
            <v>506015</v>
          </cell>
          <cell r="K170" t="str">
            <v>FLOUR, BAKERY</v>
          </cell>
          <cell r="L170" t="str">
            <v>210</v>
          </cell>
          <cell r="M170" t="str">
            <v>FSA-DOMESTIC</v>
          </cell>
          <cell r="N170" t="str">
            <v>100802002031100</v>
          </cell>
          <cell r="O170" t="str">
            <v>FLOUR/BAKER/BAG</v>
          </cell>
        </row>
        <row r="171">
          <cell r="A171" t="str">
            <v>B276</v>
          </cell>
          <cell r="B171" t="str">
            <v>100413</v>
          </cell>
          <cell r="C171" t="str">
            <v>FLOUR BAKER HARD UNBLCH BAG-50 LB</v>
          </cell>
          <cell r="D171">
            <v>0</v>
          </cell>
          <cell r="E171">
            <v>0.36049999999999999</v>
          </cell>
          <cell r="F171" t="str">
            <v>LB</v>
          </cell>
          <cell r="G171">
            <v>864</v>
          </cell>
          <cell r="H171" t="str">
            <v>1000</v>
          </cell>
          <cell r="I171" t="str">
            <v>DOMESTIC STATISTICAL 1000</v>
          </cell>
          <cell r="J171" t="str">
            <v>506015</v>
          </cell>
          <cell r="K171" t="str">
            <v>FLOUR, BAKERY</v>
          </cell>
          <cell r="L171" t="str">
            <v>210</v>
          </cell>
          <cell r="M171" t="str">
            <v>FSA-DOMESTIC</v>
          </cell>
          <cell r="N171" t="str">
            <v>100802002031100</v>
          </cell>
          <cell r="O171" t="str">
            <v>FLOUR/BAKER/BAG</v>
          </cell>
        </row>
        <row r="172">
          <cell r="A172" t="str">
            <v>B280</v>
          </cell>
          <cell r="B172" t="str">
            <v>100412</v>
          </cell>
          <cell r="C172" t="str">
            <v>FLOUR BAKER HARD WHT BLCH BAG-100 LB</v>
          </cell>
          <cell r="D172">
            <v>0</v>
          </cell>
          <cell r="E172">
            <v>0.214</v>
          </cell>
          <cell r="F172" t="str">
            <v>LB</v>
          </cell>
          <cell r="G172">
            <v>432</v>
          </cell>
          <cell r="H172" t="str">
            <v>1000</v>
          </cell>
          <cell r="I172" t="str">
            <v>DOMESTIC STATISTICAL 1000</v>
          </cell>
          <cell r="J172" t="str">
            <v>506015</v>
          </cell>
          <cell r="K172" t="str">
            <v>FLOUR, BAKERY</v>
          </cell>
          <cell r="L172" t="str">
            <v>210</v>
          </cell>
          <cell r="M172" t="str">
            <v>FSA-DOMESTIC</v>
          </cell>
          <cell r="N172" t="str">
            <v>100802002031100</v>
          </cell>
          <cell r="O172" t="str">
            <v>FLOUR/BAKER/BAG</v>
          </cell>
        </row>
        <row r="173">
          <cell r="A173" t="str">
            <v>B285</v>
          </cell>
          <cell r="B173" t="str">
            <v>100417</v>
          </cell>
          <cell r="C173" t="str">
            <v>FLOUR BAKER HARD WHT BLCH-BULK</v>
          </cell>
          <cell r="D173">
            <v>0</v>
          </cell>
          <cell r="E173">
            <v>0.25399101123595508</v>
          </cell>
          <cell r="F173" t="str">
            <v>LB</v>
          </cell>
          <cell r="G173">
            <v>0</v>
          </cell>
          <cell r="H173" t="str">
            <v>1000</v>
          </cell>
          <cell r="I173" t="str">
            <v>DOMESTIC STATISTICAL 1000</v>
          </cell>
          <cell r="J173" t="str">
            <v>506015</v>
          </cell>
          <cell r="K173" t="str">
            <v>FLOUR, BAKERY</v>
          </cell>
          <cell r="L173" t="str">
            <v>210</v>
          </cell>
          <cell r="M173" t="str">
            <v>FSA-DOMESTIC</v>
          </cell>
          <cell r="N173" t="str">
            <v>100802002031180</v>
          </cell>
          <cell r="O173" t="str">
            <v>FLOUR/BAKER/BULK</v>
          </cell>
        </row>
        <row r="174">
          <cell r="A174" t="str">
            <v>B286</v>
          </cell>
          <cell r="B174" t="str">
            <v>100418</v>
          </cell>
          <cell r="C174" t="str">
            <v>FLOUR BAKER HARD WHT UNBLCH-BULK</v>
          </cell>
          <cell r="D174">
            <v>0</v>
          </cell>
          <cell r="E174">
            <v>0.21103008921330088</v>
          </cell>
          <cell r="F174" t="str">
            <v>LB</v>
          </cell>
          <cell r="G174">
            <v>0</v>
          </cell>
          <cell r="H174" t="str">
            <v>1000</v>
          </cell>
          <cell r="I174" t="str">
            <v>DOMESTIC STATISTICAL 1000</v>
          </cell>
          <cell r="J174" t="str">
            <v>506015</v>
          </cell>
          <cell r="K174" t="str">
            <v>FLOUR, BAKERY</v>
          </cell>
          <cell r="L174" t="str">
            <v>210</v>
          </cell>
          <cell r="M174" t="str">
            <v>FSA-DOMESTIC</v>
          </cell>
          <cell r="N174" t="str">
            <v>100802002031180</v>
          </cell>
          <cell r="O174" t="str">
            <v>FLOUR/BAKER/BULK</v>
          </cell>
        </row>
        <row r="175">
          <cell r="A175" t="str">
            <v>B300</v>
          </cell>
          <cell r="B175" t="str">
            <v>100414</v>
          </cell>
          <cell r="C175" t="str">
            <v>FLOUR BAKER HEARTH BLCH BAG-100 LB</v>
          </cell>
          <cell r="D175">
            <v>0</v>
          </cell>
          <cell r="E175">
            <v>0.27762727272727272</v>
          </cell>
          <cell r="F175" t="str">
            <v>LB</v>
          </cell>
          <cell r="G175">
            <v>432</v>
          </cell>
          <cell r="H175" t="str">
            <v>1000</v>
          </cell>
          <cell r="I175" t="str">
            <v>DOMESTIC STATISTICAL 1000</v>
          </cell>
          <cell r="J175" t="str">
            <v>506015</v>
          </cell>
          <cell r="K175" t="str">
            <v>FLOUR, BAKERY</v>
          </cell>
          <cell r="L175" t="str">
            <v>210</v>
          </cell>
          <cell r="M175" t="str">
            <v>FSA-DOMESTIC</v>
          </cell>
          <cell r="N175" t="str">
            <v>100802002031100</v>
          </cell>
          <cell r="O175" t="str">
            <v>FLOUR/BAKER/BAG</v>
          </cell>
        </row>
        <row r="176">
          <cell r="A176" t="str">
            <v>B301</v>
          </cell>
          <cell r="B176" t="str">
            <v>100419</v>
          </cell>
          <cell r="C176" t="str">
            <v>FLOUR BAKER HEARTH BLCH-BULK</v>
          </cell>
          <cell r="D176">
            <v>0</v>
          </cell>
          <cell r="E176">
            <v>0.27765151515151515</v>
          </cell>
          <cell r="F176" t="str">
            <v>LB</v>
          </cell>
          <cell r="G176">
            <v>0</v>
          </cell>
          <cell r="H176" t="str">
            <v>1000</v>
          </cell>
          <cell r="I176" t="str">
            <v>DOMESTIC STATISTICAL 1000</v>
          </cell>
          <cell r="J176" t="str">
            <v>506015</v>
          </cell>
          <cell r="K176" t="str">
            <v>FLOUR, BAKERY</v>
          </cell>
          <cell r="L176" t="str">
            <v>210</v>
          </cell>
          <cell r="M176" t="str">
            <v>FSA-DOMESTIC</v>
          </cell>
          <cell r="N176" t="str">
            <v>100802002031180</v>
          </cell>
          <cell r="O176" t="str">
            <v>FLOUR/BAKER/BULK</v>
          </cell>
        </row>
        <row r="177">
          <cell r="A177" t="str">
            <v>B303</v>
          </cell>
          <cell r="B177" t="str">
            <v>100420</v>
          </cell>
          <cell r="C177" t="str">
            <v>FLOUR BAKER HEARTH UNBLCH-BULK</v>
          </cell>
          <cell r="D177">
            <v>0</v>
          </cell>
          <cell r="E177">
            <v>0.28651930214424953</v>
          </cell>
          <cell r="F177" t="str">
            <v>LB</v>
          </cell>
          <cell r="G177">
            <v>0</v>
          </cell>
          <cell r="H177" t="str">
            <v>1000</v>
          </cell>
          <cell r="I177" t="str">
            <v>DOMESTIC STATISTICAL 1000</v>
          </cell>
          <cell r="J177" t="str">
            <v>506015</v>
          </cell>
          <cell r="K177" t="str">
            <v>FLOUR, BAKERY</v>
          </cell>
          <cell r="L177" t="str">
            <v>210</v>
          </cell>
          <cell r="M177" t="str">
            <v>FSA-DOMESTIC</v>
          </cell>
          <cell r="N177" t="str">
            <v>100802002031180</v>
          </cell>
          <cell r="O177" t="str">
            <v>FLOUR/BAKER/BULK</v>
          </cell>
        </row>
        <row r="178">
          <cell r="A178" t="str">
            <v>B304</v>
          </cell>
          <cell r="B178" t="str">
            <v>100911</v>
          </cell>
          <cell r="C178" t="str">
            <v>FLOUR HIGH GLUTEN -BULK</v>
          </cell>
          <cell r="D178">
            <v>0</v>
          </cell>
          <cell r="E178">
            <v>0.26671016949152543</v>
          </cell>
          <cell r="F178" t="str">
            <v>LB</v>
          </cell>
          <cell r="G178">
            <v>0</v>
          </cell>
          <cell r="H178" t="str">
            <v>1000</v>
          </cell>
          <cell r="I178" t="str">
            <v>DOMESTIC STATISTICAL 1000</v>
          </cell>
          <cell r="J178" t="str">
            <v>506015</v>
          </cell>
          <cell r="K178" t="str">
            <v>FLOUR, BAKERY</v>
          </cell>
          <cell r="L178" t="str">
            <v>210</v>
          </cell>
          <cell r="M178" t="str">
            <v>FSA-DOMESTIC</v>
          </cell>
          <cell r="N178" t="str">
            <v>10080</v>
          </cell>
          <cell r="O178" t="str">
            <v>FLOUR</v>
          </cell>
        </row>
        <row r="179">
          <cell r="A179" t="str">
            <v>B321</v>
          </cell>
          <cell r="B179" t="str">
            <v>100421</v>
          </cell>
          <cell r="C179" t="str">
            <v>FLOUR BAKER SOFT UNBLCH-BULK</v>
          </cell>
          <cell r="D179">
            <v>0</v>
          </cell>
          <cell r="E179">
            <v>0.21001666666666666</v>
          </cell>
          <cell r="F179" t="str">
            <v>LB</v>
          </cell>
          <cell r="G179">
            <v>0</v>
          </cell>
          <cell r="H179" t="str">
            <v>1000</v>
          </cell>
          <cell r="I179" t="str">
            <v>DOMESTIC STATISTICAL 1000</v>
          </cell>
          <cell r="J179" t="str">
            <v>506015</v>
          </cell>
          <cell r="K179" t="str">
            <v>FLOUR, BAKERY</v>
          </cell>
          <cell r="L179" t="str">
            <v>210</v>
          </cell>
          <cell r="M179" t="str">
            <v>FSA-DOMESTIC</v>
          </cell>
          <cell r="N179" t="str">
            <v>100802002031180</v>
          </cell>
          <cell r="O179" t="str">
            <v>FLOUR/BAKER/BULK</v>
          </cell>
        </row>
        <row r="180">
          <cell r="A180" t="str">
            <v>B323</v>
          </cell>
          <cell r="B180" t="str">
            <v>100415</v>
          </cell>
          <cell r="C180" t="str">
            <v>FLOUR BAKER SOFT WHT BLCH-BAG 50 LB</v>
          </cell>
          <cell r="D180">
            <v>0</v>
          </cell>
          <cell r="E180">
            <v>0.1333</v>
          </cell>
          <cell r="F180" t="str">
            <v>LB</v>
          </cell>
          <cell r="G180">
            <v>864</v>
          </cell>
          <cell r="H180" t="str">
            <v>1000</v>
          </cell>
          <cell r="I180" t="str">
            <v>DOMESTIC STATISTICAL 1000</v>
          </cell>
          <cell r="J180" t="str">
            <v>506015</v>
          </cell>
          <cell r="K180" t="str">
            <v>FLOUR, BAKERY</v>
          </cell>
          <cell r="L180" t="str">
            <v>210</v>
          </cell>
          <cell r="M180" t="str">
            <v>FSA-DOMESTIC</v>
          </cell>
          <cell r="N180" t="str">
            <v>100802002031100</v>
          </cell>
          <cell r="O180" t="str">
            <v>FLOUR/BAKER/BAG</v>
          </cell>
        </row>
        <row r="181">
          <cell r="A181" t="str">
            <v>B345</v>
          </cell>
          <cell r="B181" t="str">
            <v>100416</v>
          </cell>
          <cell r="C181" t="str">
            <v>MASA FLOUR CORN INSTANT YELLOW BAG-50 LB</v>
          </cell>
          <cell r="D181">
            <v>0</v>
          </cell>
          <cell r="E181">
            <v>0.34799999999999998</v>
          </cell>
          <cell r="F181" t="str">
            <v>LB</v>
          </cell>
          <cell r="G181">
            <v>864</v>
          </cell>
          <cell r="H181" t="str">
            <v>1000</v>
          </cell>
          <cell r="I181" t="str">
            <v>DOMESTIC STATISTICAL 1000</v>
          </cell>
          <cell r="J181" t="str">
            <v>501010</v>
          </cell>
          <cell r="K181" t="str">
            <v>CORN PRODUCTS</v>
          </cell>
          <cell r="L181" t="str">
            <v>210</v>
          </cell>
          <cell r="M181" t="str">
            <v>FSA-DOMESTIC</v>
          </cell>
          <cell r="N181" t="str">
            <v>100802005031100</v>
          </cell>
          <cell r="O181" t="str">
            <v>FLOUR/MASA/BAG</v>
          </cell>
        </row>
        <row r="182">
          <cell r="A182" t="str">
            <v>B352</v>
          </cell>
          <cell r="B182" t="str">
            <v>100410</v>
          </cell>
          <cell r="C182" t="str">
            <v>FLOUR WHOLE WHEAT BAG-8/5 LB</v>
          </cell>
          <cell r="D182">
            <v>0</v>
          </cell>
          <cell r="E182">
            <v>0.28873745638606318</v>
          </cell>
          <cell r="F182" t="str">
            <v>LB</v>
          </cell>
          <cell r="G182">
            <v>1071</v>
          </cell>
          <cell r="H182" t="str">
            <v>1000</v>
          </cell>
          <cell r="I182" t="str">
            <v>DOMESTIC STATISTICAL 1000</v>
          </cell>
          <cell r="J182" t="str">
            <v>506020</v>
          </cell>
          <cell r="K182" t="str">
            <v>FLOUR, WHEAT</v>
          </cell>
          <cell r="L182" t="str">
            <v>210</v>
          </cell>
          <cell r="M182" t="str">
            <v>FSA-DOMESTIC</v>
          </cell>
          <cell r="N182" t="str">
            <v>100802007031100</v>
          </cell>
          <cell r="O182" t="str">
            <v>FLOUR/WHOLE WHEAT/BAG</v>
          </cell>
        </row>
        <row r="183">
          <cell r="A183" t="str">
            <v>B355</v>
          </cell>
          <cell r="B183" t="str">
            <v>100408</v>
          </cell>
          <cell r="C183" t="str">
            <v>FLOUR WHOLE WHEAT BAG-25 LB</v>
          </cell>
          <cell r="D183">
            <v>0</v>
          </cell>
          <cell r="E183">
            <v>0.27418004629629628</v>
          </cell>
          <cell r="F183" t="str">
            <v>LB</v>
          </cell>
          <cell r="G183">
            <v>1728</v>
          </cell>
          <cell r="H183" t="str">
            <v>1000</v>
          </cell>
          <cell r="I183" t="str">
            <v>DOMESTIC STATISTICAL 1000</v>
          </cell>
          <cell r="J183" t="str">
            <v>506020</v>
          </cell>
          <cell r="K183" t="str">
            <v>FLOUR, WHEAT</v>
          </cell>
          <cell r="L183" t="str">
            <v>210</v>
          </cell>
          <cell r="M183" t="str">
            <v>FSA-DOMESTIC</v>
          </cell>
          <cell r="N183" t="str">
            <v>100802007031100</v>
          </cell>
          <cell r="O183" t="str">
            <v>FLOUR/WHOLE WHEAT/BAG</v>
          </cell>
        </row>
        <row r="184">
          <cell r="A184" t="str">
            <v>B360</v>
          </cell>
          <cell r="B184" t="str">
            <v>100409</v>
          </cell>
          <cell r="C184" t="str">
            <v>FLOUR WHOLE WHEAT BAG-50 LB</v>
          </cell>
          <cell r="D184">
            <v>0</v>
          </cell>
          <cell r="E184">
            <v>0.24259231659544159</v>
          </cell>
          <cell r="F184" t="str">
            <v>LB</v>
          </cell>
          <cell r="G184">
            <v>864</v>
          </cell>
          <cell r="H184" t="str">
            <v>1000</v>
          </cell>
          <cell r="I184" t="str">
            <v>DOMESTIC STATISTICAL 1000</v>
          </cell>
          <cell r="J184" t="str">
            <v>506020</v>
          </cell>
          <cell r="K184" t="str">
            <v>FLOUR, WHEAT</v>
          </cell>
          <cell r="L184" t="str">
            <v>210</v>
          </cell>
          <cell r="M184" t="str">
            <v>FSA-DOMESTIC</v>
          </cell>
          <cell r="N184" t="str">
            <v>100802007031100</v>
          </cell>
          <cell r="O184" t="str">
            <v>FLOUR/WHOLE WHEAT/BAG</v>
          </cell>
        </row>
        <row r="185">
          <cell r="A185" t="str">
            <v>B382</v>
          </cell>
          <cell r="B185" t="str">
            <v>100470</v>
          </cell>
          <cell r="C185" t="str">
            <v>GRITS CORN WHITE BAG-8/5 LB</v>
          </cell>
          <cell r="D185">
            <v>0</v>
          </cell>
          <cell r="E185">
            <v>0.33189451031554179</v>
          </cell>
          <cell r="F185" t="str">
            <v>LB</v>
          </cell>
          <cell r="G185">
            <v>1071</v>
          </cell>
          <cell r="H185" t="str">
            <v>1000</v>
          </cell>
          <cell r="I185" t="str">
            <v>DOMESTIC STATISTICAL 1000</v>
          </cell>
          <cell r="J185" t="str">
            <v>501010</v>
          </cell>
          <cell r="K185" t="str">
            <v>CORN PRODUCTS</v>
          </cell>
          <cell r="L185" t="str">
            <v>210</v>
          </cell>
          <cell r="M185" t="str">
            <v>FSA-DOMESTIC</v>
          </cell>
          <cell r="N185" t="str">
            <v>101402003031100</v>
          </cell>
          <cell r="O185" t="str">
            <v>GRAIN-PROCESSED/GRITS/BAG</v>
          </cell>
        </row>
        <row r="186">
          <cell r="A186" t="str">
            <v>B384</v>
          </cell>
          <cell r="B186" t="str">
            <v>100469</v>
          </cell>
          <cell r="C186" t="str">
            <v>GRITS FINE YELLOW BAG-8/5 LB</v>
          </cell>
          <cell r="D186">
            <v>0</v>
          </cell>
          <cell r="E186">
            <v>0.28269251867413625</v>
          </cell>
          <cell r="F186" t="str">
            <v>LB</v>
          </cell>
          <cell r="G186">
            <v>1071</v>
          </cell>
          <cell r="H186" t="str">
            <v>1000</v>
          </cell>
          <cell r="I186" t="str">
            <v>DOMESTIC STATISTICAL 1000</v>
          </cell>
          <cell r="J186" t="str">
            <v>501010</v>
          </cell>
          <cell r="K186" t="str">
            <v>CORN PRODUCTS</v>
          </cell>
          <cell r="L186" t="str">
            <v>210</v>
          </cell>
          <cell r="M186" t="str">
            <v>FSA-DOMESTIC</v>
          </cell>
          <cell r="N186" t="str">
            <v>101402003031100</v>
          </cell>
          <cell r="O186" t="str">
            <v>GRAIN-PROCESSED/GRITS/BAG</v>
          </cell>
        </row>
        <row r="187">
          <cell r="A187" t="str">
            <v>B426</v>
          </cell>
          <cell r="B187" t="str">
            <v>100919</v>
          </cell>
          <cell r="C187" t="str">
            <v>WHOLE GRAIN PASTA MACARONI CTN-20 LB</v>
          </cell>
          <cell r="D187">
            <v>0</v>
          </cell>
          <cell r="E187">
            <v>0.43926665909090906</v>
          </cell>
          <cell r="F187" t="str">
            <v>LB</v>
          </cell>
          <cell r="G187">
            <v>2000</v>
          </cell>
          <cell r="H187" t="str">
            <v>1000</v>
          </cell>
          <cell r="I187" t="str">
            <v>DOMESTIC STATISTICAL 1000</v>
          </cell>
          <cell r="J187" t="str">
            <v>504010</v>
          </cell>
          <cell r="K187" t="str">
            <v>PASTA, MACARONI</v>
          </cell>
          <cell r="L187" t="str">
            <v>210</v>
          </cell>
          <cell r="M187" t="str">
            <v>FSA-DOMESTIC</v>
          </cell>
          <cell r="N187" t="str">
            <v>102602005031240</v>
          </cell>
          <cell r="O187" t="str">
            <v>PASTA/WHOLE GRAIN MACARONI/CARTON</v>
          </cell>
        </row>
        <row r="188">
          <cell r="A188" t="str">
            <v>B428</v>
          </cell>
          <cell r="B188" t="str">
            <v>100434</v>
          </cell>
          <cell r="C188" t="str">
            <v>WHOLE GRAIN PASTA ROTINI MAC CTN-20 LB</v>
          </cell>
          <cell r="D188">
            <v>0</v>
          </cell>
          <cell r="E188">
            <v>0.46636761569416502</v>
          </cell>
          <cell r="F188" t="str">
            <v>LB</v>
          </cell>
          <cell r="G188">
            <v>1400</v>
          </cell>
          <cell r="H188" t="str">
            <v>1000</v>
          </cell>
          <cell r="I188" t="str">
            <v>DOMESTIC STATISTICAL 1000</v>
          </cell>
          <cell r="J188" t="str">
            <v>504010</v>
          </cell>
          <cell r="K188" t="str">
            <v>PASTA, MACARONI</v>
          </cell>
          <cell r="L188" t="str">
            <v>210</v>
          </cell>
          <cell r="M188" t="str">
            <v>FSA-DOMESTIC</v>
          </cell>
          <cell r="N188" t="str">
            <v>102602005031240</v>
          </cell>
          <cell r="O188" t="str">
            <v>PASTA/WHOLE GRAIN MACARONI/CARTON</v>
          </cell>
        </row>
        <row r="189">
          <cell r="A189" t="str">
            <v>B430</v>
          </cell>
          <cell r="B189" t="str">
            <v>100429</v>
          </cell>
          <cell r="C189" t="str">
            <v>PASTA MACARONI PLAIN ELBOW CTN-20 LB</v>
          </cell>
          <cell r="D189">
            <v>0</v>
          </cell>
          <cell r="E189">
            <v>0.4802727272727273</v>
          </cell>
          <cell r="F189" t="str">
            <v>LB</v>
          </cell>
          <cell r="G189">
            <v>2000</v>
          </cell>
          <cell r="H189" t="str">
            <v>1000</v>
          </cell>
          <cell r="I189" t="str">
            <v>DOMESTIC STATISTICAL 1000</v>
          </cell>
          <cell r="J189" t="str">
            <v>504010</v>
          </cell>
          <cell r="K189" t="str">
            <v>PASTA, MACARONI</v>
          </cell>
          <cell r="L189" t="str">
            <v>210</v>
          </cell>
          <cell r="M189" t="str">
            <v>FSA-DOMESTIC</v>
          </cell>
          <cell r="N189" t="str">
            <v>102602003031240</v>
          </cell>
          <cell r="O189" t="str">
            <v>PASTA/MACARONI/CARTON</v>
          </cell>
        </row>
        <row r="190">
          <cell r="A190" t="str">
            <v>B435</v>
          </cell>
          <cell r="B190" t="str">
            <v>100432</v>
          </cell>
          <cell r="C190" t="str">
            <v>PASTA ROTINI MACARONI CTN-20 LB</v>
          </cell>
          <cell r="D190">
            <v>0</v>
          </cell>
          <cell r="E190">
            <v>0.4556</v>
          </cell>
          <cell r="F190" t="str">
            <v>LB</v>
          </cell>
          <cell r="G190">
            <v>1400</v>
          </cell>
          <cell r="H190" t="str">
            <v>1000</v>
          </cell>
          <cell r="I190" t="str">
            <v>DOMESTIC STATISTICAL 1000</v>
          </cell>
          <cell r="J190" t="str">
            <v>504010</v>
          </cell>
          <cell r="K190" t="str">
            <v>PASTA, MACARONI</v>
          </cell>
          <cell r="L190" t="str">
            <v>210</v>
          </cell>
          <cell r="M190" t="str">
            <v>FSA-DOMESTIC</v>
          </cell>
          <cell r="N190" t="str">
            <v>102602003031240</v>
          </cell>
          <cell r="O190" t="str">
            <v>PASTA/MACARONI/CARTON</v>
          </cell>
        </row>
        <row r="191">
          <cell r="A191" t="str">
            <v>B444</v>
          </cell>
          <cell r="B191" t="str">
            <v>100467</v>
          </cell>
          <cell r="C191" t="str">
            <v>OATS ROLLED BAG-25 LB</v>
          </cell>
          <cell r="D191">
            <v>0</v>
          </cell>
          <cell r="E191">
            <v>0.36229999999999996</v>
          </cell>
          <cell r="F191" t="str">
            <v>LB</v>
          </cell>
          <cell r="G191">
            <v>1600</v>
          </cell>
          <cell r="H191" t="str">
            <v>1000</v>
          </cell>
          <cell r="I191" t="str">
            <v>DOMESTIC STATISTICAL 1000</v>
          </cell>
          <cell r="J191" t="str">
            <v>503030</v>
          </cell>
          <cell r="K191" t="str">
            <v>CEREAL, PROCESSED</v>
          </cell>
          <cell r="L191" t="str">
            <v>210</v>
          </cell>
          <cell r="M191" t="str">
            <v>FSA-DOMESTIC</v>
          </cell>
          <cell r="N191" t="str">
            <v>101402004031100</v>
          </cell>
          <cell r="O191" t="str">
            <v>GRAIN-PROCESSED/OATS/BAG</v>
          </cell>
        </row>
        <row r="192">
          <cell r="A192" t="str">
            <v>B445</v>
          </cell>
          <cell r="B192" t="str">
            <v>100466</v>
          </cell>
          <cell r="C192" t="str">
            <v>OATS ROLLED PKG-12/3 LB</v>
          </cell>
          <cell r="D192">
            <v>0</v>
          </cell>
          <cell r="E192">
            <v>0.43243036292359144</v>
          </cell>
          <cell r="F192" t="str">
            <v>LB</v>
          </cell>
          <cell r="G192">
            <v>1112</v>
          </cell>
          <cell r="H192" t="str">
            <v>1000</v>
          </cell>
          <cell r="I192" t="str">
            <v>DOMESTIC STATISTICAL 1000</v>
          </cell>
          <cell r="J192" t="str">
            <v>503030</v>
          </cell>
          <cell r="K192" t="str">
            <v>CEREAL, PROCESSED</v>
          </cell>
          <cell r="L192" t="str">
            <v>210</v>
          </cell>
          <cell r="M192" t="str">
            <v>FSA-DOMESTIC</v>
          </cell>
          <cell r="N192" t="str">
            <v>101402004031460</v>
          </cell>
          <cell r="O192" t="str">
            <v>GRAIN-PROCESSED/OATS/PACKAGE</v>
          </cell>
        </row>
        <row r="193">
          <cell r="A193" t="str">
            <v>B450</v>
          </cell>
          <cell r="B193" t="str">
            <v>100468</v>
          </cell>
          <cell r="C193" t="str">
            <v>OATS ROLLED BAG-50 LB</v>
          </cell>
          <cell r="D193">
            <v>0</v>
          </cell>
          <cell r="E193">
            <v>0.46009999999999995</v>
          </cell>
          <cell r="F193" t="str">
            <v>LB</v>
          </cell>
          <cell r="G193">
            <v>840</v>
          </cell>
          <cell r="H193" t="str">
            <v>1000</v>
          </cell>
          <cell r="I193" t="str">
            <v>DOMESTIC STATISTICAL 1000</v>
          </cell>
          <cell r="J193" t="str">
            <v>503030</v>
          </cell>
          <cell r="K193" t="str">
            <v>CEREAL, PROCESSED</v>
          </cell>
          <cell r="L193" t="str">
            <v>210</v>
          </cell>
          <cell r="M193" t="str">
            <v>FSA-DOMESTIC</v>
          </cell>
          <cell r="N193" t="str">
            <v>101402004031100</v>
          </cell>
          <cell r="O193" t="str">
            <v>GRAIN-PROCESSED/OATS/BAG</v>
          </cell>
        </row>
        <row r="194">
          <cell r="A194" t="str">
            <v>B473</v>
          </cell>
          <cell r="B194" t="str">
            <v>100396</v>
          </cell>
          <cell r="C194" t="str">
            <v>PEANUT BUTTER SMOOTH JAR-6/5 LB</v>
          </cell>
          <cell r="D194">
            <v>0</v>
          </cell>
          <cell r="E194">
            <v>1.3352024265894746</v>
          </cell>
          <cell r="F194" t="str">
            <v>LB</v>
          </cell>
          <cell r="G194">
            <v>1232</v>
          </cell>
          <cell r="H194" t="str">
            <v>1000</v>
          </cell>
          <cell r="I194" t="str">
            <v>DOMESTIC STATISTICAL 1000</v>
          </cell>
          <cell r="J194" t="str">
            <v>701010</v>
          </cell>
          <cell r="K194" t="str">
            <v>PEANUT PRODUCTS</v>
          </cell>
          <cell r="L194" t="str">
            <v>210</v>
          </cell>
          <cell r="M194" t="str">
            <v>FSA-DOMESTIC</v>
          </cell>
          <cell r="N194" t="str">
            <v>102202002031200</v>
          </cell>
          <cell r="O194" t="str">
            <v>NUTS/PEANUT BUTTER/CANNED</v>
          </cell>
        </row>
        <row r="195">
          <cell r="A195" t="str">
            <v>B478</v>
          </cell>
          <cell r="B195" t="str">
            <v>110120</v>
          </cell>
          <cell r="C195" t="str">
            <v>SUNFLOWER SEED BUTTER BARREL-520 LB</v>
          </cell>
          <cell r="D195">
            <v>0</v>
          </cell>
          <cell r="E195">
            <v>1.88</v>
          </cell>
          <cell r="F195" t="str">
            <v>LB</v>
          </cell>
          <cell r="G195">
            <v>0</v>
          </cell>
          <cell r="H195" t="str">
            <v>1000</v>
          </cell>
          <cell r="I195" t="str">
            <v>DOMESTIC STATISTICAL 1000</v>
          </cell>
          <cell r="J195" t="str">
            <v>601050</v>
          </cell>
          <cell r="K195" t="str">
            <v>SEED BUTTER</v>
          </cell>
          <cell r="L195" t="str">
            <v>210</v>
          </cell>
          <cell r="M195" t="str">
            <v>FSA-DOMESTIC</v>
          </cell>
          <cell r="N195" t="str">
            <v>102402000531175</v>
          </cell>
          <cell r="O195" t="str">
            <v>OIL/BUTTERY SPREAD/TUB</v>
          </cell>
        </row>
        <row r="196">
          <cell r="A196" t="str">
            <v>B480</v>
          </cell>
          <cell r="B196" t="str">
            <v>100397</v>
          </cell>
          <cell r="C196" t="str">
            <v>PEANUT BUTTER SMOOTH DRUM-500 LB</v>
          </cell>
          <cell r="D196">
            <v>0</v>
          </cell>
          <cell r="E196">
            <v>1.2197321782178219</v>
          </cell>
          <cell r="F196" t="str">
            <v>LB</v>
          </cell>
          <cell r="G196">
            <v>0</v>
          </cell>
          <cell r="H196" t="str">
            <v>1000</v>
          </cell>
          <cell r="I196" t="str">
            <v>DOMESTIC STATISTICAL 1000</v>
          </cell>
          <cell r="J196" t="str">
            <v>701010</v>
          </cell>
          <cell r="K196" t="str">
            <v>PEANUT PRODUCTS</v>
          </cell>
          <cell r="L196" t="str">
            <v>210</v>
          </cell>
          <cell r="M196" t="str">
            <v>FSA-DOMESTIC</v>
          </cell>
          <cell r="N196" t="str">
            <v>102202002031180</v>
          </cell>
          <cell r="O196" t="str">
            <v>NUTS/PEANUT BUTTER/BULK</v>
          </cell>
        </row>
        <row r="197">
          <cell r="A197" t="str">
            <v>B498</v>
          </cell>
          <cell r="B197" t="str">
            <v>100389</v>
          </cell>
          <cell r="C197" t="str">
            <v>PEANUTS ROASTED RUNNER UNSL-CAN 6/#10</v>
          </cell>
          <cell r="D197">
            <v>0</v>
          </cell>
          <cell r="E197">
            <v>1.9550000000000001</v>
          </cell>
          <cell r="F197" t="str">
            <v>LB</v>
          </cell>
          <cell r="G197">
            <v>1440</v>
          </cell>
          <cell r="H197" t="str">
            <v>1000</v>
          </cell>
          <cell r="I197" t="str">
            <v>DOMESTIC STATISTICAL 1000</v>
          </cell>
          <cell r="J197" t="str">
            <v>701010</v>
          </cell>
          <cell r="K197" t="str">
            <v>PEANUT PRODUCTS</v>
          </cell>
          <cell r="L197" t="str">
            <v>210</v>
          </cell>
          <cell r="M197" t="str">
            <v>FSA-DOMESTIC</v>
          </cell>
          <cell r="N197" t="str">
            <v>102202003031460</v>
          </cell>
          <cell r="O197" t="str">
            <v>NUTS/PEANUTS/PACKAGE</v>
          </cell>
        </row>
        <row r="198">
          <cell r="A198" t="str">
            <v>B500</v>
          </cell>
          <cell r="B198" t="str">
            <v>100392</v>
          </cell>
          <cell r="C198" t="str">
            <v>PEANUTS ROASTED REGULAR-CAN 6/#10</v>
          </cell>
          <cell r="D198">
            <v>0</v>
          </cell>
          <cell r="E198">
            <v>1.5390000000000001</v>
          </cell>
          <cell r="F198" t="str">
            <v>LB</v>
          </cell>
          <cell r="G198">
            <v>1440</v>
          </cell>
          <cell r="H198" t="str">
            <v>1000</v>
          </cell>
          <cell r="I198" t="str">
            <v>DOMESTIC STATISTICAL 1000</v>
          </cell>
          <cell r="J198" t="str">
            <v>701010</v>
          </cell>
          <cell r="K198" t="str">
            <v>PEANUT PRODUCTS</v>
          </cell>
          <cell r="L198" t="str">
            <v>210</v>
          </cell>
          <cell r="M198" t="str">
            <v>FSA-DOMESTIC</v>
          </cell>
          <cell r="N198" t="str">
            <v>102202003031460</v>
          </cell>
          <cell r="O198" t="str">
            <v>NUTS/PEANUTS/PACKAGE</v>
          </cell>
        </row>
        <row r="199">
          <cell r="A199" t="str">
            <v>B502</v>
          </cell>
          <cell r="B199" t="str">
            <v>100391</v>
          </cell>
          <cell r="C199" t="str">
            <v>PEANUTS ROASTED REG UNSL PKG-12/16 OZ</v>
          </cell>
          <cell r="D199">
            <v>0</v>
          </cell>
          <cell r="E199">
            <v>1.8683727202581366</v>
          </cell>
          <cell r="F199" t="str">
            <v>LB</v>
          </cell>
          <cell r="G199">
            <v>2160</v>
          </cell>
          <cell r="H199" t="str">
            <v>1000</v>
          </cell>
          <cell r="I199" t="str">
            <v>DOMESTIC STATISTICAL 1000</v>
          </cell>
          <cell r="J199" t="str">
            <v>701010</v>
          </cell>
          <cell r="K199" t="str">
            <v>PEANUT PRODUCTS</v>
          </cell>
          <cell r="L199" t="str">
            <v>210</v>
          </cell>
          <cell r="M199" t="str">
            <v>FSA-DOMESTIC</v>
          </cell>
          <cell r="N199" t="str">
            <v>102202003031460</v>
          </cell>
          <cell r="O199" t="str">
            <v>NUTS/PEANUTS/PACKAGE</v>
          </cell>
        </row>
        <row r="200">
          <cell r="A200" t="str">
            <v>B505</v>
          </cell>
          <cell r="B200" t="str">
            <v>100490</v>
          </cell>
          <cell r="C200" t="str">
            <v>RICE US#2 LONG GRAIN BAG-25 LB</v>
          </cell>
          <cell r="D200">
            <v>0</v>
          </cell>
          <cell r="E200">
            <v>0.30067728354978357</v>
          </cell>
          <cell r="F200" t="str">
            <v>LB</v>
          </cell>
          <cell r="G200">
            <v>1680</v>
          </cell>
          <cell r="H200" t="str">
            <v>1000</v>
          </cell>
          <cell r="I200" t="str">
            <v>DOMESTIC STATISTICAL 1000</v>
          </cell>
          <cell r="J200" t="str">
            <v>507010</v>
          </cell>
          <cell r="K200" t="str">
            <v>RICE, GRAIN</v>
          </cell>
          <cell r="L200" t="str">
            <v>210</v>
          </cell>
          <cell r="M200" t="str">
            <v>FSA-DOMESTIC</v>
          </cell>
          <cell r="N200" t="str">
            <v>103202002031100</v>
          </cell>
          <cell r="O200" t="str">
            <v>RICE/LONG NO 2/BAG</v>
          </cell>
        </row>
        <row r="201">
          <cell r="A201" t="str">
            <v>B506</v>
          </cell>
          <cell r="B201" t="str">
            <v>100493</v>
          </cell>
          <cell r="C201" t="str">
            <v>RICE US#2 LONG GRAIN BAG-50 LB</v>
          </cell>
          <cell r="D201">
            <v>0</v>
          </cell>
          <cell r="E201">
            <v>0.49009999999999998</v>
          </cell>
          <cell r="F201" t="str">
            <v>LB</v>
          </cell>
          <cell r="G201">
            <v>840</v>
          </cell>
          <cell r="H201" t="str">
            <v>1000</v>
          </cell>
          <cell r="I201" t="str">
            <v>DOMESTIC STATISTICAL 1000</v>
          </cell>
          <cell r="J201" t="str">
            <v>507010</v>
          </cell>
          <cell r="K201" t="str">
            <v>RICE, GRAIN</v>
          </cell>
          <cell r="L201" t="str">
            <v>210</v>
          </cell>
          <cell r="M201" t="str">
            <v>FSA-DOMESTIC</v>
          </cell>
          <cell r="N201" t="str">
            <v>103202002031100</v>
          </cell>
          <cell r="O201" t="str">
            <v>RICE/LONG NO 2/BAG</v>
          </cell>
        </row>
        <row r="202">
          <cell r="A202" t="str">
            <v>B507</v>
          </cell>
          <cell r="B202" t="str">
            <v>100494</v>
          </cell>
          <cell r="C202" t="str">
            <v>RICE US#1 LONG GRAIN PARBOILED BAG-25 LB</v>
          </cell>
          <cell r="D202">
            <v>0</v>
          </cell>
          <cell r="E202">
            <v>0.3526118067226891</v>
          </cell>
          <cell r="F202" t="str">
            <v>LB</v>
          </cell>
          <cell r="G202">
            <v>1680</v>
          </cell>
          <cell r="H202" t="str">
            <v>1000</v>
          </cell>
          <cell r="I202" t="str">
            <v>DOMESTIC STATISTICAL 1000</v>
          </cell>
          <cell r="J202" t="str">
            <v>507010</v>
          </cell>
          <cell r="K202" t="str">
            <v>RICE, GRAIN</v>
          </cell>
          <cell r="L202" t="str">
            <v>210</v>
          </cell>
          <cell r="M202" t="str">
            <v>FSA-DOMESTIC</v>
          </cell>
          <cell r="N202" t="str">
            <v>103202006031100</v>
          </cell>
          <cell r="O202" t="str">
            <v>RICE/PARBOIL/BAG</v>
          </cell>
        </row>
        <row r="203">
          <cell r="A203" t="str">
            <v>B508</v>
          </cell>
          <cell r="B203" t="str">
            <v>100495</v>
          </cell>
          <cell r="C203" t="str">
            <v>RICE US#1 LONG GRAIN PARBOILED BAG-50 LB</v>
          </cell>
          <cell r="D203">
            <v>0</v>
          </cell>
          <cell r="E203">
            <v>0.36002499999999998</v>
          </cell>
          <cell r="F203" t="str">
            <v>LB</v>
          </cell>
          <cell r="G203">
            <v>840</v>
          </cell>
          <cell r="H203" t="str">
            <v>1000</v>
          </cell>
          <cell r="I203" t="str">
            <v>DOMESTIC STATISTICAL 1000</v>
          </cell>
          <cell r="J203" t="str">
            <v>507010</v>
          </cell>
          <cell r="K203" t="str">
            <v>RICE, GRAIN</v>
          </cell>
          <cell r="L203" t="str">
            <v>210</v>
          </cell>
          <cell r="M203" t="str">
            <v>FSA-DOMESTIC</v>
          </cell>
          <cell r="N203" t="str">
            <v>103202006031100</v>
          </cell>
          <cell r="O203" t="str">
            <v>RICE/PARBOIL/BAG</v>
          </cell>
        </row>
        <row r="204">
          <cell r="A204" t="str">
            <v>B513</v>
          </cell>
          <cell r="B204" t="str">
            <v>100486</v>
          </cell>
          <cell r="C204" t="str">
            <v>RICE US#2 MEDIUM GRAIN BAG-25 LB</v>
          </cell>
          <cell r="D204">
            <v>0</v>
          </cell>
          <cell r="E204">
            <v>0.44990000000000002</v>
          </cell>
          <cell r="F204" t="str">
            <v>LB</v>
          </cell>
          <cell r="G204">
            <v>1680</v>
          </cell>
          <cell r="H204" t="str">
            <v>1000</v>
          </cell>
          <cell r="I204" t="str">
            <v>DOMESTIC STATISTICAL 1000</v>
          </cell>
          <cell r="J204" t="str">
            <v>507010</v>
          </cell>
          <cell r="K204" t="str">
            <v>RICE, GRAIN</v>
          </cell>
          <cell r="L204" t="str">
            <v>210</v>
          </cell>
          <cell r="M204" t="str">
            <v>FSA-DOMESTIC</v>
          </cell>
          <cell r="N204" t="str">
            <v>103202004031100</v>
          </cell>
          <cell r="O204" t="str">
            <v>RICE/MEDIUM NO 2/BAG</v>
          </cell>
        </row>
        <row r="205">
          <cell r="A205" t="str">
            <v>B521</v>
          </cell>
          <cell r="B205" t="str">
            <v>100489</v>
          </cell>
          <cell r="C205" t="str">
            <v>RICE US#2 MEDIUM GRAIN BAG-50 LB</v>
          </cell>
          <cell r="D205">
            <v>0</v>
          </cell>
          <cell r="E205">
            <v>0.31430000000000002</v>
          </cell>
          <cell r="F205" t="str">
            <v>LB</v>
          </cell>
          <cell r="G205">
            <v>840</v>
          </cell>
          <cell r="H205" t="str">
            <v>1000</v>
          </cell>
          <cell r="I205" t="str">
            <v>DOMESTIC STATISTICAL 1000</v>
          </cell>
          <cell r="J205" t="str">
            <v>507010</v>
          </cell>
          <cell r="K205" t="str">
            <v>RICE, GRAIN</v>
          </cell>
          <cell r="L205" t="str">
            <v>210</v>
          </cell>
          <cell r="M205" t="str">
            <v>FSA-DOMESTIC</v>
          </cell>
          <cell r="N205" t="str">
            <v>103202004031100</v>
          </cell>
          <cell r="O205" t="str">
            <v>RICE/MEDIUM NO 2/BAG</v>
          </cell>
        </row>
        <row r="206">
          <cell r="A206" t="str">
            <v>B522</v>
          </cell>
          <cell r="B206" t="str">
            <v>100496</v>
          </cell>
          <cell r="C206" t="str">
            <v>RICE US#1 MEDIUM GRAIN BAG-25 LB</v>
          </cell>
          <cell r="D206">
            <v>0</v>
          </cell>
          <cell r="E206">
            <v>0.47915999999999997</v>
          </cell>
          <cell r="F206" t="str">
            <v>LB</v>
          </cell>
          <cell r="G206">
            <v>1680</v>
          </cell>
          <cell r="H206" t="str">
            <v>1000</v>
          </cell>
          <cell r="I206" t="str">
            <v>DOMESTIC STATISTICAL 1000</v>
          </cell>
          <cell r="J206" t="str">
            <v>507010</v>
          </cell>
          <cell r="K206" t="str">
            <v>RICE, GRAIN</v>
          </cell>
          <cell r="L206" t="str">
            <v>210</v>
          </cell>
          <cell r="M206" t="str">
            <v>FSA-DOMESTIC</v>
          </cell>
          <cell r="N206" t="str">
            <v>103202003031100</v>
          </cell>
          <cell r="O206" t="str">
            <v>RICE/MEDIUM NO 1/BAG</v>
          </cell>
        </row>
        <row r="207">
          <cell r="A207" t="str">
            <v>B537</v>
          </cell>
          <cell r="B207" t="str">
            <v>100500</v>
          </cell>
          <cell r="C207" t="str">
            <v>RICE BRN US#1 LONG PARBOILED PKG-24/2 LB</v>
          </cell>
          <cell r="D207">
            <v>0</v>
          </cell>
          <cell r="E207">
            <v>0.54143333333333343</v>
          </cell>
          <cell r="F207" t="str">
            <v>LB</v>
          </cell>
          <cell r="G207">
            <v>875</v>
          </cell>
          <cell r="H207" t="str">
            <v>1000</v>
          </cell>
          <cell r="I207" t="str">
            <v>DOMESTIC STATISTICAL 1000</v>
          </cell>
          <cell r="J207" t="str">
            <v>507010</v>
          </cell>
          <cell r="K207" t="str">
            <v>RICE, GRAIN</v>
          </cell>
          <cell r="L207" t="str">
            <v>210</v>
          </cell>
          <cell r="M207" t="str">
            <v>FSA-DOMESTIC</v>
          </cell>
          <cell r="N207" t="str">
            <v>103202006031460</v>
          </cell>
          <cell r="O207" t="str">
            <v>RICE/PARBOIL/PACKAGE</v>
          </cell>
        </row>
        <row r="208">
          <cell r="A208" t="str">
            <v>B538</v>
          </cell>
          <cell r="B208" t="str">
            <v>100501</v>
          </cell>
          <cell r="C208" t="str">
            <v>RICE BRN US#1 LONG PARBOILED PKG-30/2 LB</v>
          </cell>
          <cell r="D208">
            <v>0</v>
          </cell>
          <cell r="E208">
            <v>0.57789999999999997</v>
          </cell>
          <cell r="F208" t="str">
            <v>LB</v>
          </cell>
          <cell r="G208">
            <v>700</v>
          </cell>
          <cell r="H208" t="str">
            <v>1000</v>
          </cell>
          <cell r="I208" t="str">
            <v>DOMESTIC STATISTICAL 1000</v>
          </cell>
          <cell r="J208" t="str">
            <v>507010</v>
          </cell>
          <cell r="K208" t="str">
            <v>RICE, GRAIN</v>
          </cell>
          <cell r="L208" t="str">
            <v>210</v>
          </cell>
          <cell r="M208" t="str">
            <v>FSA-DOMESTIC</v>
          </cell>
          <cell r="N208" t="str">
            <v>103202006031460</v>
          </cell>
          <cell r="O208" t="str">
            <v>RICE/PARBOIL/PACKAGE</v>
          </cell>
        </row>
        <row r="209">
          <cell r="A209" t="str">
            <v>B539</v>
          </cell>
          <cell r="B209" t="str">
            <v>101031</v>
          </cell>
          <cell r="C209" t="str">
            <v>RICE BRN US#1 LONG PARBOILED BAG-25 LB</v>
          </cell>
          <cell r="D209">
            <v>0</v>
          </cell>
          <cell r="E209">
            <v>0.51749999999999996</v>
          </cell>
          <cell r="F209" t="str">
            <v>LB</v>
          </cell>
          <cell r="G209">
            <v>1680</v>
          </cell>
          <cell r="H209" t="str">
            <v>1000</v>
          </cell>
          <cell r="I209" t="str">
            <v>DOMESTIC STATISTICAL 1000</v>
          </cell>
          <cell r="J209" t="str">
            <v>507010</v>
          </cell>
          <cell r="K209" t="str">
            <v>RICE, GRAIN</v>
          </cell>
          <cell r="L209" t="str">
            <v>210</v>
          </cell>
          <cell r="M209" t="str">
            <v>FSA-DOMESTIC</v>
          </cell>
          <cell r="N209" t="str">
            <v>103202006031460</v>
          </cell>
          <cell r="O209" t="str">
            <v>RICE/PARBOIL/PACKAGE</v>
          </cell>
        </row>
        <row r="210">
          <cell r="A210" t="str">
            <v>B664</v>
          </cell>
          <cell r="B210" t="str">
            <v>100442</v>
          </cell>
          <cell r="C210" t="str">
            <v>OIL SOYBEAN LOW SAT FAT BTL-6/1 GAL</v>
          </cell>
          <cell r="D210">
            <v>0</v>
          </cell>
          <cell r="E210">
            <v>0.86020555254930242</v>
          </cell>
          <cell r="F210" t="str">
            <v>LB</v>
          </cell>
          <cell r="G210">
            <v>800</v>
          </cell>
          <cell r="H210" t="str">
            <v>1000</v>
          </cell>
          <cell r="I210" t="str">
            <v>DOMESTIC STATISTICAL 1000</v>
          </cell>
          <cell r="J210" t="str">
            <v>601010</v>
          </cell>
          <cell r="K210" t="str">
            <v>VEG OIL PROD DOM</v>
          </cell>
          <cell r="L210" t="str">
            <v>210</v>
          </cell>
          <cell r="M210" t="str">
            <v>FSA-DOMESTIC</v>
          </cell>
          <cell r="N210" t="str">
            <v>102402003031140</v>
          </cell>
          <cell r="O210" t="str">
            <v>OIL/SOYBEAN/BOTTLE</v>
          </cell>
        </row>
        <row r="211">
          <cell r="A211" t="str">
            <v>B665</v>
          </cell>
          <cell r="B211" t="str">
            <v>100441</v>
          </cell>
          <cell r="C211" t="str">
            <v>OIL VEGETABLE BTL-9/48 OZ</v>
          </cell>
          <cell r="D211">
            <v>0</v>
          </cell>
          <cell r="E211">
            <v>0.76560000000000006</v>
          </cell>
          <cell r="F211" t="str">
            <v>LB</v>
          </cell>
          <cell r="G211">
            <v>1512</v>
          </cell>
          <cell r="H211" t="str">
            <v>1000</v>
          </cell>
          <cell r="I211" t="str">
            <v>DOMESTIC STATISTICAL 1000</v>
          </cell>
          <cell r="J211" t="str">
            <v>601010</v>
          </cell>
          <cell r="K211" t="str">
            <v>VEG OIL PROD DOM</v>
          </cell>
          <cell r="L211" t="str">
            <v>210</v>
          </cell>
          <cell r="M211" t="str">
            <v>FSA-DOMESTIC</v>
          </cell>
          <cell r="N211" t="str">
            <v>102402005031140</v>
          </cell>
          <cell r="O211" t="str">
            <v>OIL/VEGETABLE/BOTTLE</v>
          </cell>
        </row>
        <row r="212">
          <cell r="A212" t="str">
            <v>B670</v>
          </cell>
          <cell r="B212" t="str">
            <v>100439</v>
          </cell>
          <cell r="C212" t="str">
            <v>OIL VEGETABLE BTL-6/1 GAL</v>
          </cell>
          <cell r="D212">
            <v>0</v>
          </cell>
          <cell r="E212">
            <v>0.71305226980226977</v>
          </cell>
          <cell r="F212" t="str">
            <v>LB</v>
          </cell>
          <cell r="G212">
            <v>800</v>
          </cell>
          <cell r="H212" t="str">
            <v>1000</v>
          </cell>
          <cell r="I212" t="str">
            <v>DOMESTIC STATISTICAL 1000</v>
          </cell>
          <cell r="J212" t="str">
            <v>601010</v>
          </cell>
          <cell r="K212" t="str">
            <v>VEG OIL PROD DOM</v>
          </cell>
          <cell r="L212" t="str">
            <v>210</v>
          </cell>
          <cell r="M212" t="str">
            <v>FSA-DOMESTIC</v>
          </cell>
          <cell r="N212" t="str">
            <v>102402005031140</v>
          </cell>
          <cell r="O212" t="str">
            <v>OIL/VEGETABLE/BOTTLE</v>
          </cell>
        </row>
        <row r="213">
          <cell r="A213" t="str">
            <v>B672</v>
          </cell>
          <cell r="B213" t="str">
            <v>100443</v>
          </cell>
          <cell r="C213" t="str">
            <v>OIL VEGETABLE-BULK</v>
          </cell>
          <cell r="D213">
            <v>0</v>
          </cell>
          <cell r="E213">
            <v>0.63790885474107295</v>
          </cell>
          <cell r="F213" t="str">
            <v>LB</v>
          </cell>
          <cell r="G213">
            <v>0</v>
          </cell>
          <cell r="H213" t="str">
            <v>1000</v>
          </cell>
          <cell r="I213" t="str">
            <v>DOMESTIC STATISTICAL 1000</v>
          </cell>
          <cell r="J213" t="str">
            <v>601010</v>
          </cell>
          <cell r="K213" t="str">
            <v>VEG OIL PROD DOM</v>
          </cell>
          <cell r="L213" t="str">
            <v>210</v>
          </cell>
          <cell r="M213" t="str">
            <v>FSA-DOMESTIC</v>
          </cell>
          <cell r="N213" t="str">
            <v>102402005031180</v>
          </cell>
          <cell r="O213" t="str">
            <v>OIL/VEGETABLE/BULK</v>
          </cell>
        </row>
        <row r="214">
          <cell r="A214" t="str">
            <v>B836</v>
          </cell>
          <cell r="B214" t="str">
            <v>100427</v>
          </cell>
          <cell r="C214" t="str">
            <v>WHOLE GRAIN SPAGHETTI CTN-20 LB</v>
          </cell>
          <cell r="D214">
            <v>0</v>
          </cell>
          <cell r="E214">
            <v>0.41697692788461538</v>
          </cell>
          <cell r="F214" t="str">
            <v>LB</v>
          </cell>
          <cell r="G214">
            <v>2000</v>
          </cell>
          <cell r="H214" t="str">
            <v>1000</v>
          </cell>
          <cell r="I214" t="str">
            <v>DOMESTIC STATISTICAL 1000</v>
          </cell>
          <cell r="J214" t="str">
            <v>504020</v>
          </cell>
          <cell r="K214" t="str">
            <v>PASTA, OTHER</v>
          </cell>
          <cell r="L214" t="str">
            <v>210</v>
          </cell>
          <cell r="M214" t="str">
            <v>FSA-DOMESTIC</v>
          </cell>
          <cell r="N214" t="str">
            <v>102602006031240</v>
          </cell>
          <cell r="O214" t="str">
            <v>PASTA/WHOLE GRAIN SPAGHETTI/CARTON</v>
          </cell>
        </row>
        <row r="215">
          <cell r="A215" t="str">
            <v>B840</v>
          </cell>
          <cell r="B215" t="str">
            <v>100425</v>
          </cell>
          <cell r="C215" t="str">
            <v>PASTA SPAGHETTI CTN-20 LB</v>
          </cell>
          <cell r="D215">
            <v>0</v>
          </cell>
          <cell r="E215">
            <v>0.43934545454545454</v>
          </cell>
          <cell r="F215" t="str">
            <v>LB</v>
          </cell>
          <cell r="G215">
            <v>2000</v>
          </cell>
          <cell r="H215" t="str">
            <v>1000</v>
          </cell>
          <cell r="I215" t="str">
            <v>DOMESTIC STATISTICAL 1000</v>
          </cell>
          <cell r="J215" t="str">
            <v>504020</v>
          </cell>
          <cell r="K215" t="str">
            <v>PASTA, OTHER</v>
          </cell>
          <cell r="L215" t="str">
            <v>210</v>
          </cell>
          <cell r="M215" t="str">
            <v>FSA-DOMESTIC</v>
          </cell>
          <cell r="N215" t="str">
            <v>102602004031240</v>
          </cell>
          <cell r="O215" t="str">
            <v>PASTA/SPAGHETTI/CARTON</v>
          </cell>
        </row>
        <row r="216">
          <cell r="A216" t="str">
            <v>NO FNS CODE</v>
          </cell>
          <cell r="B216" t="str">
            <v>110146</v>
          </cell>
          <cell r="C216" t="str">
            <v>FLOUR ALL PURP ENRCH UNBLCH BAG-8/5 LB</v>
          </cell>
          <cell r="D216">
            <v>0</v>
          </cell>
          <cell r="E216">
            <v>0.29756250000000001</v>
          </cell>
          <cell r="F216" t="str">
            <v>LB</v>
          </cell>
          <cell r="G216">
            <v>1071</v>
          </cell>
          <cell r="H216" t="str">
            <v>1000</v>
          </cell>
          <cell r="I216" t="str">
            <v>DOMESTIC STATISTICAL 1000</v>
          </cell>
          <cell r="J216" t="str">
            <v>506020</v>
          </cell>
          <cell r="K216" t="str">
            <v>FLOUR, WHEAT</v>
          </cell>
          <cell r="L216" t="str">
            <v>210</v>
          </cell>
          <cell r="M216" t="str">
            <v>FSA-DOMESTIC</v>
          </cell>
          <cell r="N216" t="str">
            <v>100802001031100</v>
          </cell>
          <cell r="O216" t="str">
            <v>FLOUR/ALL PURPOSE/BAG</v>
          </cell>
        </row>
        <row r="217">
          <cell r="A217" t="str">
            <v>NO FNS CODE</v>
          </cell>
          <cell r="B217" t="str">
            <v>110147</v>
          </cell>
          <cell r="C217" t="str">
            <v>FLOUR BREAD ENRCH BLCH BAG-8/5 LB</v>
          </cell>
          <cell r="D217">
            <v>0</v>
          </cell>
          <cell r="E217">
            <v>0.37126316198994214</v>
          </cell>
          <cell r="F217" t="str">
            <v>LB</v>
          </cell>
          <cell r="G217">
            <v>1071</v>
          </cell>
          <cell r="H217" t="str">
            <v>1000</v>
          </cell>
          <cell r="I217" t="str">
            <v>DOMESTIC STATISTICAL 1000</v>
          </cell>
          <cell r="J217" t="str">
            <v>506020</v>
          </cell>
          <cell r="K217" t="str">
            <v>FLOUR, WHEAT</v>
          </cell>
          <cell r="L217" t="str">
            <v>210</v>
          </cell>
          <cell r="M217" t="str">
            <v>FSA-DOMESTIC</v>
          </cell>
          <cell r="N217" t="str">
            <v>100802004031100</v>
          </cell>
          <cell r="O217" t="str">
            <v>FLOUR/BREAD/BAG</v>
          </cell>
        </row>
        <row r="218">
          <cell r="A218" t="str">
            <v>NO FNS CODE</v>
          </cell>
          <cell r="B218" t="str">
            <v>110148</v>
          </cell>
          <cell r="C218" t="str">
            <v>FLOUR BREAD ENRCH UNBLCH BAG-8/5 LB</v>
          </cell>
          <cell r="D218">
            <v>0</v>
          </cell>
          <cell r="E218">
            <v>0.33340000000000003</v>
          </cell>
          <cell r="F218" t="str">
            <v>LB</v>
          </cell>
          <cell r="G218">
            <v>1071</v>
          </cell>
          <cell r="H218" t="str">
            <v>1000</v>
          </cell>
          <cell r="I218" t="str">
            <v>DOMESTIC STATISTICAL 1000</v>
          </cell>
          <cell r="J218" t="str">
            <v>506020</v>
          </cell>
          <cell r="K218" t="str">
            <v>FLOUR, WHEAT</v>
          </cell>
          <cell r="L218" t="str">
            <v>210</v>
          </cell>
          <cell r="M218" t="str">
            <v>FSA-DOMESTIC</v>
          </cell>
          <cell r="N218" t="str">
            <v>100802004031100</v>
          </cell>
          <cell r="O218" t="str">
            <v>FLOUR/BREAD/BAG</v>
          </cell>
        </row>
        <row r="219">
          <cell r="A219">
            <v>110149</v>
          </cell>
          <cell r="B219" t="str">
            <v>110149</v>
          </cell>
          <cell r="C219" t="str">
            <v>APPLES FOR FURTHER PROCESSING – BULK</v>
          </cell>
          <cell r="D219">
            <v>0</v>
          </cell>
          <cell r="E219">
            <v>0.5032771929824561</v>
          </cell>
          <cell r="F219" t="str">
            <v>LB</v>
          </cell>
          <cell r="G219">
            <v>0</v>
          </cell>
          <cell r="H219" t="str">
            <v>1000</v>
          </cell>
          <cell r="I219" t="str">
            <v>DOMESTIC STATISTICAL 1000</v>
          </cell>
          <cell r="J219" t="str">
            <v>702030</v>
          </cell>
          <cell r="K219" t="str">
            <v>FRUIT, FRESH</v>
          </cell>
          <cell r="L219" t="str">
            <v>110</v>
          </cell>
          <cell r="M219" t="str">
            <v>AMS-FRUIT &amp; VEG</v>
          </cell>
          <cell r="N219" t="str">
            <v>101202001031380</v>
          </cell>
          <cell r="O219" t="str">
            <v>FRUIT/APPLES/FRESH</v>
          </cell>
        </row>
        <row r="220">
          <cell r="A220" t="str">
            <v>NO FNS CODE</v>
          </cell>
          <cell r="B220" t="str">
            <v>110161</v>
          </cell>
          <cell r="C220" t="str">
            <v>FRUIT MIX DRIED PKG-5/5 LB</v>
          </cell>
          <cell r="D220">
            <v>0</v>
          </cell>
          <cell r="E220">
            <v>2.3554914311878599</v>
          </cell>
          <cell r="F220" t="str">
            <v>LB</v>
          </cell>
          <cell r="G220">
            <v>1456</v>
          </cell>
          <cell r="H220" t="str">
            <v>1000</v>
          </cell>
          <cell r="I220" t="str">
            <v>DOMESTIC STATISTICAL 1000</v>
          </cell>
          <cell r="J220" t="str">
            <v>702020</v>
          </cell>
          <cell r="K220" t="str">
            <v>FRUIT, DRIED</v>
          </cell>
          <cell r="L220" t="str">
            <v>110</v>
          </cell>
          <cell r="M220" t="str">
            <v>AMS-FRUIT &amp; VEG</v>
          </cell>
          <cell r="N220" t="str">
            <v>101202010031340</v>
          </cell>
          <cell r="O220" t="str">
            <v>FRUIT/FRUIT NUT MIX/DRIED</v>
          </cell>
        </row>
        <row r="221">
          <cell r="A221" t="str">
            <v>NO FNS CODE</v>
          </cell>
          <cell r="B221" t="str">
            <v>110177</v>
          </cell>
          <cell r="C221" t="str">
            <v>SPAGHETTI SAUCE MEATLESS POUCH-6/106 OZ</v>
          </cell>
          <cell r="D221">
            <v>0</v>
          </cell>
          <cell r="E221">
            <v>0.35209344115004487</v>
          </cell>
          <cell r="F221" t="str">
            <v>LB</v>
          </cell>
          <cell r="G221">
            <v>960</v>
          </cell>
          <cell r="H221" t="str">
            <v>1000</v>
          </cell>
          <cell r="I221" t="str">
            <v>DOMESTIC STATISTICAL 1000</v>
          </cell>
          <cell r="J221" t="str">
            <v>703010</v>
          </cell>
          <cell r="K221" t="str">
            <v>VEGETABLE, CANNED</v>
          </cell>
          <cell r="L221" t="str">
            <v>110</v>
          </cell>
          <cell r="M221" t="str">
            <v>AMS-FRUIT &amp; VEG</v>
          </cell>
          <cell r="N221" t="str">
            <v>103602011031220</v>
          </cell>
          <cell r="O221" t="str">
            <v>VEGETABLES/TOMATOES/CANNED</v>
          </cell>
        </row>
        <row r="222">
          <cell r="A222" t="str">
            <v>NO FNS CODE</v>
          </cell>
          <cell r="B222" t="str">
            <v>110185</v>
          </cell>
          <cell r="C222" t="str">
            <v>TOMATO DICED POUCH-6/102 OZ</v>
          </cell>
          <cell r="D222">
            <v>0</v>
          </cell>
          <cell r="E222">
            <v>0.4717792302106027</v>
          </cell>
          <cell r="F222" t="str">
            <v>LB</v>
          </cell>
          <cell r="G222">
            <v>960</v>
          </cell>
          <cell r="H222" t="str">
            <v>1000</v>
          </cell>
          <cell r="I222" t="str">
            <v>DOMESTIC STATISTICAL 1000</v>
          </cell>
          <cell r="J222" t="str">
            <v>703010</v>
          </cell>
          <cell r="K222" t="str">
            <v>VEGETABLE, CANNED</v>
          </cell>
          <cell r="L222" t="str">
            <v>110</v>
          </cell>
          <cell r="M222" t="str">
            <v>AMS-FRUIT &amp; VEG</v>
          </cell>
          <cell r="N222" t="str">
            <v>103602011031220</v>
          </cell>
          <cell r="O222" t="str">
            <v>VEGETABLES/TOMATOES/CANNED</v>
          </cell>
        </row>
        <row r="223">
          <cell r="A223" t="str">
            <v>NO FNS CODE</v>
          </cell>
          <cell r="B223" t="str">
            <v>110186</v>
          </cell>
          <cell r="C223" t="str">
            <v>TOMATO SALSA POUCH-6/106 OZ</v>
          </cell>
          <cell r="D223">
            <v>0</v>
          </cell>
          <cell r="E223">
            <v>0.41538134467180443</v>
          </cell>
          <cell r="F223" t="str">
            <v>LB</v>
          </cell>
          <cell r="G223">
            <v>960</v>
          </cell>
          <cell r="H223" t="str">
            <v>1000</v>
          </cell>
          <cell r="I223" t="str">
            <v>DOMESTIC STATISTICAL 1000</v>
          </cell>
          <cell r="J223" t="str">
            <v>703010</v>
          </cell>
          <cell r="K223" t="str">
            <v>VEGETABLE, CANNED</v>
          </cell>
          <cell r="L223" t="str">
            <v>110</v>
          </cell>
          <cell r="M223" t="str">
            <v>AMS-FRUIT &amp; VEG</v>
          </cell>
          <cell r="N223" t="str">
            <v>103602011031220</v>
          </cell>
          <cell r="O223" t="str">
            <v>VEGETABLES/TOMATOES/CANNED</v>
          </cell>
        </row>
        <row r="224">
          <cell r="A224" t="str">
            <v>NO FNS CODE</v>
          </cell>
          <cell r="B224" t="str">
            <v>110189</v>
          </cell>
          <cell r="C224" t="str">
            <v>TOMATO PASTE POUCH-6/111 OZ</v>
          </cell>
          <cell r="D224">
            <v>0</v>
          </cell>
          <cell r="E224">
            <v>0.59163163163163157</v>
          </cell>
          <cell r="F224" t="str">
            <v>LB</v>
          </cell>
          <cell r="G224">
            <v>960</v>
          </cell>
          <cell r="H224" t="str">
            <v>1000</v>
          </cell>
          <cell r="I224" t="str">
            <v>DOMESTIC STATISTICAL 1000</v>
          </cell>
          <cell r="J224" t="str">
            <v>703010</v>
          </cell>
          <cell r="K224" t="str">
            <v>VEGETABLE, CANNED</v>
          </cell>
          <cell r="L224" t="str">
            <v>110</v>
          </cell>
          <cell r="M224" t="str">
            <v>AMS-FRUIT &amp; VEG</v>
          </cell>
          <cell r="N224" t="str">
            <v>103602011031220</v>
          </cell>
          <cell r="O224" t="str">
            <v>VEGETABLES/TOMATOES/CANNED</v>
          </cell>
        </row>
        <row r="225">
          <cell r="A225" t="str">
            <v>NO FNS CODE</v>
          </cell>
          <cell r="B225" t="str">
            <v>110215</v>
          </cell>
          <cell r="C225" t="str">
            <v>FLOUR ALL PURP  ENRCH UNBLCH BAG-25 LB</v>
          </cell>
          <cell r="D225">
            <v>0</v>
          </cell>
          <cell r="E225">
            <v>0.29149999999999998</v>
          </cell>
          <cell r="F225" t="str">
            <v>LB</v>
          </cell>
          <cell r="G225">
            <v>1728</v>
          </cell>
          <cell r="H225" t="str">
            <v>1000</v>
          </cell>
          <cell r="I225" t="str">
            <v>DOMESTIC STATISTICAL 1000</v>
          </cell>
          <cell r="J225" t="str">
            <v>506020</v>
          </cell>
          <cell r="K225" t="str">
            <v>FLOUR, WHEAT</v>
          </cell>
          <cell r="L225" t="str">
            <v>210</v>
          </cell>
          <cell r="M225" t="str">
            <v>FSA-DOMESTIC</v>
          </cell>
          <cell r="N225" t="str">
            <v>100802001031100</v>
          </cell>
          <cell r="O225" t="str">
            <v>FLOUR/ALL PURPOSE/BAG</v>
          </cell>
        </row>
        <row r="226">
          <cell r="A226" t="str">
            <v>NO FNS CODE</v>
          </cell>
          <cell r="B226" t="str">
            <v>110225</v>
          </cell>
          <cell r="C226" t="str">
            <v>FLOUR BREAD ENRCH UNBLCH BAG-25 LB</v>
          </cell>
          <cell r="D226">
            <v>0</v>
          </cell>
          <cell r="E226">
            <v>0.30308013888888885</v>
          </cell>
          <cell r="F226" t="str">
            <v>LB</v>
          </cell>
          <cell r="G226">
            <v>1728</v>
          </cell>
          <cell r="H226" t="str">
            <v>1000</v>
          </cell>
          <cell r="I226" t="str">
            <v>DOMESTIC STATISTICAL 1000</v>
          </cell>
          <cell r="J226" t="str">
            <v>506020</v>
          </cell>
          <cell r="K226" t="str">
            <v>FLOUR, WHEAT</v>
          </cell>
          <cell r="L226" t="str">
            <v>210</v>
          </cell>
          <cell r="M226" t="str">
            <v>FSA-DOMESTIC</v>
          </cell>
          <cell r="N226" t="str">
            <v>100802004031100</v>
          </cell>
          <cell r="O226" t="str">
            <v>FLOUR/BREAD/BAG</v>
          </cell>
        </row>
        <row r="227">
          <cell r="A227" t="str">
            <v>NO FNS CODE</v>
          </cell>
          <cell r="B227" t="str">
            <v>110230</v>
          </cell>
          <cell r="C227" t="str">
            <v>APRICOTS DICED EX LT SUCROSE CAN 6/10</v>
          </cell>
          <cell r="D227">
            <v>0</v>
          </cell>
          <cell r="E227">
            <v>0.6572916666666665</v>
          </cell>
          <cell r="F227" t="str">
            <v>LB</v>
          </cell>
          <cell r="G227">
            <v>912</v>
          </cell>
          <cell r="H227" t="str">
            <v>1000</v>
          </cell>
          <cell r="I227" t="str">
            <v>DOMESTIC STATISTICAL 1000</v>
          </cell>
          <cell r="J227" t="str">
            <v>702010</v>
          </cell>
          <cell r="K227" t="str">
            <v>FRUIT, CANNED</v>
          </cell>
          <cell r="L227" t="str">
            <v>110</v>
          </cell>
          <cell r="M227" t="str">
            <v>AMS-FRUIT &amp; VEG</v>
          </cell>
          <cell r="N227" t="str">
            <v>101202002031220</v>
          </cell>
          <cell r="O227" t="str">
            <v>FRUIT/APRICOT/CANNED</v>
          </cell>
        </row>
        <row r="228">
          <cell r="A228" t="str">
            <v>NO FNS CODE</v>
          </cell>
          <cell r="B228" t="str">
            <v>110231</v>
          </cell>
          <cell r="C228" t="str">
            <v>APRICOTS HALVES EX LT SUCROSE CAN-6/10</v>
          </cell>
          <cell r="D228">
            <v>0</v>
          </cell>
          <cell r="E228">
            <v>0.55514403292181069</v>
          </cell>
          <cell r="F228" t="str">
            <v>LB</v>
          </cell>
          <cell r="G228">
            <v>912</v>
          </cell>
          <cell r="H228" t="str">
            <v>1000</v>
          </cell>
          <cell r="I228" t="str">
            <v>DOMESTIC STATISTICAL 1000</v>
          </cell>
          <cell r="J228" t="str">
            <v>702010</v>
          </cell>
          <cell r="K228" t="str">
            <v>FRUIT, CANNED</v>
          </cell>
          <cell r="L228" t="str">
            <v>110</v>
          </cell>
          <cell r="M228" t="str">
            <v>AMS-FRUIT &amp; VEG</v>
          </cell>
          <cell r="N228" t="str">
            <v>101202002031220</v>
          </cell>
          <cell r="O228" t="str">
            <v>FRUIT/APRICOT/CANNED</v>
          </cell>
        </row>
        <row r="229">
          <cell r="A229" t="str">
            <v>NO FNS CODE</v>
          </cell>
          <cell r="B229" t="str">
            <v>110233</v>
          </cell>
          <cell r="C229" t="str">
            <v>MIXED FRUIT EX LT SUCROSE CAN-6/10</v>
          </cell>
          <cell r="D229">
            <v>0</v>
          </cell>
          <cell r="E229">
            <v>0.59697574140639931</v>
          </cell>
          <cell r="F229" t="str">
            <v>LB</v>
          </cell>
          <cell r="G229">
            <v>912</v>
          </cell>
          <cell r="H229" t="str">
            <v>1000</v>
          </cell>
          <cell r="I229" t="str">
            <v>DOMESTIC STATISTICAL 1000</v>
          </cell>
          <cell r="J229" t="str">
            <v>702010</v>
          </cell>
          <cell r="K229" t="str">
            <v>FRUIT, CANNED</v>
          </cell>
          <cell r="L229" t="str">
            <v>110</v>
          </cell>
          <cell r="M229" t="str">
            <v>AMS-FRUIT &amp; VEG</v>
          </cell>
          <cell r="N229" t="str">
            <v>101202009031220</v>
          </cell>
          <cell r="O229" t="str">
            <v>FRUIT/FRUIT COCKTAIL/CANNED</v>
          </cell>
        </row>
        <row r="230">
          <cell r="A230" t="str">
            <v>NO FNS CODE</v>
          </cell>
          <cell r="B230" t="str">
            <v>110234</v>
          </cell>
          <cell r="C230" t="str">
            <v>PEACHES CLING DICED EXLTSUCROSE CAN-6/10</v>
          </cell>
          <cell r="D230">
            <v>0</v>
          </cell>
          <cell r="E230">
            <v>0.59231164713839424</v>
          </cell>
          <cell r="F230" t="str">
            <v>LB</v>
          </cell>
          <cell r="G230">
            <v>912</v>
          </cell>
          <cell r="H230" t="str">
            <v>1000</v>
          </cell>
          <cell r="I230" t="str">
            <v>DOMESTIC STATISTICAL 1000</v>
          </cell>
          <cell r="J230" t="str">
            <v>702010</v>
          </cell>
          <cell r="K230" t="str">
            <v>FRUIT, CANNED</v>
          </cell>
          <cell r="L230" t="str">
            <v>110</v>
          </cell>
          <cell r="M230" t="str">
            <v>AMS-FRUIT &amp; VEG</v>
          </cell>
          <cell r="N230" t="str">
            <v>101202013031220</v>
          </cell>
          <cell r="O230" t="str">
            <v>FRUIT/PEACHES/CANNED</v>
          </cell>
        </row>
        <row r="231">
          <cell r="A231" t="str">
            <v>NO FNS CODE</v>
          </cell>
          <cell r="B231" t="str">
            <v>110236</v>
          </cell>
          <cell r="C231" t="str">
            <v>PEACHES CLING SLC EXLT SUCROSE CAN-6/10</v>
          </cell>
          <cell r="D231">
            <v>0</v>
          </cell>
          <cell r="E231">
            <v>0.54234068280342307</v>
          </cell>
          <cell r="F231" t="str">
            <v>LB</v>
          </cell>
          <cell r="G231">
            <v>912</v>
          </cell>
          <cell r="H231" t="str">
            <v>1000</v>
          </cell>
          <cell r="I231" t="str">
            <v>DOMESTIC STATISTICAL 1000</v>
          </cell>
          <cell r="J231" t="str">
            <v>702010</v>
          </cell>
          <cell r="K231" t="str">
            <v>FRUIT, CANNED</v>
          </cell>
          <cell r="L231" t="str">
            <v>110</v>
          </cell>
          <cell r="M231" t="str">
            <v>AMS-FRUIT &amp; VEG</v>
          </cell>
          <cell r="N231" t="str">
            <v>101202013031220</v>
          </cell>
          <cell r="O231" t="str">
            <v>FRUIT/PEACHES/CANNED</v>
          </cell>
        </row>
        <row r="232">
          <cell r="A232" t="str">
            <v>NO FNS CODE</v>
          </cell>
          <cell r="B232" t="str">
            <v>110237</v>
          </cell>
          <cell r="C232" t="str">
            <v>PEARS DICED EX LT SUCROSE CAN-6/10</v>
          </cell>
          <cell r="D232">
            <v>0</v>
          </cell>
          <cell r="E232">
            <v>0.6717822642048159</v>
          </cell>
          <cell r="F232" t="str">
            <v>LB</v>
          </cell>
          <cell r="G232">
            <v>912</v>
          </cell>
          <cell r="H232" t="str">
            <v>1000</v>
          </cell>
          <cell r="I232" t="str">
            <v>DOMESTIC STATISTICAL 1000</v>
          </cell>
          <cell r="J232" t="str">
            <v>702010</v>
          </cell>
          <cell r="K232" t="str">
            <v>FRUIT, CANNED</v>
          </cell>
          <cell r="L232" t="str">
            <v>110</v>
          </cell>
          <cell r="M232" t="str">
            <v>AMS-FRUIT &amp; VEG</v>
          </cell>
          <cell r="N232" t="str">
            <v>101202014031220</v>
          </cell>
          <cell r="O232" t="str">
            <v>FRUIT/PEAR/CANNED</v>
          </cell>
        </row>
        <row r="233">
          <cell r="A233" t="str">
            <v>NO FNS CODE</v>
          </cell>
          <cell r="B233" t="str">
            <v>110238</v>
          </cell>
          <cell r="C233" t="str">
            <v>PEARS HALVES EX LT SUCROSE CAN-6/10</v>
          </cell>
          <cell r="D233">
            <v>0</v>
          </cell>
          <cell r="E233">
            <v>0.70661844484629299</v>
          </cell>
          <cell r="F233" t="str">
            <v>LB</v>
          </cell>
          <cell r="G233">
            <v>912</v>
          </cell>
          <cell r="H233" t="str">
            <v>1000</v>
          </cell>
          <cell r="I233" t="str">
            <v>DOMESTIC STATISTICAL 1000</v>
          </cell>
          <cell r="J233" t="str">
            <v>702010</v>
          </cell>
          <cell r="K233" t="str">
            <v>FRUIT, CANNED</v>
          </cell>
          <cell r="L233" t="str">
            <v>110</v>
          </cell>
          <cell r="M233" t="str">
            <v>AMS-FRUIT &amp; VEG</v>
          </cell>
          <cell r="N233" t="str">
            <v>101202014031220</v>
          </cell>
          <cell r="O233" t="str">
            <v>FRUIT/PEAR/CANNED</v>
          </cell>
        </row>
        <row r="234">
          <cell r="A234" t="str">
            <v>NO FNS CODE</v>
          </cell>
          <cell r="B234" t="str">
            <v>110239</v>
          </cell>
          <cell r="C234" t="str">
            <v>PEARS SLICES EX LT SUCROSE CAN-6/10</v>
          </cell>
          <cell r="D234">
            <v>0</v>
          </cell>
          <cell r="E234">
            <v>0.68015016133035489</v>
          </cell>
          <cell r="F234" t="str">
            <v>LB</v>
          </cell>
          <cell r="G234">
            <v>912</v>
          </cell>
          <cell r="H234" t="str">
            <v>1000</v>
          </cell>
          <cell r="I234" t="str">
            <v>DOMESTIC STATISTICAL 1000</v>
          </cell>
          <cell r="J234" t="str">
            <v>702010</v>
          </cell>
          <cell r="K234" t="str">
            <v>FRUIT, CANNED</v>
          </cell>
          <cell r="L234" t="str">
            <v>110</v>
          </cell>
          <cell r="M234" t="str">
            <v>AMS-FRUIT &amp; VEG</v>
          </cell>
          <cell r="N234" t="str">
            <v>101202014031220</v>
          </cell>
          <cell r="O234" t="str">
            <v>FRUIT/PEAR/CANNED</v>
          </cell>
        </row>
        <row r="235">
          <cell r="A235" t="str">
            <v>NO FNS CODE</v>
          </cell>
          <cell r="B235" t="str">
            <v>110243</v>
          </cell>
          <cell r="C235" t="str">
            <v>CHEESE MOZ LITE UNFZ PROCESSR PK (41125)</v>
          </cell>
          <cell r="D235">
            <v>0</v>
          </cell>
          <cell r="E235">
            <v>1.7117</v>
          </cell>
          <cell r="F235" t="str">
            <v>LB</v>
          </cell>
          <cell r="G235">
            <v>0</v>
          </cell>
          <cell r="H235" t="str">
            <v>1000</v>
          </cell>
          <cell r="I235" t="str">
            <v>DOMESTIC STATISTICAL 1000</v>
          </cell>
          <cell r="J235" t="str">
            <v>401020</v>
          </cell>
          <cell r="K235" t="str">
            <v>CHEESE, MOZZARELLA</v>
          </cell>
          <cell r="L235" t="str">
            <v>220</v>
          </cell>
          <cell r="M235" t="str">
            <v>FSA-DAIRY</v>
          </cell>
          <cell r="N235" t="str">
            <v>100402004031180</v>
          </cell>
          <cell r="O235" t="str">
            <v>CHEESE/MOZZARELLA/BULK</v>
          </cell>
        </row>
        <row r="236">
          <cell r="A236" t="str">
            <v>NO FNS CODE</v>
          </cell>
          <cell r="B236" t="str">
            <v>110252</v>
          </cell>
          <cell r="C236" t="str">
            <v>CHEESE CHED BLOCK 40 LB-GENERIC (40800)</v>
          </cell>
          <cell r="D236">
            <v>0</v>
          </cell>
          <cell r="E236">
            <v>1.8003</v>
          </cell>
          <cell r="F236" t="str">
            <v>LB</v>
          </cell>
          <cell r="G236">
            <v>960</v>
          </cell>
          <cell r="H236" t="str">
            <v>1000</v>
          </cell>
          <cell r="I236" t="str">
            <v>DOMESTIC STATISTICAL 1000</v>
          </cell>
          <cell r="J236" t="str">
            <v>401040</v>
          </cell>
          <cell r="K236" t="str">
            <v>CHEESE, NATURAL AMER</v>
          </cell>
          <cell r="L236" t="str">
            <v>220</v>
          </cell>
          <cell r="M236" t="str">
            <v>FSA-DAIRY</v>
          </cell>
          <cell r="N236" t="str">
            <v>10040</v>
          </cell>
          <cell r="O236" t="str">
            <v>CHEESE</v>
          </cell>
        </row>
        <row r="237">
          <cell r="A237" t="str">
            <v>NO FNS CODE</v>
          </cell>
          <cell r="B237" t="str">
            <v>110257</v>
          </cell>
          <cell r="C237" t="str">
            <v>FLOUR HIGH GLUTEN BAG-100 LB</v>
          </cell>
          <cell r="D237">
            <v>0</v>
          </cell>
          <cell r="E237">
            <v>0.2985666666666667</v>
          </cell>
          <cell r="F237" t="str">
            <v>LB</v>
          </cell>
          <cell r="G237">
            <v>432</v>
          </cell>
          <cell r="H237" t="str">
            <v>1000</v>
          </cell>
          <cell r="I237" t="str">
            <v>DOMESTIC STATISTICAL 1000</v>
          </cell>
          <cell r="J237" t="str">
            <v>506015</v>
          </cell>
          <cell r="K237" t="str">
            <v>FLOUR, BAKERY</v>
          </cell>
          <cell r="L237" t="str">
            <v>210</v>
          </cell>
          <cell r="M237" t="str">
            <v>FSA-DOMESTIC</v>
          </cell>
          <cell r="N237" t="str">
            <v>100802002031100</v>
          </cell>
          <cell r="O237" t="str">
            <v>FLOUR/BAKER/BAG</v>
          </cell>
        </row>
        <row r="238">
          <cell r="A238" t="str">
            <v>NO FNS CODE</v>
          </cell>
          <cell r="B238" t="str">
            <v>110261</v>
          </cell>
          <cell r="C238" t="str">
            <v>BEEF FINE GROUND LFT OPT FRZ CTN-40 LB</v>
          </cell>
          <cell r="D238">
            <v>0</v>
          </cell>
          <cell r="E238">
            <v>2.2782315789473686</v>
          </cell>
          <cell r="F238" t="str">
            <v>LB</v>
          </cell>
          <cell r="G238">
            <v>1000</v>
          </cell>
          <cell r="H238" t="str">
            <v>1000</v>
          </cell>
          <cell r="I238" t="str">
            <v>DOMESTIC STATISTICAL 1000</v>
          </cell>
          <cell r="J238" t="str">
            <v>101030</v>
          </cell>
          <cell r="K238" t="str">
            <v>BEEF, GROUND</v>
          </cell>
          <cell r="L238" t="str">
            <v>130</v>
          </cell>
          <cell r="M238" t="str">
            <v>AMS-LIVESTOCK</v>
          </cell>
          <cell r="N238" t="str">
            <v>101802001031400</v>
          </cell>
          <cell r="O238" t="str">
            <v>MEAT/BEEF/FROZEN</v>
          </cell>
        </row>
        <row r="239">
          <cell r="A239" t="str">
            <v>NO FNS CODE</v>
          </cell>
          <cell r="B239" t="str">
            <v>110264</v>
          </cell>
          <cell r="C239" t="str">
            <v>BEEF CRUMBLES W/SPP LFT OPT PKG-4/10 LB</v>
          </cell>
          <cell r="D239">
            <v>0</v>
          </cell>
          <cell r="E239">
            <v>2.3028</v>
          </cell>
          <cell r="F239" t="str">
            <v>LB</v>
          </cell>
          <cell r="G239">
            <v>1000</v>
          </cell>
          <cell r="H239" t="str">
            <v>1000</v>
          </cell>
          <cell r="I239" t="str">
            <v>DOMESTIC STATISTICAL 1000</v>
          </cell>
          <cell r="J239" t="str">
            <v>101040</v>
          </cell>
          <cell r="K239" t="str">
            <v>BEEF, COOKED</v>
          </cell>
          <cell r="L239" t="str">
            <v>130</v>
          </cell>
          <cell r="M239" t="str">
            <v>AMS-LIVESTOCK</v>
          </cell>
          <cell r="N239" t="str">
            <v>101802001031280</v>
          </cell>
          <cell r="O239" t="str">
            <v>MEAT/BEEF/COOKED</v>
          </cell>
        </row>
        <row r="240">
          <cell r="A240" t="str">
            <v>NO FNS CODE</v>
          </cell>
          <cell r="B240" t="str">
            <v>110270</v>
          </cell>
          <cell r="C240" t="str">
            <v>BEEF LEAN PATTY LFT OPT FRZ CTN-40 LB</v>
          </cell>
          <cell r="D240">
            <v>0</v>
          </cell>
          <cell r="E240">
            <v>2.38</v>
          </cell>
          <cell r="F240" t="str">
            <v>LB</v>
          </cell>
          <cell r="G240">
            <v>950</v>
          </cell>
          <cell r="H240" t="str">
            <v>1000</v>
          </cell>
          <cell r="I240" t="str">
            <v>DOMESTIC STATISTICAL 1000</v>
          </cell>
          <cell r="J240" t="str">
            <v>101030</v>
          </cell>
          <cell r="K240" t="str">
            <v>BEEF, GROUND</v>
          </cell>
          <cell r="L240" t="str">
            <v>130</v>
          </cell>
          <cell r="M240" t="str">
            <v>AMS-LIVESTOCK</v>
          </cell>
          <cell r="N240" t="str">
            <v>101802001031400</v>
          </cell>
          <cell r="O240" t="str">
            <v>MEAT/BEEF/FROZEN</v>
          </cell>
        </row>
        <row r="241">
          <cell r="A241" t="str">
            <v>NO FNS CODE</v>
          </cell>
          <cell r="B241" t="str">
            <v>110282</v>
          </cell>
          <cell r="C241" t="str">
            <v>BROCCOLI FRZ PKG-6/5 LB</v>
          </cell>
          <cell r="D241">
            <v>0</v>
          </cell>
          <cell r="E241">
            <v>0.95</v>
          </cell>
          <cell r="F241" t="str">
            <v>LB</v>
          </cell>
          <cell r="G241">
            <v>1134</v>
          </cell>
          <cell r="H241" t="str">
            <v>1000</v>
          </cell>
          <cell r="I241" t="str">
            <v>DOMESTIC STATISTICAL 1000</v>
          </cell>
          <cell r="J241" t="str">
            <v>703040</v>
          </cell>
          <cell r="K241" t="str">
            <v>VEGETABLE, FROZEN</v>
          </cell>
          <cell r="L241" t="str">
            <v>110</v>
          </cell>
          <cell r="M241" t="str">
            <v>AMS-FRUIT &amp; VEG</v>
          </cell>
          <cell r="N241" t="str">
            <v>103602010531400</v>
          </cell>
          <cell r="O241" t="str">
            <v>VEGETABLES/BROCCOLI/FROZEN</v>
          </cell>
        </row>
        <row r="242">
          <cell r="A242" t="str">
            <v>A524</v>
          </cell>
          <cell r="B242">
            <v>0</v>
          </cell>
          <cell r="C242" t="str">
            <v>CHICKEN LEG QTR BAG-15 KG</v>
          </cell>
          <cell r="D242" t="str">
            <v>100104 Average</v>
          </cell>
          <cell r="E242" t="e">
            <v>#N/A</v>
          </cell>
          <cell r="F242">
            <v>0.44500000000000001</v>
          </cell>
          <cell r="G242" t="str">
            <v>222615</v>
          </cell>
          <cell r="H242" t="str">
            <v>2211-CWT</v>
          </cell>
          <cell r="I242" t="str">
            <v>LB</v>
          </cell>
          <cell r="J242">
            <v>1202</v>
          </cell>
          <cell r="K242" t="str">
            <v>1000</v>
          </cell>
          <cell r="L242" t="str">
            <v>DOMESTIC STATISTICAL 1000</v>
          </cell>
          <cell r="M242" t="str">
            <v>301020</v>
          </cell>
          <cell r="N242" t="str">
            <v>CHICKEN, FROZEN</v>
          </cell>
          <cell r="O242" t="str">
            <v>120</v>
          </cell>
        </row>
        <row r="243">
          <cell r="A243" t="str">
            <v>A525</v>
          </cell>
          <cell r="B243">
            <v>0</v>
          </cell>
          <cell r="C243" t="str">
            <v>CHICKEN LEG QTR BAG-20 KG</v>
          </cell>
          <cell r="D243" t="str">
            <v>100106 Average</v>
          </cell>
          <cell r="E243" t="e">
            <v>#N/A</v>
          </cell>
          <cell r="F243">
            <v>0.34850000000000003</v>
          </cell>
          <cell r="G243" t="str">
            <v>222642</v>
          </cell>
          <cell r="H243" t="str">
            <v>2211-CWT</v>
          </cell>
          <cell r="I243" t="str">
            <v>LB</v>
          </cell>
          <cell r="J243">
            <v>902</v>
          </cell>
          <cell r="K243" t="str">
            <v>1000</v>
          </cell>
          <cell r="L243" t="str">
            <v>DOMESTIC STATISTICAL 1000</v>
          </cell>
          <cell r="M243" t="str">
            <v>301020</v>
          </cell>
          <cell r="N243" t="str">
            <v>CHICKEN, FROZEN</v>
          </cell>
          <cell r="O243" t="str">
            <v>120</v>
          </cell>
        </row>
        <row r="244">
          <cell r="A244" t="str">
            <v>A526</v>
          </cell>
          <cell r="B244">
            <v>0</v>
          </cell>
          <cell r="C244" t="str">
            <v>CHICKEN BRD 7 PC CTN-30 LB</v>
          </cell>
          <cell r="D244" t="str">
            <v>100116 Average</v>
          </cell>
          <cell r="E244" t="e">
            <v>#N/A</v>
          </cell>
          <cell r="F244">
            <v>1.7666999999999999</v>
          </cell>
          <cell r="G244" t="str">
            <v>225230</v>
          </cell>
          <cell r="H244" t="str">
            <v>2211-CWT</v>
          </cell>
          <cell r="I244" t="str">
            <v>LB</v>
          </cell>
          <cell r="J244">
            <v>1300</v>
          </cell>
          <cell r="K244" t="str">
            <v>1000</v>
          </cell>
          <cell r="L244" t="str">
            <v>DOMESTIC STATISTICAL 1000</v>
          </cell>
          <cell r="M244" t="str">
            <v>301030</v>
          </cell>
          <cell r="N244" t="str">
            <v>CHICKEN, COOKED</v>
          </cell>
          <cell r="O244" t="str">
            <v>120</v>
          </cell>
        </row>
        <row r="245">
          <cell r="A245" t="str">
            <v>A529</v>
          </cell>
          <cell r="B245">
            <v>0</v>
          </cell>
          <cell r="C245" t="str">
            <v>TURKEY CONSUMER PACK WHOLE CTN-30-60 LB</v>
          </cell>
          <cell r="D245" t="str">
            <v>100123 Average</v>
          </cell>
          <cell r="E245">
            <v>1.1440384855894496</v>
          </cell>
          <cell r="F245">
            <v>0.88239999999999996</v>
          </cell>
          <cell r="G245" t="str">
            <v>233260</v>
          </cell>
          <cell r="H245" t="str">
            <v>2231-CWT</v>
          </cell>
          <cell r="I245" t="str">
            <v>LB</v>
          </cell>
          <cell r="J245">
            <v>760</v>
          </cell>
          <cell r="K245" t="str">
            <v>1000</v>
          </cell>
          <cell r="L245" t="str">
            <v>DOMESTIC STATISTICAL 1000</v>
          </cell>
          <cell r="M245" t="str">
            <v>302020</v>
          </cell>
          <cell r="N245" t="str">
            <v>TURKEY, FROZEN</v>
          </cell>
          <cell r="O245" t="str">
            <v>120</v>
          </cell>
        </row>
        <row r="246">
          <cell r="A246" t="str">
            <v>A531</v>
          </cell>
          <cell r="B246">
            <v>0</v>
          </cell>
          <cell r="C246" t="str">
            <v>CHICKEN THIGHS CHILLED -BULK</v>
          </cell>
          <cell r="D246" t="str">
            <v>100114 Average</v>
          </cell>
          <cell r="E246">
            <v>0.50011428571428573</v>
          </cell>
          <cell r="F246">
            <v>0.77079999999999993</v>
          </cell>
          <cell r="G246" t="str">
            <v>224290</v>
          </cell>
          <cell r="H246" t="str">
            <v>2211-CWT</v>
          </cell>
          <cell r="I246" t="str">
            <v>LB</v>
          </cell>
          <cell r="J246">
            <v>0</v>
          </cell>
          <cell r="K246" t="str">
            <v>1000</v>
          </cell>
          <cell r="L246" t="str">
            <v>DOMESTIC STATISTICAL 1000</v>
          </cell>
          <cell r="M246" t="str">
            <v>301040</v>
          </cell>
          <cell r="N246" t="str">
            <v>CHICKEN, BULK</v>
          </cell>
          <cell r="O246" t="str">
            <v>120</v>
          </cell>
        </row>
        <row r="247">
          <cell r="A247" t="str">
            <v>A532</v>
          </cell>
          <cell r="B247">
            <v>0</v>
          </cell>
          <cell r="C247" t="str">
            <v>CHICKEN BONED CAN-48/12.5 OZ</v>
          </cell>
          <cell r="D247" t="str">
            <v>100094 Average</v>
          </cell>
          <cell r="E247" t="e">
            <v>#N/A</v>
          </cell>
          <cell r="F247">
            <v>1.758</v>
          </cell>
          <cell r="G247" t="str">
            <v>211212</v>
          </cell>
          <cell r="H247" t="str">
            <v>2211-CWT</v>
          </cell>
          <cell r="I247" t="str">
            <v>LB</v>
          </cell>
          <cell r="J247">
            <v>1000</v>
          </cell>
          <cell r="K247" t="str">
            <v>1000</v>
          </cell>
          <cell r="L247" t="str">
            <v>DOMESTIC STATISTICAL 1000</v>
          </cell>
          <cell r="M247" t="str">
            <v>301010</v>
          </cell>
          <cell r="N247" t="str">
            <v>CHICKEN, CANNED</v>
          </cell>
          <cell r="O247" t="str">
            <v>120</v>
          </cell>
        </row>
        <row r="248">
          <cell r="A248" t="str">
            <v>A534</v>
          </cell>
          <cell r="B248">
            <v>0</v>
          </cell>
          <cell r="C248" t="str">
            <v>TURKEY CHILLED -BULK</v>
          </cell>
          <cell r="D248" t="str">
            <v>100124 Average</v>
          </cell>
          <cell r="E248">
            <v>1.0143909974527312</v>
          </cell>
          <cell r="F248">
            <v>1.0309999999999999</v>
          </cell>
          <cell r="G248" t="str">
            <v>233390</v>
          </cell>
          <cell r="H248" t="str">
            <v>2231-CWT</v>
          </cell>
          <cell r="I248" t="str">
            <v>LB</v>
          </cell>
          <cell r="J248">
            <v>0</v>
          </cell>
          <cell r="K248" t="str">
            <v>1000</v>
          </cell>
          <cell r="L248" t="str">
            <v>DOMESTIC STATISTICAL 1000</v>
          </cell>
          <cell r="M248" t="str">
            <v>302040</v>
          </cell>
          <cell r="N248" t="str">
            <v>TURKEY, BULK</v>
          </cell>
          <cell r="O248" t="str">
            <v>120</v>
          </cell>
        </row>
        <row r="249">
          <cell r="A249" t="str">
            <v>A535</v>
          </cell>
          <cell r="B249">
            <v>0</v>
          </cell>
          <cell r="C249" t="str">
            <v>TURKEY GROUND FRZ -BULK</v>
          </cell>
          <cell r="D249" t="str">
            <v>100120 Average</v>
          </cell>
          <cell r="E249" t="e">
            <v>#N/A</v>
          </cell>
          <cell r="F249">
            <v>1.2949999999999999</v>
          </cell>
          <cell r="G249" t="str">
            <v>232010</v>
          </cell>
          <cell r="H249" t="str">
            <v>2231-CWT</v>
          </cell>
          <cell r="I249" t="str">
            <v>LB</v>
          </cell>
          <cell r="J249">
            <v>0</v>
          </cell>
          <cell r="K249" t="str">
            <v>1000</v>
          </cell>
          <cell r="L249" t="str">
            <v>DOMESTIC STATISTICAL 1000</v>
          </cell>
          <cell r="M249" t="str">
            <v>302040</v>
          </cell>
          <cell r="N249" t="str">
            <v>TURKEY, BULK</v>
          </cell>
          <cell r="O249" t="str">
            <v>120</v>
          </cell>
        </row>
        <row r="250">
          <cell r="A250" t="str">
            <v>A537</v>
          </cell>
          <cell r="B250">
            <v>0</v>
          </cell>
          <cell r="C250" t="str">
            <v>TURKEY ROASTS FRZ CTN-32-48 LB</v>
          </cell>
          <cell r="D250" t="str">
            <v>100125 Average</v>
          </cell>
          <cell r="E250">
            <v>2.1256700947692222</v>
          </cell>
          <cell r="F250">
            <v>2.1013000000000002</v>
          </cell>
          <cell r="G250" t="str">
            <v>233648</v>
          </cell>
          <cell r="H250" t="str">
            <v>2231-CWT</v>
          </cell>
          <cell r="I250" t="str">
            <v>LB</v>
          </cell>
          <cell r="J250">
            <v>1000</v>
          </cell>
          <cell r="K250" t="str">
            <v>1000</v>
          </cell>
          <cell r="L250" t="str">
            <v>DOMESTIC STATISTICAL 1000</v>
          </cell>
          <cell r="M250" t="str">
            <v>302020</v>
          </cell>
          <cell r="N250" t="str">
            <v>TURKEY, FROZEN</v>
          </cell>
          <cell r="O250" t="str">
            <v>120</v>
          </cell>
        </row>
        <row r="251">
          <cell r="A251" t="str">
            <v>A545</v>
          </cell>
          <cell r="B251">
            <v>0</v>
          </cell>
          <cell r="C251" t="str">
            <v>TURKEY COMM BREAST SM FRZ CTN-24-40 LB</v>
          </cell>
          <cell r="D251" t="str">
            <v>100888 Average</v>
          </cell>
          <cell r="E251" t="e">
            <v>#N/A</v>
          </cell>
          <cell r="F251">
            <v>1.3284</v>
          </cell>
          <cell r="G251" t="str">
            <v>235140</v>
          </cell>
          <cell r="H251" t="str">
            <v>2231-CWT</v>
          </cell>
          <cell r="I251" t="str">
            <v>LB</v>
          </cell>
          <cell r="J251">
            <v>950</v>
          </cell>
          <cell r="K251" t="str">
            <v>1000</v>
          </cell>
          <cell r="L251" t="str">
            <v>DOMESTIC STATISTICAL 1000</v>
          </cell>
          <cell r="M251" t="str">
            <v>302020</v>
          </cell>
          <cell r="N251" t="str">
            <v>TURKEY, FROZEN</v>
          </cell>
          <cell r="O251" t="str">
            <v>120</v>
          </cell>
        </row>
        <row r="252">
          <cell r="A252" t="str">
            <v>A546</v>
          </cell>
          <cell r="B252">
            <v>0</v>
          </cell>
          <cell r="C252" t="str">
            <v>TURKEY COMM BREAST LG FRZ CTN-32-64 LB</v>
          </cell>
          <cell r="D252" t="str">
            <v>100887 Average</v>
          </cell>
          <cell r="E252" t="e">
            <v>#N/A</v>
          </cell>
          <cell r="F252">
            <v>1.0763</v>
          </cell>
          <cell r="G252" t="str">
            <v>235040</v>
          </cell>
          <cell r="H252" t="str">
            <v>2231-CWT</v>
          </cell>
          <cell r="I252" t="str">
            <v>LB</v>
          </cell>
          <cell r="J252">
            <v>950</v>
          </cell>
          <cell r="K252" t="str">
            <v>1000</v>
          </cell>
          <cell r="L252" t="str">
            <v>DOMESTIC STATISTICAL 1000</v>
          </cell>
          <cell r="M252" t="str">
            <v>302020</v>
          </cell>
          <cell r="N252" t="str">
            <v>TURKEY, FROZEN</v>
          </cell>
          <cell r="O252" t="str">
            <v>120</v>
          </cell>
        </row>
        <row r="253">
          <cell r="A253" t="str">
            <v>A548</v>
          </cell>
          <cell r="B253">
            <v>0</v>
          </cell>
          <cell r="C253" t="str">
            <v>TURKEY HAMS SMKD FRZ CTN-40 LB</v>
          </cell>
          <cell r="D253" t="str">
            <v>100126 Average</v>
          </cell>
          <cell r="E253">
            <v>1.7242359271929804</v>
          </cell>
          <cell r="F253">
            <v>1.8130000000000002</v>
          </cell>
          <cell r="G253" t="str">
            <v>234040</v>
          </cell>
          <cell r="H253" t="str">
            <v>2231-CWT</v>
          </cell>
          <cell r="I253" t="str">
            <v>LB</v>
          </cell>
          <cell r="J253">
            <v>1000</v>
          </cell>
          <cell r="K253" t="str">
            <v>1000</v>
          </cell>
          <cell r="L253" t="str">
            <v>DOMESTIC STATISTICAL 1000</v>
          </cell>
          <cell r="M253" t="str">
            <v>302030</v>
          </cell>
          <cell r="N253" t="str">
            <v>TURKEY, COOKED</v>
          </cell>
          <cell r="O253" t="str">
            <v>120</v>
          </cell>
        </row>
        <row r="254">
          <cell r="A254" t="str">
            <v>A549</v>
          </cell>
          <cell r="B254">
            <v>0</v>
          </cell>
          <cell r="C254" t="str">
            <v>TURKEY BREAST DELI FRZ CTN-40 LB</v>
          </cell>
          <cell r="D254" t="str">
            <v>100121 Average</v>
          </cell>
          <cell r="E254">
            <v>2.4128102237426927</v>
          </cell>
          <cell r="F254">
            <v>2.9337999999999997</v>
          </cell>
          <cell r="G254" t="str">
            <v>233040</v>
          </cell>
          <cell r="H254" t="str">
            <v>2231-CWT</v>
          </cell>
          <cell r="I254" t="str">
            <v>LB</v>
          </cell>
          <cell r="J254">
            <v>1000</v>
          </cell>
          <cell r="K254" t="str">
            <v>1000</v>
          </cell>
          <cell r="L254" t="str">
            <v>DOMESTIC STATISTICAL 1000</v>
          </cell>
          <cell r="M254" t="str">
            <v>302030</v>
          </cell>
          <cell r="N254" t="str">
            <v>TURKEY, COOKED</v>
          </cell>
          <cell r="O254" t="str">
            <v>120</v>
          </cell>
        </row>
        <row r="255">
          <cell r="A255" t="str">
            <v>A550</v>
          </cell>
          <cell r="B255">
            <v>0</v>
          </cell>
          <cell r="C255" t="str">
            <v>TURKEY BREAST SMKD DELI FRZ CTN-40 LB</v>
          </cell>
          <cell r="D255" t="str">
            <v>100122 Average</v>
          </cell>
          <cell r="E255">
            <v>2.5440440654495085</v>
          </cell>
          <cell r="F255">
            <v>2.8417000000000003</v>
          </cell>
          <cell r="G255" t="str">
            <v>233140</v>
          </cell>
          <cell r="H255" t="str">
            <v>2231-CWT</v>
          </cell>
          <cell r="I255" t="str">
            <v>LB</v>
          </cell>
          <cell r="J255">
            <v>1000</v>
          </cell>
          <cell r="K255" t="str">
            <v>1000</v>
          </cell>
          <cell r="L255" t="str">
            <v>DOMESTIC STATISTICAL 1000</v>
          </cell>
          <cell r="M255" t="str">
            <v>302030</v>
          </cell>
          <cell r="N255" t="str">
            <v>TURKEY, COOKED</v>
          </cell>
          <cell r="O255" t="str">
            <v>120</v>
          </cell>
        </row>
        <row r="256">
          <cell r="A256" t="str">
            <v>A551</v>
          </cell>
          <cell r="B256">
            <v>0</v>
          </cell>
          <cell r="C256" t="str">
            <v>TURKEY BREAST DELI SMALL FRZ CTN-40 LB</v>
          </cell>
          <cell r="D256" t="str">
            <v>100884 Average</v>
          </cell>
          <cell r="E256" t="e">
            <v>#N/A</v>
          </cell>
          <cell r="F256">
            <v>1.8068</v>
          </cell>
          <cell r="G256" t="str">
            <v>232941</v>
          </cell>
          <cell r="H256" t="str">
            <v>2231-CWT</v>
          </cell>
          <cell r="I256" t="str">
            <v>LB</v>
          </cell>
          <cell r="J256">
            <v>1000</v>
          </cell>
          <cell r="K256" t="str">
            <v>1000</v>
          </cell>
          <cell r="L256" t="str">
            <v>DOMESTIC STATISTICAL 1000</v>
          </cell>
          <cell r="M256" t="str">
            <v>302030</v>
          </cell>
          <cell r="N256" t="str">
            <v>TURKEY, COOKED</v>
          </cell>
          <cell r="O256" t="str">
            <v>120</v>
          </cell>
        </row>
        <row r="257">
          <cell r="A257" t="str">
            <v>A557</v>
          </cell>
          <cell r="B257">
            <v>0</v>
          </cell>
          <cell r="C257" t="str">
            <v>CHICKEN CONSUMER PACK CUT UP PKG-12/4 LB</v>
          </cell>
          <cell r="D257" t="str">
            <v>100092 Average</v>
          </cell>
          <cell r="E257" t="e">
            <v>#N/A</v>
          </cell>
          <cell r="F257">
            <v>0.97680000000000011</v>
          </cell>
          <cell r="G257" t="str">
            <v>205050</v>
          </cell>
          <cell r="H257" t="str">
            <v>2211-CWT</v>
          </cell>
          <cell r="I257" t="str">
            <v>LB</v>
          </cell>
          <cell r="J257">
            <v>800</v>
          </cell>
          <cell r="K257" t="str">
            <v>1000</v>
          </cell>
          <cell r="L257" t="str">
            <v>DOMESTIC STATISTICAL 1000</v>
          </cell>
          <cell r="M257" t="str">
            <v>301020</v>
          </cell>
          <cell r="N257" t="str">
            <v>CHICKEN, FROZEN</v>
          </cell>
          <cell r="O257" t="str">
            <v>120</v>
          </cell>
        </row>
        <row r="258">
          <cell r="A258" t="str">
            <v>A563</v>
          </cell>
          <cell r="B258">
            <v>0</v>
          </cell>
          <cell r="C258" t="str">
            <v>CHICKEN FAJITA STRIPS CTN-30 LB</v>
          </cell>
          <cell r="D258" t="str">
            <v>100117 Average</v>
          </cell>
          <cell r="E258">
            <v>1.9436185870147107</v>
          </cell>
          <cell r="F258">
            <v>2.1533000000000002</v>
          </cell>
          <cell r="G258" t="str">
            <v>226030</v>
          </cell>
          <cell r="H258" t="str">
            <v>2211-CWT</v>
          </cell>
          <cell r="I258" t="str">
            <v>LB</v>
          </cell>
          <cell r="J258">
            <v>1300</v>
          </cell>
          <cell r="K258" t="str">
            <v>1000</v>
          </cell>
          <cell r="L258" t="str">
            <v>DOMESTIC STATISTICAL 1000</v>
          </cell>
          <cell r="M258" t="str">
            <v>301030</v>
          </cell>
          <cell r="N258" t="str">
            <v>CHICKEN, COOKED</v>
          </cell>
          <cell r="O258" t="str">
            <v>120</v>
          </cell>
        </row>
        <row r="259">
          <cell r="A259" t="str">
            <v>A565</v>
          </cell>
          <cell r="B259">
            <v>0</v>
          </cell>
          <cell r="C259" t="str">
            <v>TURKEY TACO FILLING CTN-30 LB</v>
          </cell>
          <cell r="D259" t="str">
            <v>100119 Average</v>
          </cell>
          <cell r="E259">
            <v>1.6104297303571398</v>
          </cell>
          <cell r="F259">
            <v>1.6159000000000001</v>
          </cell>
          <cell r="G259" t="str">
            <v>231330</v>
          </cell>
          <cell r="H259" t="str">
            <v>2231-CWT</v>
          </cell>
          <cell r="I259" t="str">
            <v>LB</v>
          </cell>
          <cell r="J259">
            <v>1300</v>
          </cell>
          <cell r="K259" t="str">
            <v>1000</v>
          </cell>
          <cell r="L259" t="str">
            <v>DOMESTIC STATISTICAL 1000</v>
          </cell>
          <cell r="M259" t="str">
            <v>302030</v>
          </cell>
          <cell r="N259" t="str">
            <v>TURKEY, COOKED</v>
          </cell>
          <cell r="O259" t="str">
            <v>120</v>
          </cell>
        </row>
        <row r="260">
          <cell r="A260" t="str">
            <v>A566</v>
          </cell>
          <cell r="B260">
            <v>0</v>
          </cell>
          <cell r="C260" t="str">
            <v>EGGS WHOLE LIQ BULK -TANK</v>
          </cell>
          <cell r="D260" t="str">
            <v>100047 Average</v>
          </cell>
          <cell r="E260">
            <v>0.66076091415884841</v>
          </cell>
          <cell r="F260">
            <v>0.69120000000000004</v>
          </cell>
          <cell r="G260" t="str">
            <v>083090</v>
          </cell>
          <cell r="H260" t="str">
            <v>0820-CWT</v>
          </cell>
          <cell r="I260" t="str">
            <v>LB</v>
          </cell>
          <cell r="J260">
            <v>0</v>
          </cell>
          <cell r="K260" t="str">
            <v>1000</v>
          </cell>
          <cell r="L260" t="str">
            <v>DOMESTIC STATISTICAL 1000</v>
          </cell>
          <cell r="M260" t="str">
            <v>304010</v>
          </cell>
          <cell r="N260" t="str">
            <v>EGG PRODUCTS</v>
          </cell>
          <cell r="O260" t="str">
            <v>120</v>
          </cell>
        </row>
        <row r="261">
          <cell r="A261" t="str">
            <v>A568</v>
          </cell>
          <cell r="B261">
            <v>0</v>
          </cell>
          <cell r="C261" t="str">
            <v>EGGS WHOLE FRZ CTN-6/5 LB</v>
          </cell>
          <cell r="D261" t="str">
            <v>100046 Average</v>
          </cell>
          <cell r="E261">
            <v>0.80211449116604117</v>
          </cell>
          <cell r="F261">
            <v>0.89180000000000004</v>
          </cell>
          <cell r="G261" t="str">
            <v>082065</v>
          </cell>
          <cell r="H261" t="str">
            <v>0820-CWT</v>
          </cell>
          <cell r="I261" t="str">
            <v>LB</v>
          </cell>
          <cell r="J261">
            <v>1334</v>
          </cell>
          <cell r="K261" t="str">
            <v>1000</v>
          </cell>
          <cell r="L261" t="str">
            <v>DOMESTIC STATISTICAL 1000</v>
          </cell>
          <cell r="M261" t="str">
            <v>304010</v>
          </cell>
          <cell r="N261" t="str">
            <v>EGG PRODUCTS</v>
          </cell>
          <cell r="O261" t="str">
            <v>120</v>
          </cell>
        </row>
        <row r="262">
          <cell r="A262" t="str">
            <v>A569</v>
          </cell>
          <cell r="B262">
            <v>0</v>
          </cell>
          <cell r="C262" t="str">
            <v>EGGS WHOLE FRZ CTN-30 LB</v>
          </cell>
          <cell r="D262" t="str">
            <v>100045 Average</v>
          </cell>
          <cell r="E262" t="e">
            <v>#N/A</v>
          </cell>
          <cell r="F262">
            <v>0.71750000000000003</v>
          </cell>
          <cell r="G262" t="str">
            <v>082030</v>
          </cell>
          <cell r="H262" t="str">
            <v>0820-CWT</v>
          </cell>
          <cell r="I262" t="str">
            <v>LB</v>
          </cell>
          <cell r="J262">
            <v>1320</v>
          </cell>
          <cell r="K262" t="str">
            <v>1000</v>
          </cell>
          <cell r="L262" t="str">
            <v>DOMESTIC STATISTICAL 1000</v>
          </cell>
          <cell r="M262" t="str">
            <v>304010</v>
          </cell>
          <cell r="N262" t="str">
            <v>EGG PRODUCTS</v>
          </cell>
          <cell r="O262" t="str">
            <v>120</v>
          </cell>
        </row>
        <row r="263">
          <cell r="A263" t="str">
            <v>A570</v>
          </cell>
          <cell r="B263">
            <v>0</v>
          </cell>
          <cell r="C263" t="str">
            <v>EGG MIX DRIED PKG-48/6 OZ</v>
          </cell>
          <cell r="D263" t="str">
            <v>100044 Average</v>
          </cell>
          <cell r="E263" t="e">
            <v>#N/A</v>
          </cell>
          <cell r="F263">
            <v>3.4370999999999996</v>
          </cell>
          <cell r="G263" t="str">
            <v>076048</v>
          </cell>
          <cell r="H263" t="str">
            <v>0820-CWT</v>
          </cell>
          <cell r="I263" t="str">
            <v>LB</v>
          </cell>
          <cell r="J263">
            <v>2000</v>
          </cell>
          <cell r="K263" t="str">
            <v>1000</v>
          </cell>
          <cell r="L263" t="str">
            <v>DOMESTIC STATISTICAL 1000</v>
          </cell>
          <cell r="M263" t="str">
            <v>304010</v>
          </cell>
          <cell r="N263" t="str">
            <v>EGG PRODUCTS</v>
          </cell>
          <cell r="O263" t="str">
            <v>120</v>
          </cell>
        </row>
        <row r="264">
          <cell r="A264" t="str">
            <v>A573</v>
          </cell>
          <cell r="B264">
            <v>0</v>
          </cell>
          <cell r="C264" t="str">
            <v>CHICKEN DRUMSTICKS CHILLED -BULK</v>
          </cell>
          <cell r="D264" t="str">
            <v>100115 Average</v>
          </cell>
          <cell r="E264" t="e">
            <v>#N/A</v>
          </cell>
          <cell r="F264">
            <v>0.39250000000000002</v>
          </cell>
          <cell r="G264" t="str">
            <v>224390</v>
          </cell>
          <cell r="H264" t="str">
            <v>2211-CWT</v>
          </cell>
          <cell r="I264" t="str">
            <v>LB</v>
          </cell>
          <cell r="J264">
            <v>0</v>
          </cell>
          <cell r="K264" t="str">
            <v>1000</v>
          </cell>
          <cell r="L264" t="str">
            <v>DOMESTIC STATISTICAL 1000</v>
          </cell>
          <cell r="M264" t="str">
            <v>301040</v>
          </cell>
          <cell r="N264" t="str">
            <v>CHICKEN, BULK</v>
          </cell>
          <cell r="O264" t="str">
            <v>120</v>
          </cell>
        </row>
        <row r="265">
          <cell r="A265" t="str">
            <v>A575</v>
          </cell>
          <cell r="B265">
            <v>0</v>
          </cell>
          <cell r="C265" t="str">
            <v>EGG MIX DRIED PKG-4/10 LB</v>
          </cell>
          <cell r="D265" t="str">
            <v>100043 Average</v>
          </cell>
          <cell r="E265" t="e">
            <v>#N/A</v>
          </cell>
          <cell r="F265">
            <v>1.4268000000000001</v>
          </cell>
          <cell r="G265" t="str">
            <v>076010</v>
          </cell>
          <cell r="H265" t="str">
            <v>0820-CWT</v>
          </cell>
          <cell r="I265" t="str">
            <v>LB</v>
          </cell>
          <cell r="J265">
            <v>1000</v>
          </cell>
          <cell r="K265" t="str">
            <v>1000</v>
          </cell>
          <cell r="L265" t="str">
            <v>DOMESTIC STATISTICAL 1000</v>
          </cell>
          <cell r="M265" t="str">
            <v>304010</v>
          </cell>
          <cell r="N265" t="str">
            <v>EGG PRODUCTS</v>
          </cell>
          <cell r="O265" t="str">
            <v>120</v>
          </cell>
        </row>
        <row r="266">
          <cell r="A266" t="str">
            <v>A578</v>
          </cell>
          <cell r="B266">
            <v>0</v>
          </cell>
          <cell r="C266" t="str">
            <v>BEEF IRRADIATED PATTY FRZ CTN-40 LB</v>
          </cell>
          <cell r="D266" t="str">
            <v>110082 Average</v>
          </cell>
          <cell r="E266" t="e">
            <v>#N/A</v>
          </cell>
          <cell r="F266">
            <v>1.9</v>
          </cell>
          <cell r="G266" t="str">
            <v>252320</v>
          </cell>
          <cell r="H266" t="str">
            <v>N/A</v>
          </cell>
          <cell r="I266" t="str">
            <v>LB</v>
          </cell>
          <cell r="J266">
            <v>950</v>
          </cell>
          <cell r="K266" t="str">
            <v>1000</v>
          </cell>
          <cell r="L266" t="str">
            <v>DOMESTIC STATISTICAL 1000</v>
          </cell>
          <cell r="M266" t="str">
            <v>101030</v>
          </cell>
          <cell r="N266" t="str">
            <v>BEEF, GROUND</v>
          </cell>
          <cell r="O266" t="str">
            <v>130</v>
          </cell>
        </row>
        <row r="267">
          <cell r="A267" t="str">
            <v>A579</v>
          </cell>
          <cell r="B267">
            <v>0</v>
          </cell>
          <cell r="C267" t="str">
            <v>BEEF IRRADIATED FINE GRND FRZ CTN-40 LB</v>
          </cell>
          <cell r="D267" t="str">
            <v>110085 Average</v>
          </cell>
          <cell r="E267" t="e">
            <v>#N/A</v>
          </cell>
          <cell r="F267">
            <v>1.7</v>
          </cell>
          <cell r="G267" t="str">
            <v>252420</v>
          </cell>
          <cell r="H267" t="str">
            <v>N/A</v>
          </cell>
          <cell r="I267" t="str">
            <v>LB</v>
          </cell>
          <cell r="J267">
            <v>1000</v>
          </cell>
          <cell r="K267" t="str">
            <v>1000</v>
          </cell>
          <cell r="L267" t="str">
            <v>DOMESTIC STATISTICAL 1000</v>
          </cell>
          <cell r="M267" t="str">
            <v>101030</v>
          </cell>
          <cell r="N267" t="str">
            <v>BEEF, GROUND</v>
          </cell>
          <cell r="O267" t="str">
            <v>130</v>
          </cell>
        </row>
        <row r="268">
          <cell r="A268" t="str">
            <v>A580</v>
          </cell>
          <cell r="B268">
            <v>0</v>
          </cell>
          <cell r="C268" t="str">
            <v>BEEF LEAN FNLY TXTRD PATTY FRZ CTN-40 LB</v>
          </cell>
          <cell r="D268" t="str">
            <v>100163 Average</v>
          </cell>
          <cell r="E268">
            <v>2.7459499999999997</v>
          </cell>
          <cell r="F268">
            <v>2.6666000000000003</v>
          </cell>
          <cell r="G268" t="str">
            <v>251940</v>
          </cell>
          <cell r="H268" t="str">
            <v>5419-CWT</v>
          </cell>
          <cell r="I268" t="str">
            <v>LB</v>
          </cell>
          <cell r="J268">
            <v>950</v>
          </cell>
          <cell r="K268" t="str">
            <v>1000</v>
          </cell>
          <cell r="L268" t="str">
            <v>DOMESTIC STATISTICAL 1000</v>
          </cell>
          <cell r="M268" t="str">
            <v>101030</v>
          </cell>
          <cell r="N268" t="str">
            <v>BEEF, GROUND</v>
          </cell>
          <cell r="O268" t="str">
            <v>130</v>
          </cell>
        </row>
        <row r="269">
          <cell r="A269" t="str">
            <v>A581</v>
          </cell>
          <cell r="B269">
            <v>0</v>
          </cell>
          <cell r="C269" t="str">
            <v>TURKEY HAM SMALL FRZ CTN-40 LB</v>
          </cell>
          <cell r="D269" t="str">
            <v>100886 Average</v>
          </cell>
          <cell r="E269" t="e">
            <v>#N/A</v>
          </cell>
          <cell r="F269">
            <v>1.7909999999999999</v>
          </cell>
          <cell r="G269" t="str">
            <v>234140</v>
          </cell>
          <cell r="H269" t="str">
            <v>2231-CWT</v>
          </cell>
          <cell r="I269" t="str">
            <v>LB</v>
          </cell>
          <cell r="J269">
            <v>1000</v>
          </cell>
          <cell r="K269" t="str">
            <v>1000</v>
          </cell>
          <cell r="L269" t="str">
            <v>DOMESTIC STATISTICAL 1000</v>
          </cell>
          <cell r="M269" t="str">
            <v>302030</v>
          </cell>
          <cell r="N269" t="str">
            <v>TURKEY, COOKED</v>
          </cell>
          <cell r="O269" t="str">
            <v>120</v>
          </cell>
        </row>
        <row r="270">
          <cell r="A270" t="str">
            <v>A582</v>
          </cell>
          <cell r="B270">
            <v>0</v>
          </cell>
          <cell r="C270" t="str">
            <v>TURKEY THIGHS BNLS SKNLS CHILLED-BULK</v>
          </cell>
          <cell r="D270" t="str">
            <v>100883 Average</v>
          </cell>
          <cell r="E270">
            <v>1.3756000025800343</v>
          </cell>
          <cell r="F270">
            <v>1.516</v>
          </cell>
          <cell r="G270" t="str">
            <v>232110</v>
          </cell>
          <cell r="H270" t="str">
            <v>2231-CWT</v>
          </cell>
          <cell r="I270" t="str">
            <v>LB</v>
          </cell>
          <cell r="J270">
            <v>0</v>
          </cell>
          <cell r="K270" t="str">
            <v>1000</v>
          </cell>
          <cell r="L270" t="str">
            <v>DOMESTIC STATISTICAL 1000</v>
          </cell>
          <cell r="M270" t="str">
            <v>302040</v>
          </cell>
          <cell r="N270" t="str">
            <v>TURKEY, BULK</v>
          </cell>
          <cell r="O270" t="str">
            <v>120</v>
          </cell>
        </row>
        <row r="271">
          <cell r="A271" t="str">
            <v>A590</v>
          </cell>
          <cell r="B271">
            <v>0</v>
          </cell>
          <cell r="C271" t="str">
            <v>BEEF STEW CAN-24/24 OZ</v>
          </cell>
          <cell r="D271" t="str">
            <v>100526 Average</v>
          </cell>
          <cell r="E271" t="e">
            <v>#N/A</v>
          </cell>
          <cell r="F271">
            <v>1.0466</v>
          </cell>
          <cell r="G271" t="str">
            <v>242024</v>
          </cell>
          <cell r="H271" t="str">
            <v>5419-CWT</v>
          </cell>
          <cell r="I271" t="str">
            <v>LB</v>
          </cell>
          <cell r="J271">
            <v>1000</v>
          </cell>
          <cell r="K271" t="str">
            <v>1000</v>
          </cell>
          <cell r="L271" t="str">
            <v>DOMESTIC STATISTICAL 1000</v>
          </cell>
          <cell r="M271" t="str">
            <v>101010</v>
          </cell>
          <cell r="N271" t="str">
            <v>BEEF, CANNED</v>
          </cell>
          <cell r="O271" t="str">
            <v>130</v>
          </cell>
        </row>
        <row r="272">
          <cell r="A272" t="str">
            <v>A594</v>
          </cell>
          <cell r="B272">
            <v>0</v>
          </cell>
          <cell r="C272" t="str">
            <v>BEEF COARSE GROUND FRZ CTN-60 LB</v>
          </cell>
          <cell r="D272" t="str">
            <v>100154 Average</v>
          </cell>
          <cell r="E272">
            <v>2.2430967001337652</v>
          </cell>
          <cell r="F272">
            <v>2.4241999999999999</v>
          </cell>
          <cell r="G272" t="str">
            <v>251061</v>
          </cell>
          <cell r="H272" t="str">
            <v>5419-CWT</v>
          </cell>
          <cell r="I272" t="str">
            <v>LB</v>
          </cell>
          <cell r="J272">
            <v>700</v>
          </cell>
          <cell r="K272" t="str">
            <v>1000</v>
          </cell>
          <cell r="L272" t="str">
            <v>DOMESTIC STATISTICAL 1000</v>
          </cell>
          <cell r="M272" t="str">
            <v>101030</v>
          </cell>
          <cell r="N272" t="str">
            <v>BEEF, GROUND</v>
          </cell>
          <cell r="O272" t="str">
            <v>130</v>
          </cell>
        </row>
        <row r="273">
          <cell r="A273" t="str">
            <v>A602</v>
          </cell>
          <cell r="B273">
            <v>0</v>
          </cell>
          <cell r="C273" t="str">
            <v>BEEF BNLS SPECIAL TRM FRZ CTN-60 LB</v>
          </cell>
          <cell r="D273" t="str">
            <v>100156 Average</v>
          </cell>
          <cell r="E273">
            <v>3.3582296241157121</v>
          </cell>
          <cell r="F273">
            <v>3.3654999999999999</v>
          </cell>
          <cell r="G273" t="str">
            <v>251260</v>
          </cell>
          <cell r="H273" t="str">
            <v>5419-CWT</v>
          </cell>
          <cell r="I273" t="str">
            <v>LB</v>
          </cell>
          <cell r="J273">
            <v>700</v>
          </cell>
          <cell r="K273" t="str">
            <v>1000</v>
          </cell>
          <cell r="L273" t="str">
            <v>DOMESTIC STATISTICAL 1000</v>
          </cell>
          <cell r="M273" t="str">
            <v>101060</v>
          </cell>
          <cell r="N273" t="str">
            <v>BEEF, SPECIAL TRIM</v>
          </cell>
          <cell r="O273" t="str">
            <v>130</v>
          </cell>
        </row>
        <row r="274">
          <cell r="A274" t="str">
            <v>A608</v>
          </cell>
          <cell r="B274">
            <v>0</v>
          </cell>
          <cell r="C274" t="str">
            <v>BEEF FINE GROUND FRZ CTN-40 LB</v>
          </cell>
          <cell r="D274" t="str">
            <v>100158 Average</v>
          </cell>
          <cell r="E274">
            <v>2.3144706255560656</v>
          </cell>
          <cell r="F274">
            <v>2.3583000000000003</v>
          </cell>
          <cell r="G274" t="str">
            <v>251340</v>
          </cell>
          <cell r="H274" t="str">
            <v>5419-CWT</v>
          </cell>
          <cell r="I274" t="str">
            <v>LB</v>
          </cell>
          <cell r="J274">
            <v>1000</v>
          </cell>
          <cell r="K274" t="str">
            <v>1000</v>
          </cell>
          <cell r="L274" t="str">
            <v>DOMESTIC STATISTICAL 1000</v>
          </cell>
          <cell r="M274" t="str">
            <v>101030</v>
          </cell>
          <cell r="N274" t="str">
            <v>BEEF, GROUND</v>
          </cell>
          <cell r="O274" t="str">
            <v>130</v>
          </cell>
        </row>
        <row r="275">
          <cell r="A275" t="str">
            <v>A609</v>
          </cell>
          <cell r="B275">
            <v>0</v>
          </cell>
          <cell r="C275" t="str">
            <v>BEEF FINE GROUND FRZ PKG-40/1 LB</v>
          </cell>
          <cell r="D275" t="str">
            <v>100159 Average</v>
          </cell>
          <cell r="E275" t="e">
            <v>#N/A</v>
          </cell>
          <cell r="F275">
            <v>2.2890000000000001</v>
          </cell>
          <cell r="G275" t="str">
            <v>251341</v>
          </cell>
          <cell r="H275" t="str">
            <v>5419-CWT</v>
          </cell>
          <cell r="I275" t="str">
            <v>LB</v>
          </cell>
          <cell r="J275">
            <v>1000</v>
          </cell>
          <cell r="K275" t="str">
            <v>1000</v>
          </cell>
          <cell r="L275" t="str">
            <v>DOMESTIC STATISTICAL 1000</v>
          </cell>
          <cell r="M275" t="str">
            <v>101030</v>
          </cell>
          <cell r="N275" t="str">
            <v>BEEF, GROUND</v>
          </cell>
          <cell r="O275" t="str">
            <v>130</v>
          </cell>
        </row>
        <row r="276">
          <cell r="A276" t="str">
            <v>A611</v>
          </cell>
          <cell r="B276">
            <v>0</v>
          </cell>
          <cell r="C276" t="str">
            <v>BISON STEW CAN-24/24 OZ</v>
          </cell>
          <cell r="D276" t="str">
            <v>100135 Average</v>
          </cell>
          <cell r="E276" t="e">
            <v>#N/A</v>
          </cell>
          <cell r="F276">
            <v>1.641</v>
          </cell>
          <cell r="G276" t="str">
            <v>243524</v>
          </cell>
          <cell r="H276" t="str">
            <v>N/A</v>
          </cell>
          <cell r="I276" t="str">
            <v>LB</v>
          </cell>
          <cell r="J276">
            <v>1000</v>
          </cell>
          <cell r="K276" t="str">
            <v>1000</v>
          </cell>
          <cell r="L276" t="str">
            <v>DOMESTIC STATISTICAL 1000</v>
          </cell>
          <cell r="M276" t="str">
            <v>101090</v>
          </cell>
          <cell r="N276" t="str">
            <v>BISON PRODUCTS</v>
          </cell>
          <cell r="O276" t="str">
            <v>130</v>
          </cell>
        </row>
        <row r="277">
          <cell r="A277" t="str">
            <v>A612</v>
          </cell>
          <cell r="B277">
            <v>0</v>
          </cell>
          <cell r="C277" t="str">
            <v>BEEF SPCLTRIMBNLS CHILL COMBO-20/2000 LB</v>
          </cell>
          <cell r="D277" t="str">
            <v>100171 Average</v>
          </cell>
          <cell r="E277" t="e">
            <v>#N/A</v>
          </cell>
          <cell r="F277">
            <v>1.95</v>
          </cell>
          <cell r="G277" t="str">
            <v>253860</v>
          </cell>
          <cell r="H277" t="str">
            <v>5419-CWT</v>
          </cell>
          <cell r="I277" t="str">
            <v>LB</v>
          </cell>
          <cell r="J277">
            <v>21</v>
          </cell>
          <cell r="K277" t="str">
            <v>1000</v>
          </cell>
          <cell r="L277" t="str">
            <v>DOMESTIC STATISTICAL 1000</v>
          </cell>
          <cell r="M277" t="str">
            <v>101060</v>
          </cell>
          <cell r="N277" t="str">
            <v>BEEF, SPECIAL TRIM</v>
          </cell>
          <cell r="O277" t="str">
            <v>130</v>
          </cell>
        </row>
        <row r="278">
          <cell r="A278" t="str">
            <v>A613</v>
          </cell>
          <cell r="B278">
            <v>0</v>
          </cell>
          <cell r="C278" t="str">
            <v>BEEF ROAST ROUND FRZ CTN-38-42 LB</v>
          </cell>
          <cell r="D278" t="str">
            <v>100166 Average</v>
          </cell>
          <cell r="E278" t="e">
            <v>#N/A</v>
          </cell>
          <cell r="F278">
            <v>4.0141999999999998</v>
          </cell>
          <cell r="G278" t="str">
            <v>253238</v>
          </cell>
          <cell r="H278" t="str">
            <v>5419-CWT</v>
          </cell>
          <cell r="I278" t="str">
            <v>LB</v>
          </cell>
          <cell r="J278">
            <v>1000</v>
          </cell>
          <cell r="K278" t="str">
            <v>1000</v>
          </cell>
          <cell r="L278" t="str">
            <v>DOMESTIC STATISTICAL 1000</v>
          </cell>
          <cell r="M278" t="str">
            <v>101050</v>
          </cell>
          <cell r="N278" t="str">
            <v>BEEF, ROAST</v>
          </cell>
          <cell r="O278" t="str">
            <v>130</v>
          </cell>
        </row>
        <row r="279">
          <cell r="A279" t="str">
            <v>A615</v>
          </cell>
          <cell r="B279">
            <v>0</v>
          </cell>
          <cell r="C279" t="str">
            <v>BEEF ROAST CKD SLC FRZ PKG-8/5 LB</v>
          </cell>
          <cell r="D279" t="str">
            <v>110096 Average</v>
          </cell>
          <cell r="E279" t="e">
            <v>#N/A</v>
          </cell>
          <cell r="F279">
            <v>2.5</v>
          </cell>
          <cell r="G279" t="str">
            <v>241910</v>
          </cell>
          <cell r="H279" t="str">
            <v>N/A</v>
          </cell>
          <cell r="I279" t="str">
            <v>LB</v>
          </cell>
          <cell r="J279">
            <v>1000</v>
          </cell>
          <cell r="K279" t="str">
            <v>1000</v>
          </cell>
          <cell r="L279" t="str">
            <v>DOMESTIC STATISTICAL 1000</v>
          </cell>
          <cell r="M279" t="str">
            <v>101040</v>
          </cell>
          <cell r="N279" t="str">
            <v>BEEF, COOKED</v>
          </cell>
          <cell r="O279" t="str">
            <v>130</v>
          </cell>
        </row>
        <row r="280">
          <cell r="A280" t="str">
            <v>A616</v>
          </cell>
          <cell r="B280">
            <v>0</v>
          </cell>
          <cell r="C280" t="str">
            <v>BEEF SPP PATTY FRZ CTN-40 LB</v>
          </cell>
          <cell r="D280" t="str">
            <v>100160 Average</v>
          </cell>
          <cell r="E280">
            <v>2.2764203724476588</v>
          </cell>
          <cell r="F280">
            <v>2.0459000000000001</v>
          </cell>
          <cell r="G280" t="str">
            <v>251440</v>
          </cell>
          <cell r="H280" t="str">
            <v>5419-CWT</v>
          </cell>
          <cell r="I280" t="str">
            <v>LB</v>
          </cell>
          <cell r="J280">
            <v>950</v>
          </cell>
          <cell r="K280" t="str">
            <v>1000</v>
          </cell>
          <cell r="L280" t="str">
            <v>DOMESTIC STATISTICAL 1000</v>
          </cell>
          <cell r="M280" t="str">
            <v>101030</v>
          </cell>
          <cell r="N280" t="str">
            <v>BEEF, GROUND</v>
          </cell>
          <cell r="O280" t="str">
            <v>130</v>
          </cell>
        </row>
        <row r="281">
          <cell r="A281" t="str">
            <v>A618</v>
          </cell>
          <cell r="B281">
            <v>0</v>
          </cell>
          <cell r="C281" t="str">
            <v>BEEF ROAST CKD SLC FRZ PKG-20/2 LB</v>
          </cell>
          <cell r="D281" t="str">
            <v>110098 Average</v>
          </cell>
          <cell r="E281" t="e">
            <v>#N/A</v>
          </cell>
          <cell r="F281">
            <v>2.5</v>
          </cell>
          <cell r="G281" t="str">
            <v>241920</v>
          </cell>
          <cell r="H281" t="str">
            <v>N/A</v>
          </cell>
          <cell r="I281" t="str">
            <v>LB</v>
          </cell>
          <cell r="J281">
            <v>1000</v>
          </cell>
          <cell r="K281" t="str">
            <v>1000</v>
          </cell>
          <cell r="L281" t="str">
            <v>DOMESTIC STATISTICAL 1000</v>
          </cell>
          <cell r="M281" t="str">
            <v>101040</v>
          </cell>
          <cell r="N281" t="str">
            <v>BEEF, COOKED</v>
          </cell>
          <cell r="O281" t="str">
            <v>130</v>
          </cell>
        </row>
        <row r="282">
          <cell r="A282" t="str">
            <v>A620</v>
          </cell>
          <cell r="B282">
            <v>0</v>
          </cell>
          <cell r="C282" t="str">
            <v>LAMB SHOULDER CHOP CTN-38-42 LB</v>
          </cell>
          <cell r="D282" t="str">
            <v>100089 Average</v>
          </cell>
          <cell r="E282" t="e">
            <v>#N/A</v>
          </cell>
          <cell r="F282">
            <v>5.22</v>
          </cell>
          <cell r="G282" t="str">
            <v>193340</v>
          </cell>
          <cell r="H282" t="str">
            <v>N/A</v>
          </cell>
          <cell r="I282" t="str">
            <v>LB</v>
          </cell>
          <cell r="J282">
            <v>900</v>
          </cell>
          <cell r="K282" t="str">
            <v>1000</v>
          </cell>
          <cell r="L282" t="str">
            <v>DOMESTIC STATISTICAL 1000</v>
          </cell>
          <cell r="M282" t="str">
            <v>104010</v>
          </cell>
          <cell r="N282" t="str">
            <v>LAMB PRODUCTS</v>
          </cell>
          <cell r="O282" t="str">
            <v>130</v>
          </cell>
        </row>
        <row r="283">
          <cell r="A283" t="str">
            <v>A624</v>
          </cell>
          <cell r="B283">
            <v>0</v>
          </cell>
          <cell r="C283" t="str">
            <v>LAMB LEG ROAST CTN-38-40 LB</v>
          </cell>
          <cell r="D283" t="str">
            <v>100087 Average</v>
          </cell>
          <cell r="E283" t="e">
            <v>#N/A</v>
          </cell>
          <cell r="F283">
            <v>3.7538999999999998</v>
          </cell>
          <cell r="G283" t="str">
            <v>193140</v>
          </cell>
          <cell r="H283" t="str">
            <v>N/A</v>
          </cell>
          <cell r="I283" t="str">
            <v>LB</v>
          </cell>
          <cell r="J283">
            <v>900</v>
          </cell>
          <cell r="K283" t="str">
            <v>1000</v>
          </cell>
          <cell r="L283" t="str">
            <v>DOMESTIC STATISTICAL 1000</v>
          </cell>
          <cell r="M283" t="str">
            <v>104010</v>
          </cell>
          <cell r="N283" t="str">
            <v>LAMB PRODUCTS</v>
          </cell>
          <cell r="O283" t="str">
            <v>130</v>
          </cell>
        </row>
        <row r="284">
          <cell r="A284" t="str">
            <v>A626</v>
          </cell>
          <cell r="B284">
            <v>0</v>
          </cell>
          <cell r="C284" t="str">
            <v>BEEF 100% PATTY FRZ CTN-40 LB</v>
          </cell>
          <cell r="D284" t="str">
            <v>100161 Average</v>
          </cell>
          <cell r="E284">
            <v>2.4828698240514897</v>
          </cell>
          <cell r="F284">
            <v>2.2439</v>
          </cell>
          <cell r="G284" t="str">
            <v>251540</v>
          </cell>
          <cell r="H284" t="str">
            <v>5419-CWT</v>
          </cell>
          <cell r="I284" t="str">
            <v>LB</v>
          </cell>
          <cell r="J284">
            <v>950</v>
          </cell>
          <cell r="K284" t="str">
            <v>1000</v>
          </cell>
          <cell r="L284" t="str">
            <v>DOMESTIC STATISTICAL 1000</v>
          </cell>
          <cell r="M284" t="str">
            <v>101030</v>
          </cell>
          <cell r="N284" t="str">
            <v>BEEF, GROUND</v>
          </cell>
          <cell r="O284" t="str">
            <v>130</v>
          </cell>
        </row>
        <row r="285">
          <cell r="A285" t="str">
            <v>A627</v>
          </cell>
          <cell r="B285">
            <v>0</v>
          </cell>
          <cell r="C285" t="str">
            <v>BEEF LEAN PATTY FRZ CTN-40 LB</v>
          </cell>
          <cell r="D285" t="str">
            <v>100162 Average</v>
          </cell>
          <cell r="E285">
            <v>2.631737265057398</v>
          </cell>
          <cell r="F285">
            <v>2.3646000000000003</v>
          </cell>
          <cell r="G285" t="str">
            <v>251740</v>
          </cell>
          <cell r="H285" t="str">
            <v>5419-CWT</v>
          </cell>
          <cell r="I285" t="str">
            <v>LB</v>
          </cell>
          <cell r="J285">
            <v>950</v>
          </cell>
          <cell r="K285" t="str">
            <v>1000</v>
          </cell>
          <cell r="L285" t="str">
            <v>DOMESTIC STATISTICAL 1000</v>
          </cell>
          <cell r="M285" t="str">
            <v>101030</v>
          </cell>
          <cell r="N285" t="str">
            <v>BEEF, GROUND</v>
          </cell>
          <cell r="O285" t="str">
            <v>130</v>
          </cell>
        </row>
        <row r="286">
          <cell r="A286" t="str">
            <v>A631</v>
          </cell>
          <cell r="B286">
            <v>0</v>
          </cell>
          <cell r="C286" t="str">
            <v>BISON GROUND FRZ PKG-40/1 LB</v>
          </cell>
          <cell r="D286" t="str">
            <v>110001 Average</v>
          </cell>
          <cell r="E286" t="e">
            <v>#N/A</v>
          </cell>
          <cell r="F286">
            <v>5.74</v>
          </cell>
          <cell r="G286" t="str">
            <v>191110</v>
          </cell>
          <cell r="H286" t="str">
            <v>N/A</v>
          </cell>
          <cell r="I286" t="str">
            <v>LB</v>
          </cell>
          <cell r="J286">
            <v>1000</v>
          </cell>
          <cell r="K286" t="str">
            <v>1000</v>
          </cell>
          <cell r="L286" t="str">
            <v>DOMESTIC STATISTICAL 1000</v>
          </cell>
          <cell r="M286" t="str">
            <v>101090</v>
          </cell>
          <cell r="N286" t="str">
            <v>BISON PRODUCTS</v>
          </cell>
          <cell r="O286" t="str">
            <v>130</v>
          </cell>
        </row>
        <row r="287">
          <cell r="A287" t="str">
            <v>A632</v>
          </cell>
          <cell r="B287">
            <v>0</v>
          </cell>
          <cell r="C287" t="str">
            <v>PORK PICNIC BNLS FRZ CTN-60 LB</v>
          </cell>
          <cell r="D287" t="str">
            <v>100193 Average</v>
          </cell>
          <cell r="E287">
            <v>1.3361916230260513</v>
          </cell>
          <cell r="F287">
            <v>1.3963999999999999</v>
          </cell>
          <cell r="G287" t="str">
            <v>268360</v>
          </cell>
          <cell r="H287" t="str">
            <v>6018-CWT</v>
          </cell>
          <cell r="I287" t="str">
            <v>LB</v>
          </cell>
          <cell r="J287">
            <v>667</v>
          </cell>
          <cell r="K287" t="str">
            <v>1000</v>
          </cell>
          <cell r="L287" t="str">
            <v>DOMESTIC STATISTICAL 1000</v>
          </cell>
          <cell r="M287" t="str">
            <v>102035</v>
          </cell>
          <cell r="N287" t="str">
            <v>PORK, FROZEN</v>
          </cell>
          <cell r="O287" t="str">
            <v>130</v>
          </cell>
        </row>
        <row r="288">
          <cell r="A288" t="str">
            <v>A634</v>
          </cell>
          <cell r="B288">
            <v>0</v>
          </cell>
          <cell r="C288" t="str">
            <v>BISON GROUND FRZ PKG-20/2 LB</v>
          </cell>
          <cell r="D288" t="str">
            <v>100084 Average</v>
          </cell>
          <cell r="E288" t="e">
            <v>#N/A</v>
          </cell>
          <cell r="F288">
            <v>3.5377999999999998</v>
          </cell>
          <cell r="G288" t="str">
            <v>191012</v>
          </cell>
          <cell r="H288" t="str">
            <v>N/A</v>
          </cell>
          <cell r="I288" t="str">
            <v>LB</v>
          </cell>
          <cell r="J288">
            <v>1000</v>
          </cell>
          <cell r="K288" t="str">
            <v>1000</v>
          </cell>
          <cell r="L288" t="str">
            <v>DOMESTIC STATISTICAL 1000</v>
          </cell>
          <cell r="M288" t="str">
            <v>101090</v>
          </cell>
          <cell r="N288" t="str">
            <v>BISON PRODUCTS</v>
          </cell>
          <cell r="O288" t="str">
            <v>130</v>
          </cell>
        </row>
        <row r="289">
          <cell r="A289" t="str">
            <v>A669</v>
          </cell>
          <cell r="B289">
            <v>0</v>
          </cell>
          <cell r="C289" t="str">
            <v>PORK HAM WATERAD FRZ CTN-12/3 LB</v>
          </cell>
          <cell r="D289" t="str">
            <v>100182 Average</v>
          </cell>
          <cell r="E289" t="e">
            <v>#N/A</v>
          </cell>
          <cell r="F289">
            <v>1.7271000000000001</v>
          </cell>
          <cell r="G289" t="str">
            <v>267112</v>
          </cell>
          <cell r="H289" t="str">
            <v>6018-CWT</v>
          </cell>
          <cell r="I289" t="str">
            <v>LB</v>
          </cell>
          <cell r="J289">
            <v>1000</v>
          </cell>
          <cell r="K289" t="str">
            <v>1000</v>
          </cell>
          <cell r="L289" t="str">
            <v>DOMESTIC STATISTICAL 1000</v>
          </cell>
          <cell r="M289" t="str">
            <v>102050</v>
          </cell>
          <cell r="N289" t="str">
            <v>HAM, FULLY COOKED</v>
          </cell>
          <cell r="O289" t="str">
            <v>130</v>
          </cell>
        </row>
        <row r="290">
          <cell r="A290" t="str">
            <v>A672</v>
          </cell>
          <cell r="B290">
            <v>0</v>
          </cell>
          <cell r="C290" t="str">
            <v>PORK ROAST LEG FRZ CTN-32-40 LB</v>
          </cell>
          <cell r="D290" t="str">
            <v>100173 Average</v>
          </cell>
          <cell r="E290">
            <v>1.5457417612965958</v>
          </cell>
          <cell r="F290">
            <v>1.6151</v>
          </cell>
          <cell r="G290" t="str">
            <v>262528</v>
          </cell>
          <cell r="H290" t="str">
            <v>6018-CWT</v>
          </cell>
          <cell r="I290" t="str">
            <v>LB</v>
          </cell>
          <cell r="J290">
            <v>1000</v>
          </cell>
          <cell r="K290" t="str">
            <v>1000</v>
          </cell>
          <cell r="L290" t="str">
            <v>DOMESTIC STATISTICAL 1000</v>
          </cell>
          <cell r="M290" t="str">
            <v>102035</v>
          </cell>
          <cell r="N290" t="str">
            <v>PORK, FROZEN</v>
          </cell>
          <cell r="O290" t="str">
            <v>130</v>
          </cell>
        </row>
        <row r="291">
          <cell r="A291" t="str">
            <v>A693</v>
          </cell>
          <cell r="B291">
            <v>0</v>
          </cell>
          <cell r="C291" t="str">
            <v>PORK HAM WATERAD FRZ PKG 4/10 LB</v>
          </cell>
          <cell r="D291" t="str">
            <v>100184 Average</v>
          </cell>
          <cell r="E291">
            <v>1.5639368664880957</v>
          </cell>
          <cell r="F291">
            <v>1.5527000000000002</v>
          </cell>
          <cell r="G291" t="str">
            <v>267145</v>
          </cell>
          <cell r="H291" t="str">
            <v>6018-CWT</v>
          </cell>
          <cell r="I291" t="str">
            <v>LB</v>
          </cell>
          <cell r="J291">
            <v>1000</v>
          </cell>
          <cell r="K291" t="str">
            <v>1000</v>
          </cell>
          <cell r="L291" t="str">
            <v>DOMESTIC STATISTICAL 1000</v>
          </cell>
          <cell r="M291" t="str">
            <v>102050</v>
          </cell>
          <cell r="N291" t="str">
            <v>HAM, FULLY COOKED</v>
          </cell>
          <cell r="O291" t="str">
            <v>130</v>
          </cell>
        </row>
        <row r="292">
          <cell r="A292" t="str">
            <v>A694</v>
          </cell>
          <cell r="B292">
            <v>0</v>
          </cell>
          <cell r="C292" t="str">
            <v>PORK HAM WATERAD CHILLED PKG-4/10 LB</v>
          </cell>
          <cell r="D292" t="str">
            <v>100186 Average</v>
          </cell>
          <cell r="E292" t="e">
            <v>#N/A</v>
          </cell>
          <cell r="F292">
            <v>1.3415999999999999</v>
          </cell>
          <cell r="G292" t="str">
            <v>267341</v>
          </cell>
          <cell r="H292" t="str">
            <v>6018-CWT</v>
          </cell>
          <cell r="I292" t="str">
            <v>LB</v>
          </cell>
          <cell r="J292">
            <v>1000</v>
          </cell>
          <cell r="K292" t="str">
            <v>1000</v>
          </cell>
          <cell r="L292" t="str">
            <v>DOMESTIC STATISTICAL 1000</v>
          </cell>
          <cell r="M292" t="str">
            <v>102050</v>
          </cell>
          <cell r="N292" t="str">
            <v>HAM, FULLY COOKED</v>
          </cell>
          <cell r="O292" t="str">
            <v>130</v>
          </cell>
        </row>
        <row r="293">
          <cell r="A293" t="str">
            <v>A702</v>
          </cell>
          <cell r="B293">
            <v>0</v>
          </cell>
          <cell r="C293" t="str">
            <v>BEEF CHILI W/O BEANS CAN-24/24 OZ</v>
          </cell>
          <cell r="D293" t="str">
            <v>100138 Average</v>
          </cell>
          <cell r="E293" t="e">
            <v>#N/A</v>
          </cell>
          <cell r="F293">
            <v>1.5384</v>
          </cell>
          <cell r="G293" t="str">
            <v>245010</v>
          </cell>
          <cell r="H293" t="str">
            <v>5419-CWT</v>
          </cell>
          <cell r="I293" t="str">
            <v>LB</v>
          </cell>
          <cell r="J293">
            <v>1000</v>
          </cell>
          <cell r="K293" t="str">
            <v>1000</v>
          </cell>
          <cell r="L293" t="str">
            <v>DOMESTIC STATISTICAL 1000</v>
          </cell>
          <cell r="M293" t="str">
            <v>101010</v>
          </cell>
          <cell r="N293" t="str">
            <v>BEEF, CANNED</v>
          </cell>
          <cell r="O293" t="str">
            <v>130</v>
          </cell>
        </row>
        <row r="294">
          <cell r="A294" t="str">
            <v>A704</v>
          </cell>
          <cell r="B294">
            <v>0</v>
          </cell>
          <cell r="C294" t="str">
            <v>BEEF FRESH BNLS COMBO-20/2000 LB</v>
          </cell>
          <cell r="D294" t="str">
            <v>100155 Average</v>
          </cell>
          <cell r="E294">
            <v>2.1002098288347679</v>
          </cell>
          <cell r="F294">
            <v>2.4013999999999998</v>
          </cell>
          <cell r="G294" t="str">
            <v>251190</v>
          </cell>
          <cell r="H294" t="str">
            <v>5419-CWT</v>
          </cell>
          <cell r="I294" t="str">
            <v>LB</v>
          </cell>
          <cell r="J294">
            <v>20</v>
          </cell>
          <cell r="K294" t="str">
            <v>1000</v>
          </cell>
          <cell r="L294" t="str">
            <v>DOMESTIC STATISTICAL 1000</v>
          </cell>
          <cell r="M294" t="str">
            <v>101070</v>
          </cell>
          <cell r="N294" t="str">
            <v>BEEF, FRESH</v>
          </cell>
          <cell r="O294" t="str">
            <v>130</v>
          </cell>
        </row>
        <row r="295">
          <cell r="A295" t="str">
            <v>A705</v>
          </cell>
          <cell r="B295">
            <v>0</v>
          </cell>
          <cell r="C295" t="str">
            <v>BEEF ROAST CKD 8-10 LB CTN-32-40</v>
          </cell>
          <cell r="D295" t="str">
            <v>100129 Average</v>
          </cell>
          <cell r="E295" t="e">
            <v>#N/A</v>
          </cell>
          <cell r="F295">
            <v>3</v>
          </cell>
          <cell r="G295" t="str">
            <v>241710</v>
          </cell>
          <cell r="H295" t="str">
            <v>5419-CWT</v>
          </cell>
          <cell r="I295" t="str">
            <v>LB</v>
          </cell>
          <cell r="J295">
            <v>1000</v>
          </cell>
          <cell r="K295" t="str">
            <v>1000</v>
          </cell>
          <cell r="L295" t="str">
            <v>DOMESTIC STATISTICAL 1000</v>
          </cell>
          <cell r="M295" t="str">
            <v>101040</v>
          </cell>
          <cell r="N295" t="str">
            <v>BEEF, COOKED</v>
          </cell>
          <cell r="O295" t="str">
            <v>130</v>
          </cell>
        </row>
        <row r="296">
          <cell r="A296" t="str">
            <v>A706</v>
          </cell>
          <cell r="B296">
            <v>0</v>
          </cell>
          <cell r="C296" t="str">
            <v>BEEF SPP PATTY HOMESTYLE CKD CTN-40 LB</v>
          </cell>
          <cell r="D296" t="str">
            <v>100130 Average</v>
          </cell>
          <cell r="E296">
            <v>2.5280745659351553</v>
          </cell>
          <cell r="F296">
            <v>2.4033000000000002</v>
          </cell>
          <cell r="G296" t="str">
            <v>241810</v>
          </cell>
          <cell r="H296" t="str">
            <v>5419-CWT</v>
          </cell>
          <cell r="I296" t="str">
            <v>LB</v>
          </cell>
          <cell r="J296">
            <v>950</v>
          </cell>
          <cell r="K296" t="str">
            <v>1000</v>
          </cell>
          <cell r="L296" t="str">
            <v>DOMESTIC STATISTICAL 1000</v>
          </cell>
          <cell r="M296" t="str">
            <v>101040</v>
          </cell>
          <cell r="N296" t="str">
            <v>BEEF, COOKED</v>
          </cell>
          <cell r="O296" t="str">
            <v>130</v>
          </cell>
        </row>
        <row r="297">
          <cell r="A297" t="str">
            <v>A707</v>
          </cell>
          <cell r="B297">
            <v>0</v>
          </cell>
          <cell r="C297" t="str">
            <v>PORK SEASND PATTY 2.7 OZ CKD PKG-4/10 LB</v>
          </cell>
          <cell r="D297" t="str">
            <v>100145 Average</v>
          </cell>
          <cell r="E297" t="e">
            <v>#N/A</v>
          </cell>
          <cell r="F297">
            <v>1.4219999999999999</v>
          </cell>
          <cell r="G297" t="str">
            <v>246510</v>
          </cell>
          <cell r="H297" t="str">
            <v>6018-CWT</v>
          </cell>
          <cell r="I297" t="str">
            <v>LB</v>
          </cell>
          <cell r="J297">
            <v>950</v>
          </cell>
          <cell r="K297" t="str">
            <v>1000</v>
          </cell>
          <cell r="L297" t="str">
            <v>DOMESTIC STATISTICAL 1000</v>
          </cell>
          <cell r="M297" t="str">
            <v>102030</v>
          </cell>
          <cell r="N297" t="str">
            <v>PORK, COOKED</v>
          </cell>
          <cell r="O297" t="str">
            <v>130</v>
          </cell>
        </row>
        <row r="298">
          <cell r="A298" t="str">
            <v>A708</v>
          </cell>
          <cell r="B298">
            <v>0</v>
          </cell>
          <cell r="C298" t="str">
            <v>PORK SEASND PATTY 1.2 OZ CKD PKG-4/10 LB</v>
          </cell>
          <cell r="D298" t="str">
            <v>100146 Average</v>
          </cell>
          <cell r="E298" t="e">
            <v>#N/A</v>
          </cell>
          <cell r="F298">
            <v>1.4269999999999998</v>
          </cell>
          <cell r="G298" t="str">
            <v>246610</v>
          </cell>
          <cell r="H298" t="str">
            <v>6018-CWT</v>
          </cell>
          <cell r="I298" t="str">
            <v>LB</v>
          </cell>
          <cell r="J298">
            <v>950</v>
          </cell>
          <cell r="K298" t="str">
            <v>1000</v>
          </cell>
          <cell r="L298" t="str">
            <v>DOMESTIC STATISTICAL 1000</v>
          </cell>
          <cell r="M298" t="str">
            <v>102030</v>
          </cell>
          <cell r="N298" t="str">
            <v>PORK, COOKED</v>
          </cell>
          <cell r="O298" t="str">
            <v>130</v>
          </cell>
        </row>
        <row r="299">
          <cell r="A299" t="str">
            <v>A709</v>
          </cell>
          <cell r="B299">
            <v>0</v>
          </cell>
          <cell r="C299" t="str">
            <v>PORK TACO FILLING CKD PKG-10/4 LB</v>
          </cell>
          <cell r="D299" t="str">
            <v>100147 Average</v>
          </cell>
          <cell r="E299" t="e">
            <v>#N/A</v>
          </cell>
          <cell r="F299">
            <v>1.3525</v>
          </cell>
          <cell r="G299" t="str">
            <v>246710</v>
          </cell>
          <cell r="H299" t="str">
            <v>6018-CWT</v>
          </cell>
          <cell r="I299" t="str">
            <v>LB</v>
          </cell>
          <cell r="J299">
            <v>1000</v>
          </cell>
          <cell r="K299" t="str">
            <v>1000</v>
          </cell>
          <cell r="L299" t="str">
            <v>DOMESTIC STATISTICAL 1000</v>
          </cell>
          <cell r="M299" t="str">
            <v>102030</v>
          </cell>
          <cell r="N299" t="str">
            <v>PORK, COOKED</v>
          </cell>
          <cell r="O299" t="str">
            <v>130</v>
          </cell>
        </row>
        <row r="300">
          <cell r="A300" t="str">
            <v>A710</v>
          </cell>
          <cell r="B300">
            <v>0</v>
          </cell>
          <cell r="C300" t="str">
            <v>PORK BNLS FRESH COMBO CTN-20/2000 LB</v>
          </cell>
          <cell r="D300" t="str">
            <v>100181 Average</v>
          </cell>
          <cell r="E300" t="e">
            <v>#N/A</v>
          </cell>
          <cell r="F300">
            <v>1.4</v>
          </cell>
          <cell r="G300" t="str">
            <v>266520</v>
          </cell>
          <cell r="H300" t="str">
            <v>6018-CWT</v>
          </cell>
          <cell r="I300" t="str">
            <v>LB</v>
          </cell>
          <cell r="J300">
            <v>0</v>
          </cell>
          <cell r="K300" t="str">
            <v>1000</v>
          </cell>
          <cell r="L300" t="str">
            <v>DOMESTIC STATISTICAL 1000</v>
          </cell>
          <cell r="M300" t="str">
            <v>102045</v>
          </cell>
          <cell r="N300" t="str">
            <v>PORK, FRESH</v>
          </cell>
          <cell r="O300" t="str">
            <v>130</v>
          </cell>
        </row>
        <row r="301">
          <cell r="A301" t="str">
            <v>A712</v>
          </cell>
          <cell r="B301">
            <v>0</v>
          </cell>
          <cell r="C301" t="str">
            <v>PORK SLOPPY JOE MIX CKD PKG-4/10 LB</v>
          </cell>
          <cell r="D301" t="str">
            <v>100148 Average</v>
          </cell>
          <cell r="E301" t="e">
            <v>#N/A</v>
          </cell>
          <cell r="F301">
            <v>1.1599999999999999</v>
          </cell>
          <cell r="G301" t="str">
            <v>246810</v>
          </cell>
          <cell r="H301" t="str">
            <v>6018-CWT</v>
          </cell>
          <cell r="I301" t="str">
            <v>LB</v>
          </cell>
          <cell r="J301">
            <v>1000</v>
          </cell>
          <cell r="K301" t="str">
            <v>1000</v>
          </cell>
          <cell r="L301" t="str">
            <v>DOMESTIC STATISTICAL 1000</v>
          </cell>
          <cell r="M301" t="str">
            <v>102030</v>
          </cell>
          <cell r="N301" t="str">
            <v>PORK, COOKED</v>
          </cell>
          <cell r="O301" t="str">
            <v>130</v>
          </cell>
        </row>
        <row r="302">
          <cell r="A302" t="str">
            <v>A713</v>
          </cell>
          <cell r="B302">
            <v>0</v>
          </cell>
          <cell r="C302" t="str">
            <v>PORK PATTY BRD CKD PKG-4/10 LB</v>
          </cell>
          <cell r="D302" t="str">
            <v>100149 Average</v>
          </cell>
          <cell r="E302" t="e">
            <v>#N/A</v>
          </cell>
          <cell r="F302">
            <v>1.516</v>
          </cell>
          <cell r="G302" t="str">
            <v>246910</v>
          </cell>
          <cell r="H302" t="str">
            <v>6018-CWT</v>
          </cell>
          <cell r="I302" t="str">
            <v>LB</v>
          </cell>
          <cell r="J302">
            <v>1000</v>
          </cell>
          <cell r="K302" t="str">
            <v>1000</v>
          </cell>
          <cell r="L302" t="str">
            <v>DOMESTIC STATISTICAL 1000</v>
          </cell>
          <cell r="M302" t="str">
            <v>102030</v>
          </cell>
          <cell r="N302" t="str">
            <v>PORK, COOKED</v>
          </cell>
          <cell r="O302" t="str">
            <v>130</v>
          </cell>
        </row>
        <row r="303">
          <cell r="A303" t="str">
            <v>A714</v>
          </cell>
          <cell r="B303">
            <v>0</v>
          </cell>
          <cell r="C303" t="str">
            <v>BEEF TACO FILLING CKD PKG-4/10 LB</v>
          </cell>
          <cell r="D303" t="str">
            <v>100131 Average</v>
          </cell>
          <cell r="E303" t="e">
            <v>#N/A</v>
          </cell>
          <cell r="F303">
            <v>1.5063</v>
          </cell>
          <cell r="G303" t="str">
            <v>242510</v>
          </cell>
          <cell r="H303" t="str">
            <v>5419-CWT</v>
          </cell>
          <cell r="I303" t="str">
            <v>LB</v>
          </cell>
          <cell r="J303">
            <v>1000</v>
          </cell>
          <cell r="K303" t="str">
            <v>1000</v>
          </cell>
          <cell r="L303" t="str">
            <v>DOMESTIC STATISTICAL 1000</v>
          </cell>
          <cell r="M303" t="str">
            <v>101040</v>
          </cell>
          <cell r="N303" t="str">
            <v>BEEF, COOKED</v>
          </cell>
          <cell r="O303" t="str">
            <v>130</v>
          </cell>
        </row>
        <row r="304">
          <cell r="A304" t="str">
            <v>A715</v>
          </cell>
          <cell r="B304">
            <v>0</v>
          </cell>
          <cell r="C304" t="str">
            <v>BEEF BRD PATTY CKD PKG-4/10 LB</v>
          </cell>
          <cell r="D304" t="str">
            <v>100132 Average</v>
          </cell>
          <cell r="E304" t="e">
            <v>#N/A</v>
          </cell>
          <cell r="F304">
            <v>1.875</v>
          </cell>
          <cell r="G304" t="str">
            <v>242610</v>
          </cell>
          <cell r="H304" t="str">
            <v>5419-CWT</v>
          </cell>
          <cell r="I304" t="str">
            <v>LB</v>
          </cell>
          <cell r="J304">
            <v>1000</v>
          </cell>
          <cell r="K304" t="str">
            <v>1000</v>
          </cell>
          <cell r="L304" t="str">
            <v>DOMESTIC STATISTICAL 1000</v>
          </cell>
          <cell r="M304" t="str">
            <v>101040</v>
          </cell>
          <cell r="N304" t="str">
            <v>BEEF, COOKED</v>
          </cell>
          <cell r="O304" t="str">
            <v>130</v>
          </cell>
        </row>
        <row r="305">
          <cell r="A305" t="str">
            <v>A716</v>
          </cell>
          <cell r="B305">
            <v>0</v>
          </cell>
          <cell r="C305" t="str">
            <v>BEEF SLOPPY JOE MIX CKD PKG-4/10 LB</v>
          </cell>
          <cell r="D305" t="str">
            <v>100133 Average</v>
          </cell>
          <cell r="E305" t="e">
            <v>#N/A</v>
          </cell>
          <cell r="F305">
            <v>1.5634999999999999</v>
          </cell>
          <cell r="G305" t="str">
            <v>242710</v>
          </cell>
          <cell r="H305" t="str">
            <v>5419-CWT</v>
          </cell>
          <cell r="I305" t="str">
            <v>LB</v>
          </cell>
          <cell r="J305">
            <v>1000</v>
          </cell>
          <cell r="K305" t="str">
            <v>1000</v>
          </cell>
          <cell r="L305" t="str">
            <v>DOMESTIC STATISTICAL 1000</v>
          </cell>
          <cell r="M305" t="str">
            <v>101040</v>
          </cell>
          <cell r="N305" t="str">
            <v>BEEF, COOKED</v>
          </cell>
          <cell r="O305" t="str">
            <v>130</v>
          </cell>
        </row>
        <row r="306">
          <cell r="A306" t="str">
            <v>A717</v>
          </cell>
          <cell r="B306">
            <v>0</v>
          </cell>
          <cell r="C306" t="str">
            <v>BEEF CRUMBLES W/SPP PKG-4/10 LB</v>
          </cell>
          <cell r="D306" t="str">
            <v>100134 Average</v>
          </cell>
          <cell r="E306">
            <v>2.4759077074342968</v>
          </cell>
          <cell r="F306">
            <v>2.2907999999999999</v>
          </cell>
          <cell r="G306" t="str">
            <v>242810</v>
          </cell>
          <cell r="H306" t="str">
            <v>5419-CWT</v>
          </cell>
          <cell r="I306" t="str">
            <v>LB</v>
          </cell>
          <cell r="J306">
            <v>1000</v>
          </cell>
          <cell r="K306" t="str">
            <v>1000</v>
          </cell>
          <cell r="L306" t="str">
            <v>DOMESTIC STATISTICAL 1000</v>
          </cell>
          <cell r="M306" t="str">
            <v>101040</v>
          </cell>
          <cell r="N306" t="str">
            <v>BEEF, COOKED</v>
          </cell>
          <cell r="O306" t="str">
            <v>130</v>
          </cell>
        </row>
        <row r="307">
          <cell r="A307" t="str">
            <v>A718</v>
          </cell>
          <cell r="B307">
            <v>0</v>
          </cell>
          <cell r="C307" t="str">
            <v>PORK TACO FILLING CKD PKG-4/10 LB</v>
          </cell>
          <cell r="D307" t="str">
            <v>100150 Average</v>
          </cell>
          <cell r="E307" t="e">
            <v>#N/A</v>
          </cell>
          <cell r="F307">
            <v>1.228</v>
          </cell>
          <cell r="G307" t="str">
            <v>247010</v>
          </cell>
          <cell r="H307" t="str">
            <v>6018-CWT</v>
          </cell>
          <cell r="I307" t="str">
            <v>LB</v>
          </cell>
          <cell r="J307">
            <v>1000</v>
          </cell>
          <cell r="K307" t="str">
            <v>1000</v>
          </cell>
          <cell r="L307" t="str">
            <v>DOMESTIC STATISTICAL 1000</v>
          </cell>
          <cell r="M307" t="str">
            <v>102030</v>
          </cell>
          <cell r="N307" t="str">
            <v>PORK, COOKED</v>
          </cell>
          <cell r="O307" t="str">
            <v>130</v>
          </cell>
        </row>
        <row r="308">
          <cell r="A308" t="str">
            <v>A719</v>
          </cell>
          <cell r="B308">
            <v>0</v>
          </cell>
          <cell r="C308" t="str">
            <v>PORK LINK 1-OZ CKD PKG-4/10 LB</v>
          </cell>
          <cell r="D308" t="str">
            <v>100143 Average</v>
          </cell>
          <cell r="E308" t="e">
            <v>#N/A</v>
          </cell>
          <cell r="F308">
            <v>1.7430000000000001</v>
          </cell>
          <cell r="G308" t="str">
            <v>246310</v>
          </cell>
          <cell r="H308" t="str">
            <v>6018-CWT</v>
          </cell>
          <cell r="I308" t="str">
            <v>LB</v>
          </cell>
          <cell r="J308">
            <v>1000</v>
          </cell>
          <cell r="K308" t="str">
            <v>1000</v>
          </cell>
          <cell r="L308" t="str">
            <v>DOMESTIC STATISTICAL 1000</v>
          </cell>
          <cell r="M308" t="str">
            <v>102030</v>
          </cell>
          <cell r="N308" t="str">
            <v>PORK, COOKED</v>
          </cell>
          <cell r="O308" t="str">
            <v>130</v>
          </cell>
        </row>
        <row r="309">
          <cell r="A309" t="str">
            <v>A720</v>
          </cell>
          <cell r="B309">
            <v>0</v>
          </cell>
          <cell r="C309" t="str">
            <v>PORK CRUMBLES W/ SPP PKG-4/10 LB</v>
          </cell>
          <cell r="D309" t="str">
            <v>100144 Average</v>
          </cell>
          <cell r="E309">
            <v>2.2000000000000002</v>
          </cell>
          <cell r="F309">
            <v>2.23</v>
          </cell>
          <cell r="G309" t="str">
            <v>246410</v>
          </cell>
          <cell r="H309" t="str">
            <v>6018-CWT</v>
          </cell>
          <cell r="I309" t="str">
            <v>LB</v>
          </cell>
          <cell r="J309">
            <v>1000</v>
          </cell>
          <cell r="K309" t="str">
            <v>1000</v>
          </cell>
          <cell r="L309" t="str">
            <v>DOMESTIC STATISTICAL 1000</v>
          </cell>
          <cell r="M309" t="str">
            <v>102030</v>
          </cell>
          <cell r="N309" t="str">
            <v>PORK, COOKED</v>
          </cell>
          <cell r="O309" t="str">
            <v>130</v>
          </cell>
        </row>
        <row r="310">
          <cell r="A310" t="str">
            <v>A721</v>
          </cell>
          <cell r="B310">
            <v>0</v>
          </cell>
          <cell r="C310" t="str">
            <v>BEEF CAN-24/24 OZ</v>
          </cell>
          <cell r="D310" t="str">
            <v>100127 Average</v>
          </cell>
          <cell r="E310">
            <v>2.8208636363636366</v>
          </cell>
          <cell r="F310">
            <v>3.1691000000000003</v>
          </cell>
          <cell r="G310" t="str">
            <v>241525</v>
          </cell>
          <cell r="H310" t="str">
            <v>5419-CWT</v>
          </cell>
          <cell r="I310" t="str">
            <v>LB</v>
          </cell>
          <cell r="J310">
            <v>1000</v>
          </cell>
          <cell r="K310" t="str">
            <v>1000</v>
          </cell>
          <cell r="L310" t="str">
            <v>DOMESTIC STATISTICAL 1000</v>
          </cell>
          <cell r="M310" t="str">
            <v>101010</v>
          </cell>
          <cell r="N310" t="str">
            <v>BEEF, CANNED</v>
          </cell>
          <cell r="O310" t="str">
            <v>130</v>
          </cell>
        </row>
        <row r="311">
          <cell r="A311" t="str">
            <v>A722</v>
          </cell>
          <cell r="B311">
            <v>0</v>
          </cell>
          <cell r="C311" t="str">
            <v>PORK CAN-24/24 OZ</v>
          </cell>
          <cell r="D311" t="str">
            <v>100139 Average</v>
          </cell>
          <cell r="E311">
            <v>2.4292299999999996</v>
          </cell>
          <cell r="F311">
            <v>2.5975000000000001</v>
          </cell>
          <cell r="G311" t="str">
            <v>246025</v>
          </cell>
          <cell r="H311" t="str">
            <v>6018-CWT</v>
          </cell>
          <cell r="I311" t="str">
            <v>LB</v>
          </cell>
          <cell r="J311">
            <v>1000</v>
          </cell>
          <cell r="K311" t="str">
            <v>1000</v>
          </cell>
          <cell r="L311" t="str">
            <v>DOMESTIC STATISTICAL 1000</v>
          </cell>
          <cell r="M311" t="str">
            <v>102010</v>
          </cell>
          <cell r="N311" t="str">
            <v>PORK, CANNED</v>
          </cell>
          <cell r="O311" t="str">
            <v>130</v>
          </cell>
        </row>
        <row r="312">
          <cell r="A312" t="str">
            <v>A725</v>
          </cell>
          <cell r="B312">
            <v>0</v>
          </cell>
          <cell r="C312" t="str">
            <v>LUNCHEON MEAT CAN-24/24 OZ</v>
          </cell>
          <cell r="D312" t="str">
            <v>100136 Average</v>
          </cell>
          <cell r="E312" t="e">
            <v>#N/A</v>
          </cell>
          <cell r="F312">
            <v>2.1463000000000001</v>
          </cell>
          <cell r="G312" t="str">
            <v>244024</v>
          </cell>
          <cell r="H312" t="str">
            <v>6018-CWT</v>
          </cell>
          <cell r="I312" t="str">
            <v>LB</v>
          </cell>
          <cell r="J312">
            <v>1000</v>
          </cell>
          <cell r="K312" t="str">
            <v>1000</v>
          </cell>
          <cell r="L312" t="str">
            <v>DOMESTIC STATISTICAL 1000</v>
          </cell>
          <cell r="M312" t="str">
            <v>102010</v>
          </cell>
          <cell r="N312" t="str">
            <v>PORK, CANNED</v>
          </cell>
          <cell r="O312" t="str">
            <v>130</v>
          </cell>
        </row>
        <row r="313">
          <cell r="A313" t="str">
            <v>A726</v>
          </cell>
          <cell r="B313">
            <v>0</v>
          </cell>
          <cell r="C313" t="str">
            <v>PORK HAM WATERAD SLC FRZ PKG-8/5 LB</v>
          </cell>
          <cell r="D313" t="str">
            <v>100187 Average</v>
          </cell>
          <cell r="E313">
            <v>1.9812056967289697</v>
          </cell>
          <cell r="F313">
            <v>2.0219999999999998</v>
          </cell>
          <cell r="G313" t="str">
            <v>267485</v>
          </cell>
          <cell r="H313" t="str">
            <v>6018-CWT</v>
          </cell>
          <cell r="I313" t="str">
            <v>LB</v>
          </cell>
          <cell r="J313">
            <v>1000</v>
          </cell>
          <cell r="K313" t="str">
            <v>1000</v>
          </cell>
          <cell r="L313" t="str">
            <v>DOMESTIC STATISTICAL 1000</v>
          </cell>
          <cell r="M313" t="str">
            <v>102050</v>
          </cell>
          <cell r="N313" t="str">
            <v>HAM, FULLY COOKED</v>
          </cell>
          <cell r="O313" t="str">
            <v>130</v>
          </cell>
        </row>
        <row r="314">
          <cell r="A314" t="str">
            <v>A727</v>
          </cell>
          <cell r="B314">
            <v>0</v>
          </cell>
          <cell r="C314" t="str">
            <v>PORK HAM WTRADCBEDFRZ PKG-4/10 OR 8/5 LB</v>
          </cell>
          <cell r="D314" t="str">
            <v>100188 Average</v>
          </cell>
          <cell r="E314">
            <v>1.8946807565306119</v>
          </cell>
          <cell r="F314">
            <v>1.9093</v>
          </cell>
          <cell r="G314" t="str">
            <v>267540</v>
          </cell>
          <cell r="H314" t="str">
            <v>6018-CWT</v>
          </cell>
          <cell r="I314" t="str">
            <v>LB</v>
          </cell>
          <cell r="J314">
            <v>1000</v>
          </cell>
          <cell r="K314" t="str">
            <v>1000</v>
          </cell>
          <cell r="L314" t="str">
            <v>DOMESTIC STATISTICAL 1000</v>
          </cell>
          <cell r="M314" t="str">
            <v>102050</v>
          </cell>
          <cell r="N314" t="str">
            <v>HAM, FULLY COOKED</v>
          </cell>
          <cell r="O314" t="str">
            <v>130</v>
          </cell>
        </row>
        <row r="315">
          <cell r="A315" t="str">
            <v>A728</v>
          </cell>
          <cell r="B315">
            <v>0</v>
          </cell>
          <cell r="C315" t="str">
            <v>PORK HAM CUBED FRZ PKG 8/5 LB</v>
          </cell>
          <cell r="D315" t="str">
            <v>100189 Average</v>
          </cell>
          <cell r="E315" t="e">
            <v>#N/A</v>
          </cell>
          <cell r="F315">
            <v>1.5</v>
          </cell>
          <cell r="G315" t="str">
            <v>267585</v>
          </cell>
          <cell r="H315" t="str">
            <v>6018-CWT</v>
          </cell>
          <cell r="I315" t="str">
            <v>LB</v>
          </cell>
          <cell r="J315">
            <v>1000</v>
          </cell>
          <cell r="K315" t="str">
            <v>1000</v>
          </cell>
          <cell r="L315" t="str">
            <v>DOMESTIC STATISTICAL 1000</v>
          </cell>
          <cell r="M315" t="str">
            <v>102050</v>
          </cell>
          <cell r="N315" t="str">
            <v>HAM, FULLY COOKED</v>
          </cell>
          <cell r="O315" t="str">
            <v>130</v>
          </cell>
        </row>
        <row r="316">
          <cell r="A316" t="str">
            <v>A730</v>
          </cell>
          <cell r="B316">
            <v>0</v>
          </cell>
          <cell r="C316" t="str">
            <v>MEAT MISC CAN-12/15 OZ</v>
          </cell>
          <cell r="D316" t="str">
            <v>100152 Average</v>
          </cell>
          <cell r="E316" t="e">
            <v>#N/A</v>
          </cell>
          <cell r="F316">
            <v>1.536</v>
          </cell>
          <cell r="G316" t="str">
            <v>248015</v>
          </cell>
          <cell r="H316" t="str">
            <v>N/A</v>
          </cell>
          <cell r="I316" t="str">
            <v>LB</v>
          </cell>
          <cell r="J316">
            <v>3200</v>
          </cell>
          <cell r="K316" t="str">
            <v>1000</v>
          </cell>
          <cell r="L316" t="str">
            <v>DOMESTIC STATISTICAL 1000</v>
          </cell>
          <cell r="M316" t="str">
            <v>101080</v>
          </cell>
          <cell r="N316" t="str">
            <v>MEAT PRODUCTS</v>
          </cell>
          <cell r="O316" t="str">
            <v>130</v>
          </cell>
        </row>
        <row r="317">
          <cell r="A317" t="str">
            <v>A731</v>
          </cell>
          <cell r="B317">
            <v>0</v>
          </cell>
          <cell r="C317" t="str">
            <v>MEAT MISC CAN-6/108 OZ</v>
          </cell>
          <cell r="D317" t="str">
            <v>100153 Average</v>
          </cell>
          <cell r="E317" t="e">
            <v>#N/A</v>
          </cell>
          <cell r="F317">
            <v>1.351</v>
          </cell>
          <cell r="G317" t="str">
            <v>248016</v>
          </cell>
          <cell r="H317" t="str">
            <v>N/A</v>
          </cell>
          <cell r="I317" t="str">
            <v>LB</v>
          </cell>
          <cell r="J317">
            <v>910</v>
          </cell>
          <cell r="K317" t="str">
            <v>1000</v>
          </cell>
          <cell r="L317" t="str">
            <v>DOMESTIC STATISTICAL 1000</v>
          </cell>
          <cell r="M317" t="str">
            <v>101080</v>
          </cell>
          <cell r="N317" t="str">
            <v>MEAT PRODUCTS</v>
          </cell>
          <cell r="O317" t="str">
            <v>130</v>
          </cell>
        </row>
        <row r="318">
          <cell r="A318" t="str">
            <v>A732</v>
          </cell>
          <cell r="B318">
            <v>0</v>
          </cell>
          <cell r="C318" t="str">
            <v>PORK PATTY 2 OZ CKD PKG-4/10 LB</v>
          </cell>
          <cell r="D318" t="str">
            <v>100890 Average</v>
          </cell>
          <cell r="E318" t="e">
            <v>#N/A</v>
          </cell>
          <cell r="F318">
            <v>1.8643000000000001</v>
          </cell>
          <cell r="G318" t="str">
            <v>247340</v>
          </cell>
          <cell r="H318" t="str">
            <v>6018-CWT</v>
          </cell>
          <cell r="I318" t="str">
            <v>LB</v>
          </cell>
          <cell r="J318">
            <v>950</v>
          </cell>
          <cell r="K318" t="str">
            <v>1000</v>
          </cell>
          <cell r="L318" t="str">
            <v>DOMESTIC STATISTICAL 1000</v>
          </cell>
          <cell r="M318" t="str">
            <v>102030</v>
          </cell>
          <cell r="N318" t="str">
            <v>PORK, COOKED</v>
          </cell>
          <cell r="O318" t="str">
            <v>130</v>
          </cell>
        </row>
        <row r="319">
          <cell r="A319" t="str">
            <v>A733</v>
          </cell>
          <cell r="B319">
            <v>0</v>
          </cell>
          <cell r="C319" t="str">
            <v>PORK HAM WATERAD SLC FRZ PKG-20/2 LB</v>
          </cell>
          <cell r="D319" t="str">
            <v>100891 Average</v>
          </cell>
          <cell r="E319" t="e">
            <v>#N/A</v>
          </cell>
          <cell r="F319">
            <v>1.9097999999999999</v>
          </cell>
          <cell r="G319" t="str">
            <v>267420</v>
          </cell>
          <cell r="H319" t="str">
            <v>6018-CWT</v>
          </cell>
          <cell r="I319" t="str">
            <v>LB</v>
          </cell>
          <cell r="J319">
            <v>1000</v>
          </cell>
          <cell r="K319" t="str">
            <v>1000</v>
          </cell>
          <cell r="L319" t="str">
            <v>DOMESTIC STATISTICAL 1000</v>
          </cell>
          <cell r="M319" t="str">
            <v>102050</v>
          </cell>
          <cell r="N319" t="str">
            <v>HAM, FULLY COOKED</v>
          </cell>
          <cell r="O319" t="str">
            <v>130</v>
          </cell>
        </row>
        <row r="320">
          <cell r="A320" t="str">
            <v>A734</v>
          </cell>
          <cell r="B320">
            <v>0</v>
          </cell>
          <cell r="C320" t="str">
            <v>PORK BNLS LEG ROASTS - BULK CTN-60 LB</v>
          </cell>
          <cell r="D320" t="str">
            <v>110138 Average</v>
          </cell>
          <cell r="E320">
            <v>1.6109</v>
          </cell>
          <cell r="F320">
            <v>1.6109</v>
          </cell>
          <cell r="G320" t="str">
            <v>262560</v>
          </cell>
          <cell r="H320" t="str">
            <v>6018-CWT</v>
          </cell>
          <cell r="I320" t="str">
            <v>LB</v>
          </cell>
          <cell r="J320">
            <v>700</v>
          </cell>
          <cell r="K320" t="str">
            <v>1000</v>
          </cell>
          <cell r="L320" t="str">
            <v>DOMESTIC STATISTICAL 1000</v>
          </cell>
          <cell r="M320" t="str">
            <v>102035</v>
          </cell>
          <cell r="N320" t="str">
            <v>PORK, FROZEN</v>
          </cell>
          <cell r="O320" t="str">
            <v>130</v>
          </cell>
        </row>
        <row r="321">
          <cell r="A321" t="str">
            <v>A735</v>
          </cell>
          <cell r="B321">
            <v>0</v>
          </cell>
          <cell r="C321" t="str">
            <v>BEEF FRESH BNLS GRASS FED CMB-20/2000 LB</v>
          </cell>
          <cell r="D321" t="str">
            <v>110091 Average</v>
          </cell>
          <cell r="E321" t="e">
            <v>#N/A</v>
          </cell>
          <cell r="F321">
            <v>2.37</v>
          </cell>
          <cell r="G321" t="str">
            <v>255020</v>
          </cell>
          <cell r="H321" t="str">
            <v>5419-CWT</v>
          </cell>
          <cell r="I321" t="str">
            <v>LB</v>
          </cell>
          <cell r="J321">
            <v>20</v>
          </cell>
          <cell r="K321" t="str">
            <v>1000</v>
          </cell>
          <cell r="L321" t="str">
            <v>DOMESTIC STATISTICAL 1000</v>
          </cell>
          <cell r="M321" t="str">
            <v>101070</v>
          </cell>
          <cell r="N321" t="str">
            <v>BEEF, FRESH</v>
          </cell>
          <cell r="O321" t="str">
            <v>130</v>
          </cell>
        </row>
        <row r="322">
          <cell r="A322" t="str">
            <v>A742</v>
          </cell>
          <cell r="B322">
            <v>0</v>
          </cell>
          <cell r="C322" t="str">
            <v>TUNA CHUNK LIGHT CAN-6/66.5 OZ</v>
          </cell>
          <cell r="D322" t="str">
            <v>100195 Average</v>
          </cell>
          <cell r="E322" t="e">
            <v>#N/A</v>
          </cell>
          <cell r="F322">
            <v>2.2765</v>
          </cell>
          <cell r="G322" t="str">
            <v>271066</v>
          </cell>
          <cell r="H322" t="str">
            <v>N/A</v>
          </cell>
          <cell r="I322" t="str">
            <v>LB</v>
          </cell>
          <cell r="J322">
            <v>1440</v>
          </cell>
          <cell r="K322" t="str">
            <v>1000</v>
          </cell>
          <cell r="L322" t="str">
            <v>DOMESTIC STATISTICAL 1000</v>
          </cell>
          <cell r="M322" t="str">
            <v>205010</v>
          </cell>
          <cell r="N322" t="str">
            <v>FISH, CANNED</v>
          </cell>
          <cell r="O322" t="str">
            <v>130</v>
          </cell>
        </row>
        <row r="323">
          <cell r="A323" t="str">
            <v>A743</v>
          </cell>
          <cell r="B323">
            <v>0</v>
          </cell>
          <cell r="C323" t="str">
            <v>TUNA CHUNK LIGHT CAN-24/12 OZ</v>
          </cell>
          <cell r="D323" t="str">
            <v>100194 Average</v>
          </cell>
          <cell r="E323" t="e">
            <v>#N/A</v>
          </cell>
          <cell r="F323">
            <v>2.2262</v>
          </cell>
          <cell r="G323" t="str">
            <v>271014</v>
          </cell>
          <cell r="H323" t="str">
            <v>N/A</v>
          </cell>
          <cell r="I323" t="str">
            <v>LB</v>
          </cell>
          <cell r="J323">
            <v>1800</v>
          </cell>
          <cell r="K323" t="str">
            <v>1000</v>
          </cell>
          <cell r="L323" t="str">
            <v>DOMESTIC STATISTICAL 1000</v>
          </cell>
          <cell r="M323" t="str">
            <v>205010</v>
          </cell>
          <cell r="N323" t="str">
            <v>FISH, CANNED</v>
          </cell>
          <cell r="O323" t="str">
            <v>130</v>
          </cell>
        </row>
        <row r="324">
          <cell r="A324" t="str">
            <v>A745</v>
          </cell>
          <cell r="B324">
            <v>0</v>
          </cell>
          <cell r="C324" t="str">
            <v>TUNA CHUNK LIGHT POUCH-8/43 OZ</v>
          </cell>
          <cell r="D324" t="str">
            <v>100196 Average</v>
          </cell>
          <cell r="E324">
            <v>2.7740988399999975</v>
          </cell>
          <cell r="F324">
            <v>2.7741000000000002</v>
          </cell>
          <cell r="G324" t="str">
            <v>271211</v>
          </cell>
          <cell r="H324" t="str">
            <v>N/A</v>
          </cell>
          <cell r="I324" t="str">
            <v>LB</v>
          </cell>
          <cell r="J324">
            <v>1680</v>
          </cell>
          <cell r="K324" t="str">
            <v>1000</v>
          </cell>
          <cell r="L324" t="str">
            <v>DOMESTIC STATISTICAL 1000</v>
          </cell>
          <cell r="M324" t="str">
            <v>205010</v>
          </cell>
          <cell r="N324" t="str">
            <v>FISH, CANNED</v>
          </cell>
          <cell r="O324" t="str">
            <v>130</v>
          </cell>
        </row>
        <row r="325">
          <cell r="A325" t="str">
            <v>A747</v>
          </cell>
          <cell r="B325">
            <v>0</v>
          </cell>
          <cell r="C325" t="str">
            <v>FISH AK PLCK FRZ BULK CTN-49 LBS</v>
          </cell>
          <cell r="D325" t="str">
            <v>100892 Average</v>
          </cell>
          <cell r="E325">
            <v>1.6322826086956508</v>
          </cell>
          <cell r="F325">
            <v>1.71</v>
          </cell>
          <cell r="G325" t="str">
            <v>281260</v>
          </cell>
          <cell r="H325" t="str">
            <v>N/A</v>
          </cell>
          <cell r="I325" t="str">
            <v>LB</v>
          </cell>
          <cell r="J325">
            <v>816</v>
          </cell>
          <cell r="K325" t="str">
            <v>1000</v>
          </cell>
          <cell r="L325" t="str">
            <v>DOMESTIC STATISTICAL 1000</v>
          </cell>
          <cell r="M325" t="str">
            <v>205030</v>
          </cell>
          <cell r="N325" t="str">
            <v>FISH, FROZEN</v>
          </cell>
          <cell r="O325" t="str">
            <v>130</v>
          </cell>
        </row>
        <row r="326">
          <cell r="A326" t="str">
            <v>A751</v>
          </cell>
          <cell r="B326">
            <v>0</v>
          </cell>
          <cell r="C326" t="str">
            <v>CATFISH STRIPS BRD OVN RDY PKG-20/2 LB</v>
          </cell>
          <cell r="D326" t="str">
            <v>100200 Average</v>
          </cell>
          <cell r="E326" t="e">
            <v>#N/A</v>
          </cell>
          <cell r="F326">
            <v>3.4550000000000001</v>
          </cell>
          <cell r="G326" t="str">
            <v>282440</v>
          </cell>
          <cell r="H326" t="str">
            <v>N/A</v>
          </cell>
          <cell r="I326" t="str">
            <v>LB</v>
          </cell>
          <cell r="J326">
            <v>1000</v>
          </cell>
          <cell r="K326" t="str">
            <v>1000</v>
          </cell>
          <cell r="L326" t="str">
            <v>DOMESTIC STATISTICAL 1000</v>
          </cell>
          <cell r="M326" t="str">
            <v>205030</v>
          </cell>
          <cell r="N326" t="str">
            <v>FISH, FROZEN</v>
          </cell>
          <cell r="O326" t="str">
            <v>130</v>
          </cell>
        </row>
        <row r="327">
          <cell r="A327" t="str">
            <v>A752</v>
          </cell>
          <cell r="B327">
            <v>0</v>
          </cell>
          <cell r="C327" t="str">
            <v>CATFISH STRIPS BRD OVN RDY PKG-4/10 LB</v>
          </cell>
          <cell r="D327" t="str">
            <v>100201 Average</v>
          </cell>
          <cell r="E327">
            <v>4.7536810665624989</v>
          </cell>
          <cell r="F327">
            <v>4.99</v>
          </cell>
          <cell r="G327" t="str">
            <v>282441</v>
          </cell>
          <cell r="H327" t="str">
            <v>N/A</v>
          </cell>
          <cell r="I327" t="str">
            <v>LB</v>
          </cell>
          <cell r="J327">
            <v>1000</v>
          </cell>
          <cell r="K327" t="str">
            <v>1000</v>
          </cell>
          <cell r="L327" t="str">
            <v>DOMESTIC STATISTICAL 1000</v>
          </cell>
          <cell r="M327" t="str">
            <v>205030</v>
          </cell>
          <cell r="N327" t="str">
            <v>FISH, FROZEN</v>
          </cell>
          <cell r="O327" t="str">
            <v>130</v>
          </cell>
        </row>
        <row r="328">
          <cell r="A328" t="str">
            <v>A763</v>
          </cell>
          <cell r="B328">
            <v>0</v>
          </cell>
          <cell r="C328" t="str">
            <v>TURKEY ROAST DELI FRZ-BULK</v>
          </cell>
          <cell r="D328" t="str">
            <v>110022 Average</v>
          </cell>
          <cell r="E328" t="e">
            <v>#N/A</v>
          </cell>
          <cell r="F328">
            <v>1.7102999999999999</v>
          </cell>
          <cell r="G328" t="str">
            <v>233660</v>
          </cell>
          <cell r="H328" t="str">
            <v>N/A</v>
          </cell>
          <cell r="I328" t="str">
            <v>LB</v>
          </cell>
          <cell r="J328">
            <v>0</v>
          </cell>
          <cell r="K328" t="str">
            <v>1000</v>
          </cell>
          <cell r="L328" t="str">
            <v>DOMESTIC STATISTICAL 1000</v>
          </cell>
          <cell r="M328" t="str">
            <v>302020</v>
          </cell>
          <cell r="N328" t="str">
            <v>TURKEY, FROZEN</v>
          </cell>
          <cell r="O328" t="str">
            <v>120</v>
          </cell>
        </row>
        <row r="329">
          <cell r="A329" t="str">
            <v>A764</v>
          </cell>
          <cell r="B329">
            <v>0</v>
          </cell>
          <cell r="C329" t="str">
            <v>TURKEY BREASTS BNLS SKNLS FRZ -BULK</v>
          </cell>
          <cell r="D329" t="str">
            <v>100885 Average</v>
          </cell>
          <cell r="E329" t="e">
            <v>#N/A</v>
          </cell>
          <cell r="F329">
            <v>1.6002000000000001</v>
          </cell>
          <cell r="G329" t="str">
            <v>233650</v>
          </cell>
          <cell r="H329" t="str">
            <v>2231-CWT</v>
          </cell>
          <cell r="I329" t="str">
            <v>LB</v>
          </cell>
          <cell r="J329">
            <v>0</v>
          </cell>
          <cell r="K329" t="str">
            <v>1000</v>
          </cell>
          <cell r="L329" t="str">
            <v>DOMESTIC STATISTICAL 1000</v>
          </cell>
          <cell r="M329" t="str">
            <v>302020</v>
          </cell>
          <cell r="N329" t="str">
            <v>TURKEY, FROZEN</v>
          </cell>
          <cell r="O329" t="str">
            <v>120</v>
          </cell>
        </row>
        <row r="330">
          <cell r="A330" t="str">
            <v>A802</v>
          </cell>
          <cell r="B330">
            <v>0</v>
          </cell>
          <cell r="C330" t="str">
            <v>SALMON PINK CAN-24/14.75 OZ</v>
          </cell>
          <cell r="D330" t="str">
            <v>100198 Average</v>
          </cell>
          <cell r="E330" t="e">
            <v>#N/A</v>
          </cell>
          <cell r="F330">
            <v>2.2977000000000003</v>
          </cell>
          <cell r="G330" t="str">
            <v>272058</v>
          </cell>
          <cell r="H330" t="str">
            <v>N/A</v>
          </cell>
          <cell r="I330" t="str">
            <v>LB</v>
          </cell>
          <cell r="J330">
            <v>1600</v>
          </cell>
          <cell r="K330" t="str">
            <v>1000</v>
          </cell>
          <cell r="L330" t="str">
            <v>DOMESTIC STATISTICAL 1000</v>
          </cell>
          <cell r="M330" t="str">
            <v>205010</v>
          </cell>
          <cell r="N330" t="str">
            <v>FISH, CANNED</v>
          </cell>
          <cell r="O330" t="str">
            <v>130</v>
          </cell>
        </row>
        <row r="331">
          <cell r="A331" t="str">
            <v>A808</v>
          </cell>
          <cell r="B331">
            <v>0</v>
          </cell>
          <cell r="C331" t="str">
            <v>SALMON CND-4 LB</v>
          </cell>
          <cell r="D331" t="str">
            <v>100199 Average</v>
          </cell>
          <cell r="E331" t="e">
            <v>#N/A</v>
          </cell>
          <cell r="F331">
            <v>1.55</v>
          </cell>
          <cell r="G331" t="str">
            <v>272220</v>
          </cell>
          <cell r="H331" t="str">
            <v>N/A</v>
          </cell>
          <cell r="I331" t="str">
            <v>LB</v>
          </cell>
          <cell r="J331">
            <v>1495</v>
          </cell>
          <cell r="K331" t="str">
            <v>1000</v>
          </cell>
          <cell r="L331" t="str">
            <v>DOMESTIC STATISTICAL 1000</v>
          </cell>
          <cell r="M331" t="str">
            <v>205010</v>
          </cell>
          <cell r="N331" t="str">
            <v>FISH, CANNED</v>
          </cell>
          <cell r="O331" t="str">
            <v>130</v>
          </cell>
        </row>
        <row r="332">
          <cell r="A332" t="str">
            <v>A813</v>
          </cell>
          <cell r="B332">
            <v>0</v>
          </cell>
          <cell r="C332" t="str">
            <v>EGGS 15 DOZEN</v>
          </cell>
          <cell r="D332" t="str">
            <v>100936 Average</v>
          </cell>
          <cell r="E332" t="e">
            <v>#N/A</v>
          </cell>
          <cell r="F332">
            <v>0.80079999999999996</v>
          </cell>
          <cell r="G332" t="str">
            <v>817015</v>
          </cell>
          <cell r="H332" t="str">
            <v>0820-CWT</v>
          </cell>
          <cell r="I332" t="str">
            <v>LB</v>
          </cell>
          <cell r="J332">
            <v>1500</v>
          </cell>
          <cell r="K332" t="str">
            <v>1000</v>
          </cell>
          <cell r="L332" t="str">
            <v>DOMESTIC STATISTICAL 1000</v>
          </cell>
          <cell r="M332" t="str">
            <v>304020</v>
          </cell>
          <cell r="N332" t="str">
            <v>SHELL EGG</v>
          </cell>
          <cell r="O332" t="str">
            <v>120</v>
          </cell>
        </row>
        <row r="333">
          <cell r="A333" t="str">
            <v>A906</v>
          </cell>
          <cell r="B333">
            <v>0</v>
          </cell>
          <cell r="C333" t="str">
            <v>BEANS DARK RED KIDNEY DRY PKG-12/2 LB</v>
          </cell>
          <cell r="D333" t="str">
            <v>100384 Average</v>
          </cell>
          <cell r="E333" t="e">
            <v>#N/A</v>
          </cell>
          <cell r="F333">
            <v>0.3579</v>
          </cell>
          <cell r="G333" t="str">
            <v>424112</v>
          </cell>
          <cell r="H333" t="str">
            <v>N/A</v>
          </cell>
          <cell r="I333" t="str">
            <v>LB</v>
          </cell>
          <cell r="J333">
            <v>1680</v>
          </cell>
          <cell r="K333" t="str">
            <v>1000</v>
          </cell>
          <cell r="L333" t="str">
            <v>DOMESTIC STATISTICAL 1000</v>
          </cell>
          <cell r="M333" t="str">
            <v>704010</v>
          </cell>
          <cell r="N333" t="str">
            <v>BEANS, DRY</v>
          </cell>
          <cell r="O333" t="str">
            <v>110</v>
          </cell>
        </row>
        <row r="334">
          <cell r="A334" t="str">
            <v>A908</v>
          </cell>
          <cell r="B334">
            <v>0</v>
          </cell>
          <cell r="C334" t="str">
            <v>BEANS BLACK TURTLE CAN-6/10</v>
          </cell>
          <cell r="D334" t="str">
            <v>100359 Average</v>
          </cell>
          <cell r="E334">
            <v>0.41432510225925928</v>
          </cell>
          <cell r="F334">
            <v>0.45860000000000001</v>
          </cell>
          <cell r="G334" t="str">
            <v>410260</v>
          </cell>
          <cell r="H334" t="str">
            <v>N/A</v>
          </cell>
          <cell r="I334" t="str">
            <v>LB</v>
          </cell>
          <cell r="J334">
            <v>864</v>
          </cell>
          <cell r="K334" t="str">
            <v>1000</v>
          </cell>
          <cell r="L334" t="str">
            <v>DOMESTIC STATISTICAL 1000</v>
          </cell>
          <cell r="M334" t="str">
            <v>703010</v>
          </cell>
          <cell r="N334" t="str">
            <v>VEGETABLE, CANNED</v>
          </cell>
          <cell r="O334" t="str">
            <v>110</v>
          </cell>
        </row>
        <row r="335">
          <cell r="A335" t="str">
            <v>A910</v>
          </cell>
          <cell r="B335">
            <v>0</v>
          </cell>
          <cell r="C335" t="str">
            <v>BEANS BLACKEYE DRY PKG-12/2 LB</v>
          </cell>
          <cell r="D335" t="str">
            <v>100374 Average</v>
          </cell>
          <cell r="E335" t="e">
            <v>#N/A</v>
          </cell>
          <cell r="F335">
            <v>0.57289999999999996</v>
          </cell>
          <cell r="G335" t="str">
            <v>420512</v>
          </cell>
          <cell r="H335" t="str">
            <v>N/A</v>
          </cell>
          <cell r="I335" t="str">
            <v>LB</v>
          </cell>
          <cell r="J335">
            <v>1680</v>
          </cell>
          <cell r="K335" t="str">
            <v>1000</v>
          </cell>
          <cell r="L335" t="str">
            <v>DOMESTIC STATISTICAL 1000</v>
          </cell>
          <cell r="M335" t="str">
            <v>704010</v>
          </cell>
          <cell r="N335" t="str">
            <v>BEANS, DRY</v>
          </cell>
          <cell r="O335" t="str">
            <v>110</v>
          </cell>
        </row>
        <row r="336">
          <cell r="A336" t="str">
            <v>A911</v>
          </cell>
          <cell r="B336">
            <v>0</v>
          </cell>
          <cell r="C336" t="str">
            <v>BEANS DRY GARBANZO PKG-12/2 LB</v>
          </cell>
          <cell r="D336" t="str">
            <v>101020 Average</v>
          </cell>
          <cell r="E336" t="e">
            <v>#N/A</v>
          </cell>
          <cell r="F336">
            <v>0.50209999999999999</v>
          </cell>
          <cell r="G336" t="str">
            <v>421012</v>
          </cell>
          <cell r="H336" t="str">
            <v>N/A</v>
          </cell>
          <cell r="I336" t="str">
            <v>LB</v>
          </cell>
          <cell r="J336">
            <v>1680</v>
          </cell>
          <cell r="K336" t="str">
            <v>1000</v>
          </cell>
          <cell r="L336" t="str">
            <v>DOMESTIC STATISTICAL 1000</v>
          </cell>
          <cell r="M336" t="str">
            <v>704010</v>
          </cell>
          <cell r="N336" t="str">
            <v>BEANS, DRY</v>
          </cell>
          <cell r="O336" t="str">
            <v>110</v>
          </cell>
        </row>
        <row r="337">
          <cell r="A337" t="str">
            <v>A912</v>
          </cell>
          <cell r="B337">
            <v>0</v>
          </cell>
          <cell r="C337" t="str">
            <v>BEANS BABY LIMA DRY PKG-12/2 LB</v>
          </cell>
          <cell r="D337" t="str">
            <v>100378 Average</v>
          </cell>
          <cell r="E337" t="e">
            <v>#N/A</v>
          </cell>
          <cell r="F337">
            <v>0.76450000000000007</v>
          </cell>
          <cell r="G337" t="str">
            <v>421512</v>
          </cell>
          <cell r="H337" t="str">
            <v>N/A</v>
          </cell>
          <cell r="I337" t="str">
            <v>LB</v>
          </cell>
          <cell r="J337">
            <v>1680</v>
          </cell>
          <cell r="K337" t="str">
            <v>1000</v>
          </cell>
          <cell r="L337" t="str">
            <v>DOMESTIC STATISTICAL 1000</v>
          </cell>
          <cell r="M337" t="str">
            <v>704010</v>
          </cell>
          <cell r="N337" t="str">
            <v>BEANS, DRY</v>
          </cell>
          <cell r="O337" t="str">
            <v>110</v>
          </cell>
        </row>
        <row r="338">
          <cell r="A338" t="str">
            <v>A913</v>
          </cell>
          <cell r="B338">
            <v>0</v>
          </cell>
          <cell r="C338" t="str">
            <v>BEANS PINK DRY PKG-12/2 LB</v>
          </cell>
          <cell r="D338" t="str">
            <v>100379 Average</v>
          </cell>
          <cell r="E338" t="e">
            <v>#N/A</v>
          </cell>
          <cell r="F338">
            <v>0.38250000000000001</v>
          </cell>
          <cell r="G338" t="str">
            <v>422012</v>
          </cell>
          <cell r="H338" t="str">
            <v>N/A</v>
          </cell>
          <cell r="I338" t="str">
            <v>LB</v>
          </cell>
          <cell r="J338">
            <v>1680</v>
          </cell>
          <cell r="K338" t="str">
            <v>1000</v>
          </cell>
          <cell r="L338" t="str">
            <v>DOMESTIC STATISTICAL 1000</v>
          </cell>
          <cell r="M338" t="str">
            <v>704010</v>
          </cell>
          <cell r="N338" t="str">
            <v>BEANS, DRY</v>
          </cell>
          <cell r="O338" t="str">
            <v>110</v>
          </cell>
        </row>
        <row r="339">
          <cell r="A339" t="str">
            <v>A914</v>
          </cell>
          <cell r="B339">
            <v>0</v>
          </cell>
          <cell r="C339" t="str">
            <v>BEANS PINTO DRY PKG-12/2 LB</v>
          </cell>
          <cell r="D339" t="str">
            <v>100382 Average</v>
          </cell>
          <cell r="E339" t="e">
            <v>#N/A</v>
          </cell>
          <cell r="F339">
            <v>0.61799999999999999</v>
          </cell>
          <cell r="G339" t="str">
            <v>423012</v>
          </cell>
          <cell r="H339" t="str">
            <v>N/A</v>
          </cell>
          <cell r="I339" t="str">
            <v>LB</v>
          </cell>
          <cell r="J339">
            <v>1680</v>
          </cell>
          <cell r="K339" t="str">
            <v>1000</v>
          </cell>
          <cell r="L339" t="str">
            <v>DOMESTIC STATISTICAL 1000</v>
          </cell>
          <cell r="M339" t="str">
            <v>704010</v>
          </cell>
          <cell r="N339" t="str">
            <v>BEANS, DRY</v>
          </cell>
          <cell r="O339" t="str">
            <v>110</v>
          </cell>
        </row>
        <row r="340">
          <cell r="A340" t="str">
            <v>A916</v>
          </cell>
          <cell r="B340">
            <v>0</v>
          </cell>
          <cell r="C340" t="str">
            <v>BEANS SMALL RED DRY PKG-12/2 LB</v>
          </cell>
          <cell r="D340" t="str">
            <v>100375 Average</v>
          </cell>
          <cell r="E340" t="e">
            <v>#N/A</v>
          </cell>
          <cell r="F340">
            <v>0.35020000000000001</v>
          </cell>
          <cell r="G340" t="str">
            <v>421112</v>
          </cell>
          <cell r="H340" t="str">
            <v>N/A</v>
          </cell>
          <cell r="I340" t="str">
            <v>LB</v>
          </cell>
          <cell r="J340">
            <v>1680</v>
          </cell>
          <cell r="K340" t="str">
            <v>1000</v>
          </cell>
          <cell r="L340" t="str">
            <v>DOMESTIC STATISTICAL 1000</v>
          </cell>
          <cell r="M340" t="str">
            <v>704010</v>
          </cell>
          <cell r="N340" t="str">
            <v>BEANS, DRY</v>
          </cell>
          <cell r="O340" t="str">
            <v>110</v>
          </cell>
        </row>
        <row r="341">
          <cell r="A341" t="str">
            <v>A917</v>
          </cell>
          <cell r="B341">
            <v>0</v>
          </cell>
          <cell r="C341" t="str">
            <v>BEANS GREAT NORTHERN DRY PKG-12/2 LB</v>
          </cell>
          <cell r="D341" t="str">
            <v>100380 Average</v>
          </cell>
          <cell r="E341" t="e">
            <v>#N/A</v>
          </cell>
          <cell r="F341">
            <v>0.65579999999999994</v>
          </cell>
          <cell r="G341" t="str">
            <v>422512</v>
          </cell>
          <cell r="H341" t="str">
            <v>N/A</v>
          </cell>
          <cell r="I341" t="str">
            <v>LB</v>
          </cell>
          <cell r="J341">
            <v>1680</v>
          </cell>
          <cell r="K341" t="str">
            <v>1000</v>
          </cell>
          <cell r="L341" t="str">
            <v>DOMESTIC STATISTICAL 1000</v>
          </cell>
          <cell r="M341" t="str">
            <v>704010</v>
          </cell>
          <cell r="N341" t="str">
            <v>BEANS, DRY</v>
          </cell>
          <cell r="O341" t="str">
            <v>110</v>
          </cell>
        </row>
        <row r="342">
          <cell r="A342" t="str">
            <v>A918</v>
          </cell>
          <cell r="B342">
            <v>0</v>
          </cell>
          <cell r="C342" t="str">
            <v>BEANS DRY SPLIT PEA PKG-12/2 LB</v>
          </cell>
          <cell r="D342" t="str">
            <v>100376 Average</v>
          </cell>
          <cell r="E342" t="e">
            <v>#N/A</v>
          </cell>
          <cell r="F342">
            <v>0.28190000000000004</v>
          </cell>
          <cell r="G342" t="str">
            <v>421312</v>
          </cell>
          <cell r="H342" t="str">
            <v>N/A</v>
          </cell>
          <cell r="I342" t="str">
            <v>LB</v>
          </cell>
          <cell r="J342">
            <v>1680</v>
          </cell>
          <cell r="K342" t="str">
            <v>1000</v>
          </cell>
          <cell r="L342" t="str">
            <v>DOMESTIC STATISTICAL 1000</v>
          </cell>
          <cell r="M342" t="str">
            <v>704010</v>
          </cell>
          <cell r="N342" t="str">
            <v>BEANS, DRY</v>
          </cell>
          <cell r="O342" t="str">
            <v>110</v>
          </cell>
        </row>
        <row r="343">
          <cell r="A343" t="str">
            <v>A920</v>
          </cell>
          <cell r="B343">
            <v>0</v>
          </cell>
          <cell r="C343" t="str">
            <v>BEANS LIGHT RED KIDNEY DRY PKG-12/2 LB</v>
          </cell>
          <cell r="D343" t="str">
            <v>100385 Average</v>
          </cell>
          <cell r="E343" t="e">
            <v>#N/A</v>
          </cell>
          <cell r="F343">
            <v>0.7712</v>
          </cell>
          <cell r="G343" t="str">
            <v>424512</v>
          </cell>
          <cell r="H343" t="str">
            <v>N/A</v>
          </cell>
          <cell r="I343" t="str">
            <v>LB</v>
          </cell>
          <cell r="J343">
            <v>1680</v>
          </cell>
          <cell r="K343" t="str">
            <v>1000</v>
          </cell>
          <cell r="L343" t="str">
            <v>DOMESTIC STATISTICAL 1000</v>
          </cell>
          <cell r="M343" t="str">
            <v>704010</v>
          </cell>
          <cell r="N343" t="str">
            <v>BEANS, DRY</v>
          </cell>
          <cell r="O343" t="str">
            <v>110</v>
          </cell>
        </row>
        <row r="344">
          <cell r="A344" t="str">
            <v>A922</v>
          </cell>
          <cell r="B344">
            <v>0</v>
          </cell>
          <cell r="C344" t="str">
            <v>PEAS GREEN PKG-12/2 LB</v>
          </cell>
          <cell r="D344" t="str">
            <v>100386 Average</v>
          </cell>
          <cell r="E344" t="e">
            <v>#N/A</v>
          </cell>
          <cell r="F344">
            <v>0.26329999999999998</v>
          </cell>
          <cell r="G344" t="str">
            <v>425512</v>
          </cell>
          <cell r="H344" t="str">
            <v>N/A</v>
          </cell>
          <cell r="I344" t="str">
            <v>LB</v>
          </cell>
          <cell r="J344">
            <v>1680</v>
          </cell>
          <cell r="K344" t="str">
            <v>1000</v>
          </cell>
          <cell r="L344" t="str">
            <v>DOMESTIC STATISTICAL 1000</v>
          </cell>
          <cell r="M344" t="str">
            <v>704020</v>
          </cell>
          <cell r="N344" t="str">
            <v>PEAS, DRY</v>
          </cell>
          <cell r="O344" t="str">
            <v>110</v>
          </cell>
        </row>
        <row r="345">
          <cell r="A345" t="str">
            <v>A924</v>
          </cell>
          <cell r="B345">
            <v>0</v>
          </cell>
          <cell r="C345" t="str">
            <v>BEANS NAVY PEA DRY BAG-25 LB</v>
          </cell>
          <cell r="D345" t="str">
            <v>100377 Average</v>
          </cell>
          <cell r="E345" t="e">
            <v>#N/A</v>
          </cell>
          <cell r="F345">
            <v>0.43560000000000004</v>
          </cell>
          <cell r="G345" t="str">
            <v>421325</v>
          </cell>
          <cell r="H345" t="str">
            <v>N/A</v>
          </cell>
          <cell r="I345" t="str">
            <v>LB</v>
          </cell>
          <cell r="J345">
            <v>1600</v>
          </cell>
          <cell r="K345" t="str">
            <v>1000</v>
          </cell>
          <cell r="L345" t="str">
            <v>DOMESTIC STATISTICAL 1000</v>
          </cell>
          <cell r="M345" t="str">
            <v>704010</v>
          </cell>
          <cell r="N345" t="str">
            <v>BEANS, DRY</v>
          </cell>
          <cell r="O345" t="str">
            <v>110</v>
          </cell>
        </row>
        <row r="346">
          <cell r="A346" t="str">
            <v>A924-2</v>
          </cell>
          <cell r="B346">
            <v>0</v>
          </cell>
          <cell r="C346" t="str">
            <v>K BEANS NAVY PEA DRY  BAG-25 LB</v>
          </cell>
          <cell r="D346" t="str">
            <v>110065 Average</v>
          </cell>
          <cell r="E346" t="e">
            <v>#N/A</v>
          </cell>
          <cell r="F346">
            <v>0.43560000000000004</v>
          </cell>
          <cell r="G346" t="str">
            <v>421325K</v>
          </cell>
          <cell r="H346" t="str">
            <v>N/A</v>
          </cell>
          <cell r="I346" t="str">
            <v>LB</v>
          </cell>
          <cell r="J346">
            <v>1600</v>
          </cell>
          <cell r="K346" t="str">
            <v>1000</v>
          </cell>
          <cell r="L346" t="str">
            <v>DOMESTIC STATISTICAL 1000</v>
          </cell>
          <cell r="M346" t="str">
            <v>704010</v>
          </cell>
          <cell r="N346" t="str">
            <v>BEANS, DRY</v>
          </cell>
          <cell r="O346" t="str">
            <v>110</v>
          </cell>
        </row>
        <row r="347">
          <cell r="A347" t="str">
            <v>A925</v>
          </cell>
          <cell r="B347">
            <v>0</v>
          </cell>
          <cell r="C347" t="str">
            <v>BEANS GREAT NORTHERN DRY BAG-25 LB</v>
          </cell>
          <cell r="D347" t="str">
            <v>100381 Average</v>
          </cell>
          <cell r="E347" t="e">
            <v>#N/A</v>
          </cell>
          <cell r="F347">
            <v>0.48359999999999997</v>
          </cell>
          <cell r="G347" t="str">
            <v>422525</v>
          </cell>
          <cell r="H347" t="str">
            <v>N/A</v>
          </cell>
          <cell r="I347" t="str">
            <v>LB</v>
          </cell>
          <cell r="J347">
            <v>1600</v>
          </cell>
          <cell r="K347" t="str">
            <v>1000</v>
          </cell>
          <cell r="L347" t="str">
            <v>DOMESTIC STATISTICAL 1000</v>
          </cell>
          <cell r="M347" t="str">
            <v>704010</v>
          </cell>
          <cell r="N347" t="str">
            <v>BEANS, DRY</v>
          </cell>
          <cell r="O347" t="str">
            <v>110</v>
          </cell>
        </row>
        <row r="348">
          <cell r="A348" t="str">
            <v>A925-2</v>
          </cell>
          <cell r="B348">
            <v>0</v>
          </cell>
          <cell r="C348" t="str">
            <v>K BEANS GREAT NORTHERN DRY BAG-25 LB</v>
          </cell>
          <cell r="D348" t="str">
            <v>110066 Average</v>
          </cell>
          <cell r="E348" t="e">
            <v>#N/A</v>
          </cell>
          <cell r="F348">
            <v>0.48359999999999997</v>
          </cell>
          <cell r="G348" t="str">
            <v>422525K</v>
          </cell>
          <cell r="H348" t="str">
            <v>N/A</v>
          </cell>
          <cell r="I348" t="str">
            <v>LB</v>
          </cell>
          <cell r="J348">
            <v>1600</v>
          </cell>
          <cell r="K348" t="str">
            <v>1000</v>
          </cell>
          <cell r="L348" t="str">
            <v>DOMESTIC STATISTICAL 1000</v>
          </cell>
          <cell r="M348" t="str">
            <v>704010</v>
          </cell>
          <cell r="N348" t="str">
            <v>BEANS, DRY</v>
          </cell>
          <cell r="O348" t="str">
            <v>110</v>
          </cell>
        </row>
        <row r="349">
          <cell r="A349" t="str">
            <v>A933</v>
          </cell>
          <cell r="B349">
            <v>0</v>
          </cell>
          <cell r="C349" t="str">
            <v>BEANS GARBANZO DRY BAG-25 LB</v>
          </cell>
          <cell r="D349" t="str">
            <v>110089 Average</v>
          </cell>
          <cell r="E349" t="e">
            <v>#N/A</v>
          </cell>
          <cell r="F349">
            <v>0.32750000000000001</v>
          </cell>
          <cell r="G349" t="str">
            <v>421025</v>
          </cell>
          <cell r="H349" t="str">
            <v>N/A</v>
          </cell>
          <cell r="I349" t="str">
            <v>LB</v>
          </cell>
          <cell r="J349">
            <v>1600</v>
          </cell>
          <cell r="K349" t="str">
            <v>1000</v>
          </cell>
          <cell r="L349" t="str">
            <v>DOMESTIC STATISTICAL 1000</v>
          </cell>
          <cell r="M349" t="str">
            <v>704010</v>
          </cell>
          <cell r="N349" t="str">
            <v>BEANS, DRY</v>
          </cell>
          <cell r="O349" t="str">
            <v>110</v>
          </cell>
        </row>
        <row r="350">
          <cell r="A350" t="str">
            <v>A942</v>
          </cell>
          <cell r="B350">
            <v>0</v>
          </cell>
          <cell r="C350" t="str">
            <v>BEANS PINTO DRY BAG-25 LB</v>
          </cell>
          <cell r="D350" t="str">
            <v>100383 Average</v>
          </cell>
          <cell r="E350">
            <v>0.43706530428571433</v>
          </cell>
          <cell r="F350">
            <v>0.57999999999999996</v>
          </cell>
          <cell r="G350" t="str">
            <v>423025</v>
          </cell>
          <cell r="H350" t="str">
            <v>N/A</v>
          </cell>
          <cell r="I350" t="str">
            <v>LB</v>
          </cell>
          <cell r="J350">
            <v>1600</v>
          </cell>
          <cell r="K350" t="str">
            <v>1000</v>
          </cell>
          <cell r="L350" t="str">
            <v>DOMESTIC STATISTICAL 1000</v>
          </cell>
          <cell r="M350" t="str">
            <v>704010</v>
          </cell>
          <cell r="N350" t="str">
            <v>BEANS, DRY</v>
          </cell>
          <cell r="O350" t="str">
            <v>110</v>
          </cell>
        </row>
        <row r="351">
          <cell r="A351" t="str">
            <v>B002</v>
          </cell>
          <cell r="B351">
            <v>0</v>
          </cell>
          <cell r="C351" t="str">
            <v>BUTTERY SPREAD LIGHT TUBS-18/16 OZ</v>
          </cell>
          <cell r="D351" t="str">
            <v>100983 Average</v>
          </cell>
          <cell r="E351" t="e">
            <v>#N/A</v>
          </cell>
          <cell r="F351">
            <v>1</v>
          </cell>
          <cell r="G351" t="str">
            <v>688016</v>
          </cell>
          <cell r="H351" t="str">
            <v>N/A</v>
          </cell>
          <cell r="I351" t="str">
            <v>LB</v>
          </cell>
          <cell r="J351">
            <v>2093</v>
          </cell>
          <cell r="K351" t="str">
            <v>1000</v>
          </cell>
          <cell r="L351" t="str">
            <v>DOMESTIC STATISTICAL 1000</v>
          </cell>
          <cell r="M351" t="str">
            <v>601010</v>
          </cell>
          <cell r="N351" t="str">
            <v>VEG OIL PROD DOM</v>
          </cell>
          <cell r="O351" t="str">
            <v>210</v>
          </cell>
        </row>
        <row r="352">
          <cell r="A352" t="str">
            <v>B003</v>
          </cell>
          <cell r="B352">
            <v>0</v>
          </cell>
          <cell r="C352" t="str">
            <v>BUTTERY SPREAD LIGHT TUBS-12/2-7.5 OZ</v>
          </cell>
          <cell r="D352" t="str">
            <v>100923 Average</v>
          </cell>
          <cell r="E352" t="e">
            <v>#N/A</v>
          </cell>
          <cell r="F352">
            <v>1.6</v>
          </cell>
          <cell r="G352" t="str">
            <v>688075</v>
          </cell>
          <cell r="H352" t="str">
            <v>N/A</v>
          </cell>
          <cell r="I352" t="str">
            <v>LB</v>
          </cell>
          <cell r="J352">
            <v>2925</v>
          </cell>
          <cell r="K352" t="str">
            <v>1000</v>
          </cell>
          <cell r="L352" t="str">
            <v>DOMESTIC STATISTICAL 1000</v>
          </cell>
          <cell r="M352" t="str">
            <v>601010</v>
          </cell>
          <cell r="N352" t="str">
            <v>VEG OIL PROD DOM</v>
          </cell>
          <cell r="O352" t="str">
            <v>210</v>
          </cell>
        </row>
        <row r="353">
          <cell r="A353" t="str">
            <v>B004</v>
          </cell>
          <cell r="B353">
            <v>0</v>
          </cell>
          <cell r="C353" t="str">
            <v>BUTTERY SPREAD LIGHT TUBS-12/15 OZ</v>
          </cell>
          <cell r="D353" t="str">
            <v>100921 Average</v>
          </cell>
          <cell r="E353" t="e">
            <v>#N/A</v>
          </cell>
          <cell r="F353">
            <v>0.95</v>
          </cell>
          <cell r="G353" t="str">
            <v>688012</v>
          </cell>
          <cell r="H353" t="str">
            <v>N/A</v>
          </cell>
          <cell r="I353" t="str">
            <v>LB</v>
          </cell>
          <cell r="J353">
            <v>3312</v>
          </cell>
          <cell r="K353" t="str">
            <v>1000</v>
          </cell>
          <cell r="L353" t="str">
            <v>DOMESTIC STATISTICAL 1000</v>
          </cell>
          <cell r="M353" t="str">
            <v>601010</v>
          </cell>
          <cell r="N353" t="str">
            <v>VEG OIL PROD DOM</v>
          </cell>
          <cell r="O353" t="str">
            <v>210</v>
          </cell>
        </row>
        <row r="354">
          <cell r="A354" t="str">
            <v>B005</v>
          </cell>
          <cell r="B354">
            <v>0</v>
          </cell>
          <cell r="C354" t="str">
            <v>BUTTERY SPREAD LIGHT TUBS-18/15 OZ</v>
          </cell>
          <cell r="D354" t="str">
            <v>100922 Average</v>
          </cell>
          <cell r="E354" t="e">
            <v>#N/A</v>
          </cell>
          <cell r="F354">
            <v>0.96</v>
          </cell>
          <cell r="G354" t="str">
            <v>688018</v>
          </cell>
          <cell r="H354" t="str">
            <v>N/A</v>
          </cell>
          <cell r="I354" t="str">
            <v>LB</v>
          </cell>
          <cell r="J354">
            <v>1728</v>
          </cell>
          <cell r="K354" t="str">
            <v>1000</v>
          </cell>
          <cell r="L354" t="str">
            <v>DOMESTIC STATISTICAL 1000</v>
          </cell>
          <cell r="M354" t="str">
            <v>601010</v>
          </cell>
          <cell r="N354" t="str">
            <v>VEG OIL PROD DOM</v>
          </cell>
          <cell r="O354" t="str">
            <v>210</v>
          </cell>
        </row>
        <row r="355">
          <cell r="A355" t="str">
            <v>B007</v>
          </cell>
          <cell r="B355">
            <v>0</v>
          </cell>
          <cell r="C355" t="str">
            <v>CHEESE BLEND AMER SKM LVS-12/2 LB</v>
          </cell>
          <cell r="D355" t="str">
            <v>100035 Average</v>
          </cell>
          <cell r="E355">
            <v>1.5407</v>
          </cell>
          <cell r="F355">
            <v>2.1040000000000001</v>
          </cell>
          <cell r="G355" t="str">
            <v>056522</v>
          </cell>
          <cell r="H355" t="str">
            <v>N/A</v>
          </cell>
          <cell r="I355" t="str">
            <v>LB</v>
          </cell>
          <cell r="J355">
            <v>1650</v>
          </cell>
          <cell r="K355" t="str">
            <v>1000</v>
          </cell>
          <cell r="L355" t="str">
            <v>DOMESTIC STATISTICAL 1000</v>
          </cell>
          <cell r="M355" t="str">
            <v>401030</v>
          </cell>
          <cell r="N355" t="str">
            <v>CHEESE, PROCESSED</v>
          </cell>
          <cell r="O355" t="str">
            <v>220</v>
          </cell>
        </row>
        <row r="356">
          <cell r="A356" t="str">
            <v>B027</v>
          </cell>
          <cell r="B356">
            <v>0</v>
          </cell>
          <cell r="C356" t="str">
            <v>CHEESE CHED RDU FAT YEL SHRED BAG-6/5 LB</v>
          </cell>
          <cell r="D356" t="str">
            <v>100012 Average</v>
          </cell>
          <cell r="E356">
            <v>1.5407</v>
          </cell>
          <cell r="F356">
            <v>1.9981</v>
          </cell>
          <cell r="G356" t="str">
            <v>052965</v>
          </cell>
          <cell r="H356" t="str">
            <v>N/A</v>
          </cell>
          <cell r="I356" t="str">
            <v>LB</v>
          </cell>
          <cell r="J356">
            <v>1280</v>
          </cell>
          <cell r="K356" t="str">
            <v>1000</v>
          </cell>
          <cell r="L356" t="str">
            <v>DOMESTIC STATISTICAL 1000</v>
          </cell>
          <cell r="M356" t="str">
            <v>401040</v>
          </cell>
          <cell r="N356" t="str">
            <v>CHEESE, NATURAL AMER</v>
          </cell>
          <cell r="O356" t="str">
            <v>220</v>
          </cell>
        </row>
        <row r="357">
          <cell r="A357" t="str">
            <v>B028</v>
          </cell>
          <cell r="B357">
            <v>0</v>
          </cell>
          <cell r="C357" t="str">
            <v>CHEESE CHED RDU FAT WHT SHRED BAG-6/5 LB</v>
          </cell>
          <cell r="D357" t="str">
            <v>100011 Average</v>
          </cell>
          <cell r="E357">
            <v>1.5407</v>
          </cell>
          <cell r="F357">
            <v>2.0406</v>
          </cell>
          <cell r="G357" t="str">
            <v>052865</v>
          </cell>
          <cell r="H357" t="str">
            <v>N/A</v>
          </cell>
          <cell r="I357" t="str">
            <v>LB</v>
          </cell>
          <cell r="J357">
            <v>1280</v>
          </cell>
          <cell r="K357" t="str">
            <v>1000</v>
          </cell>
          <cell r="L357" t="str">
            <v>DOMESTIC STATISTICAL 1000</v>
          </cell>
          <cell r="M357" t="str">
            <v>401040</v>
          </cell>
          <cell r="N357" t="str">
            <v>CHEESE, NATURAL AMER</v>
          </cell>
          <cell r="O357" t="str">
            <v>220</v>
          </cell>
        </row>
        <row r="358">
          <cell r="A358" t="str">
            <v>B030</v>
          </cell>
          <cell r="B358">
            <v>0</v>
          </cell>
          <cell r="C358" t="str">
            <v>CHEESE PROCESS BLOCK-40 LB</v>
          </cell>
          <cell r="D358" t="str">
            <v>100020 Average</v>
          </cell>
          <cell r="E358">
            <v>1.5407</v>
          </cell>
          <cell r="F358">
            <v>2.089</v>
          </cell>
          <cell r="G358" t="str">
            <v>054910</v>
          </cell>
          <cell r="H358" t="str">
            <v>N/A</v>
          </cell>
          <cell r="I358" t="str">
            <v>LB</v>
          </cell>
          <cell r="J358">
            <v>990</v>
          </cell>
          <cell r="K358" t="str">
            <v>1000</v>
          </cell>
          <cell r="L358" t="str">
            <v>DOMESTIC STATISTICAL 1000</v>
          </cell>
          <cell r="M358" t="str">
            <v>401030</v>
          </cell>
          <cell r="N358" t="str">
            <v>CHEESE, PROCESSED</v>
          </cell>
          <cell r="O358" t="str">
            <v>220</v>
          </cell>
        </row>
        <row r="359">
          <cell r="A359" t="str">
            <v>B031</v>
          </cell>
          <cell r="B359">
            <v>0</v>
          </cell>
          <cell r="C359" t="str">
            <v>CHEESE CHED YEL SHRED BAG-6/5 LB</v>
          </cell>
          <cell r="D359" t="str">
            <v>100003 Average</v>
          </cell>
          <cell r="E359">
            <v>1.5407</v>
          </cell>
          <cell r="F359">
            <v>2.0062000000000002</v>
          </cell>
          <cell r="G359" t="str">
            <v>050365</v>
          </cell>
          <cell r="H359" t="str">
            <v>N/A</v>
          </cell>
          <cell r="I359" t="str">
            <v>LB</v>
          </cell>
          <cell r="J359">
            <v>1280</v>
          </cell>
          <cell r="K359" t="str">
            <v>1000</v>
          </cell>
          <cell r="L359" t="str">
            <v>DOMESTIC STATISTICAL 1000</v>
          </cell>
          <cell r="M359" t="str">
            <v>401040</v>
          </cell>
          <cell r="N359" t="str">
            <v>CHEESE, NATURAL AMER</v>
          </cell>
          <cell r="O359" t="str">
            <v>220</v>
          </cell>
        </row>
        <row r="360">
          <cell r="A360" t="str">
            <v>B032</v>
          </cell>
          <cell r="B360">
            <v>0</v>
          </cell>
          <cell r="C360" t="str">
            <v>CHEESE CHED WHT SHRED BAG-6/5 LB</v>
          </cell>
          <cell r="D360" t="str">
            <v>100002 Average</v>
          </cell>
          <cell r="E360">
            <v>1.5407</v>
          </cell>
          <cell r="F360">
            <v>2.0103</v>
          </cell>
          <cell r="G360" t="str">
            <v>050265</v>
          </cell>
          <cell r="H360" t="str">
            <v>N/A</v>
          </cell>
          <cell r="I360" t="str">
            <v>LB</v>
          </cell>
          <cell r="J360">
            <v>1280</v>
          </cell>
          <cell r="K360" t="str">
            <v>1000</v>
          </cell>
          <cell r="L360" t="str">
            <v>DOMESTIC STATISTICAL 1000</v>
          </cell>
          <cell r="M360" t="str">
            <v>401040</v>
          </cell>
          <cell r="N360" t="str">
            <v>CHEESE, NATURAL AMER</v>
          </cell>
          <cell r="O360" t="str">
            <v>220</v>
          </cell>
        </row>
        <row r="361">
          <cell r="A361" t="str">
            <v>B034</v>
          </cell>
          <cell r="B361">
            <v>0</v>
          </cell>
          <cell r="C361" t="str">
            <v>CHEESE CHED RDU FAT YEL CUTS-4/10 LB</v>
          </cell>
          <cell r="D361" t="str">
            <v>100008 Average</v>
          </cell>
          <cell r="E361">
            <v>1.5407</v>
          </cell>
          <cell r="F361">
            <v>2.2688999999999999</v>
          </cell>
          <cell r="G361" t="str">
            <v>051710</v>
          </cell>
          <cell r="H361" t="str">
            <v>N/A</v>
          </cell>
          <cell r="I361" t="str">
            <v>LB</v>
          </cell>
          <cell r="J361">
            <v>940</v>
          </cell>
          <cell r="K361" t="str">
            <v>1000</v>
          </cell>
          <cell r="L361" t="str">
            <v>DOMESTIC STATISTICAL 1000</v>
          </cell>
          <cell r="M361" t="str">
            <v>401040</v>
          </cell>
          <cell r="N361" t="str">
            <v>CHEESE, NATURAL AMER</v>
          </cell>
          <cell r="O361" t="str">
            <v>220</v>
          </cell>
        </row>
        <row r="362">
          <cell r="A362" t="str">
            <v>B035</v>
          </cell>
          <cell r="B362">
            <v>0</v>
          </cell>
          <cell r="C362" t="str">
            <v>CHEESE MOZ LITE SHRED FRZ BOX-30 LB</v>
          </cell>
          <cell r="D362" t="str">
            <v>100034 Average</v>
          </cell>
          <cell r="E362">
            <v>1.5407</v>
          </cell>
          <cell r="F362">
            <v>1.9528999999999999</v>
          </cell>
          <cell r="G362" t="str">
            <v>055730</v>
          </cell>
          <cell r="H362" t="str">
            <v>N/A</v>
          </cell>
          <cell r="I362" t="str">
            <v>LB</v>
          </cell>
          <cell r="J362">
            <v>1344</v>
          </cell>
          <cell r="K362" t="str">
            <v>1000</v>
          </cell>
          <cell r="L362" t="str">
            <v>DOMESTIC STATISTICAL 1000</v>
          </cell>
          <cell r="M362" t="str">
            <v>401020</v>
          </cell>
          <cell r="N362" t="str">
            <v>CHEESE, MOZZARELLA</v>
          </cell>
          <cell r="O362" t="str">
            <v>220</v>
          </cell>
        </row>
        <row r="363">
          <cell r="A363" t="str">
            <v>B037</v>
          </cell>
          <cell r="B363">
            <v>0</v>
          </cell>
          <cell r="C363" t="str">
            <v>CHEESE MOZ LM PART SKM SHRD FRZ BOX-30LB</v>
          </cell>
          <cell r="D363" t="str">
            <v>100021 Average</v>
          </cell>
          <cell r="E363">
            <v>1.5407</v>
          </cell>
          <cell r="F363">
            <v>1.9413999999999998</v>
          </cell>
          <cell r="G363" t="str">
            <v>055030</v>
          </cell>
          <cell r="H363" t="str">
            <v>N/A</v>
          </cell>
          <cell r="I363" t="str">
            <v>LB</v>
          </cell>
          <cell r="J363">
            <v>1344</v>
          </cell>
          <cell r="K363" t="str">
            <v>1000</v>
          </cell>
          <cell r="L363" t="str">
            <v>DOMESTIC STATISTICAL 1000</v>
          </cell>
          <cell r="M363" t="str">
            <v>401020</v>
          </cell>
          <cell r="N363" t="str">
            <v>CHEESE, MOZZARELLA</v>
          </cell>
          <cell r="O363" t="str">
            <v>220</v>
          </cell>
        </row>
        <row r="364">
          <cell r="A364" t="str">
            <v>B042</v>
          </cell>
          <cell r="B364">
            <v>0</v>
          </cell>
          <cell r="C364" t="str">
            <v>CHEESE MOZ LM PART SKIM FRZ LVS-8/6 LB</v>
          </cell>
          <cell r="D364" t="str">
            <v>100022 Average</v>
          </cell>
          <cell r="E364">
            <v>1.5407</v>
          </cell>
          <cell r="F364">
            <v>1.8204</v>
          </cell>
          <cell r="G364" t="str">
            <v>055186</v>
          </cell>
          <cell r="H364" t="str">
            <v>N/A</v>
          </cell>
          <cell r="I364" t="str">
            <v>LB</v>
          </cell>
          <cell r="J364">
            <v>840</v>
          </cell>
          <cell r="K364" t="str">
            <v>1000</v>
          </cell>
          <cell r="L364" t="str">
            <v>DOMESTIC STATISTICAL 1000</v>
          </cell>
          <cell r="M364" t="str">
            <v>401020</v>
          </cell>
          <cell r="N364" t="str">
            <v>CHEESE, MOZZARELLA</v>
          </cell>
          <cell r="O364" t="str">
            <v>220</v>
          </cell>
        </row>
        <row r="365">
          <cell r="A365" t="str">
            <v>B049</v>
          </cell>
          <cell r="B365">
            <v>0</v>
          </cell>
          <cell r="C365" t="str">
            <v>CHEESE NATURAL AMER FBD BARREL-500 LB</v>
          </cell>
          <cell r="D365" t="str">
            <v>100010 Average</v>
          </cell>
          <cell r="E365">
            <v>1.5407</v>
          </cell>
          <cell r="F365">
            <v>1.9433</v>
          </cell>
          <cell r="G365" t="str">
            <v>052051</v>
          </cell>
          <cell r="H365" t="str">
            <v>N/A</v>
          </cell>
          <cell r="I365" t="str">
            <v>LB</v>
          </cell>
          <cell r="J365">
            <v>0</v>
          </cell>
          <cell r="K365" t="str">
            <v>1000</v>
          </cell>
          <cell r="L365" t="str">
            <v>DOMESTIC STATISTICAL 1000</v>
          </cell>
          <cell r="M365" t="str">
            <v>401040</v>
          </cell>
          <cell r="N365" t="str">
            <v>CHEESE, NATURAL AMER</v>
          </cell>
          <cell r="O365" t="str">
            <v>220</v>
          </cell>
        </row>
        <row r="366">
          <cell r="A366" t="str">
            <v>B057</v>
          </cell>
          <cell r="B366">
            <v>0</v>
          </cell>
          <cell r="C366" t="str">
            <v>CHEESE CHED RDU FAT YEL BLOCK-40 LB</v>
          </cell>
          <cell r="D366" t="str">
            <v>100009 Average</v>
          </cell>
          <cell r="E366">
            <v>1.5407</v>
          </cell>
          <cell r="F366">
            <v>1.4343999999999999</v>
          </cell>
          <cell r="G366" t="str">
            <v>051740</v>
          </cell>
          <cell r="H366" t="str">
            <v>N/A</v>
          </cell>
          <cell r="I366" t="str">
            <v>LB</v>
          </cell>
          <cell r="J366">
            <v>940</v>
          </cell>
          <cell r="K366" t="str">
            <v>1000</v>
          </cell>
          <cell r="L366" t="str">
            <v>DOMESTIC STATISTICAL 1000</v>
          </cell>
          <cell r="M366" t="str">
            <v>401040</v>
          </cell>
          <cell r="N366" t="str">
            <v>CHEESE, NATURAL AMER</v>
          </cell>
          <cell r="O366" t="str">
            <v>220</v>
          </cell>
        </row>
        <row r="367">
          <cell r="A367" t="str">
            <v>B064</v>
          </cell>
          <cell r="B367">
            <v>0</v>
          </cell>
          <cell r="C367" t="str">
            <v>CHEESE PROCESS LVS-6/5 LB</v>
          </cell>
          <cell r="D367" t="str">
            <v>100017 Average</v>
          </cell>
          <cell r="E367">
            <v>1.5407</v>
          </cell>
          <cell r="F367">
            <v>1.9399000000000002</v>
          </cell>
          <cell r="G367" t="str">
            <v>054565</v>
          </cell>
          <cell r="H367" t="str">
            <v>N/A</v>
          </cell>
          <cell r="I367" t="str">
            <v>LB</v>
          </cell>
          <cell r="J367">
            <v>1320</v>
          </cell>
          <cell r="K367" t="str">
            <v>1000</v>
          </cell>
          <cell r="L367" t="str">
            <v>DOMESTIC STATISTICAL 1000</v>
          </cell>
          <cell r="M367" t="str">
            <v>401030</v>
          </cell>
          <cell r="N367" t="str">
            <v>CHEESE, PROCESSED</v>
          </cell>
          <cell r="O367" t="str">
            <v>220</v>
          </cell>
        </row>
        <row r="368">
          <cell r="A368" t="str">
            <v>B065</v>
          </cell>
          <cell r="B368">
            <v>0</v>
          </cell>
          <cell r="C368" t="str">
            <v>CHEESE PROCESS YEL SLC LVS-6/5 LB</v>
          </cell>
          <cell r="D368" t="str">
            <v>100018 Average</v>
          </cell>
          <cell r="E368">
            <v>1.5407</v>
          </cell>
          <cell r="F368">
            <v>1.899</v>
          </cell>
          <cell r="G368" t="str">
            <v>054665</v>
          </cell>
          <cell r="H368" t="str">
            <v>N/A</v>
          </cell>
          <cell r="I368" t="str">
            <v>LB</v>
          </cell>
          <cell r="J368">
            <v>1320</v>
          </cell>
          <cell r="K368" t="str">
            <v>1000</v>
          </cell>
          <cell r="L368" t="str">
            <v>DOMESTIC STATISTICAL 1000</v>
          </cell>
          <cell r="M368" t="str">
            <v>401030</v>
          </cell>
          <cell r="N368" t="str">
            <v>CHEESE, PROCESSED</v>
          </cell>
          <cell r="O368" t="str">
            <v>220</v>
          </cell>
        </row>
        <row r="369">
          <cell r="A369" t="str">
            <v>B066</v>
          </cell>
          <cell r="B369">
            <v>0</v>
          </cell>
          <cell r="C369" t="str">
            <v>CHEESE PROCESS WHT SLC LVS-6/5 LB</v>
          </cell>
          <cell r="D369" t="str">
            <v>100019 Average</v>
          </cell>
          <cell r="E369">
            <v>1.5407</v>
          </cell>
          <cell r="F369">
            <v>1.9117</v>
          </cell>
          <cell r="G369" t="str">
            <v>054765</v>
          </cell>
          <cell r="H369" t="str">
            <v>N/A</v>
          </cell>
          <cell r="I369" t="str">
            <v>LB</v>
          </cell>
          <cell r="J369">
            <v>1320</v>
          </cell>
          <cell r="K369" t="str">
            <v>1000</v>
          </cell>
          <cell r="L369" t="str">
            <v>DOMESTIC STATISTICAL 1000</v>
          </cell>
          <cell r="M369" t="str">
            <v>401030</v>
          </cell>
          <cell r="N369" t="str">
            <v>CHEESE, PROCESSED</v>
          </cell>
          <cell r="O369" t="str">
            <v>220</v>
          </cell>
        </row>
        <row r="370">
          <cell r="A370" t="str">
            <v>B067-2</v>
          </cell>
          <cell r="B370">
            <v>0</v>
          </cell>
          <cell r="C370" t="str">
            <v>K CHEESE PROCESS WHT SLC LVS-6/5 LB</v>
          </cell>
          <cell r="D370" t="str">
            <v>100038 Average</v>
          </cell>
          <cell r="E370">
            <v>1.5407</v>
          </cell>
          <cell r="F370">
            <v>2.12</v>
          </cell>
          <cell r="G370" t="str">
            <v>056665K</v>
          </cell>
          <cell r="H370" t="str">
            <v>N/A</v>
          </cell>
          <cell r="I370" t="str">
            <v>LB</v>
          </cell>
          <cell r="J370">
            <v>1320</v>
          </cell>
          <cell r="K370" t="str">
            <v>1000</v>
          </cell>
          <cell r="L370" t="str">
            <v>DOMESTIC STATISTICAL 1000</v>
          </cell>
          <cell r="M370" t="str">
            <v>401031</v>
          </cell>
          <cell r="N370" t="str">
            <v>CHEESE PROC, KOSHER</v>
          </cell>
          <cell r="O370" t="str">
            <v>220</v>
          </cell>
        </row>
        <row r="371">
          <cell r="A371" t="str">
            <v>B071</v>
          </cell>
          <cell r="B371">
            <v>0</v>
          </cell>
          <cell r="C371" t="str">
            <v>CHEESE CHED WHT BLOCK-40 LB</v>
          </cell>
          <cell r="D371" t="str">
            <v>100005 Average</v>
          </cell>
          <cell r="E371">
            <v>1.5407</v>
          </cell>
          <cell r="F371">
            <v>1.5431999999999999</v>
          </cell>
          <cell r="G371" t="str">
            <v>051140</v>
          </cell>
          <cell r="H371" t="str">
            <v>N/A</v>
          </cell>
          <cell r="I371" t="str">
            <v>LB</v>
          </cell>
          <cell r="J371">
            <v>940</v>
          </cell>
          <cell r="K371" t="str">
            <v>1000</v>
          </cell>
          <cell r="L371" t="str">
            <v>DOMESTIC STATISTICAL 1000</v>
          </cell>
          <cell r="M371" t="str">
            <v>401040</v>
          </cell>
          <cell r="N371" t="str">
            <v>CHEESE, NATURAL AMER</v>
          </cell>
          <cell r="O371" t="str">
            <v>220</v>
          </cell>
        </row>
        <row r="372">
          <cell r="A372" t="str">
            <v>B072</v>
          </cell>
          <cell r="B372">
            <v>0</v>
          </cell>
          <cell r="C372" t="str">
            <v>CHEESE CHED YEL BLOCK-40 LB</v>
          </cell>
          <cell r="D372" t="str">
            <v>100007 Average</v>
          </cell>
          <cell r="E372">
            <v>1.5407</v>
          </cell>
          <cell r="F372">
            <v>1.8374999999999999</v>
          </cell>
          <cell r="G372" t="str">
            <v>051240</v>
          </cell>
          <cell r="H372" t="str">
            <v>N/A</v>
          </cell>
          <cell r="I372" t="str">
            <v>LB</v>
          </cell>
          <cell r="J372">
            <v>940</v>
          </cell>
          <cell r="K372" t="str">
            <v>1000</v>
          </cell>
          <cell r="L372" t="str">
            <v>DOMESTIC STATISTICAL 1000</v>
          </cell>
          <cell r="M372" t="str">
            <v>401040</v>
          </cell>
          <cell r="N372" t="str">
            <v>CHEESE, NATURAL AMER</v>
          </cell>
          <cell r="O372" t="str">
            <v>220</v>
          </cell>
        </row>
        <row r="373">
          <cell r="A373" t="str">
            <v>B077</v>
          </cell>
          <cell r="B373">
            <v>0</v>
          </cell>
          <cell r="C373" t="str">
            <v>CHEESE MOZ LM PART SKIM UNFZ PROCESSR PK</v>
          </cell>
          <cell r="D373" t="str">
            <v>100042 Average</v>
          </cell>
          <cell r="E373">
            <v>1.5407</v>
          </cell>
          <cell r="F373">
            <v>1.7802</v>
          </cell>
          <cell r="G373" t="str">
            <v>065230</v>
          </cell>
          <cell r="H373" t="str">
            <v>N/A</v>
          </cell>
          <cell r="I373" t="str">
            <v>LB</v>
          </cell>
          <cell r="J373">
            <v>0</v>
          </cell>
          <cell r="K373" t="str">
            <v>1000</v>
          </cell>
          <cell r="L373" t="str">
            <v>DOMESTIC STATISTICAL 1000</v>
          </cell>
          <cell r="M373" t="str">
            <v>401020</v>
          </cell>
          <cell r="N373" t="str">
            <v>CHEESE, MOZZARELLA</v>
          </cell>
          <cell r="O373" t="str">
            <v>220</v>
          </cell>
        </row>
        <row r="374">
          <cell r="A374" t="str">
            <v>B087</v>
          </cell>
          <cell r="B374">
            <v>0</v>
          </cell>
          <cell r="C374" t="str">
            <v>CHEESE CHED WHT CUTS-4/10 LB</v>
          </cell>
          <cell r="D374" t="str">
            <v>100004 Average</v>
          </cell>
          <cell r="E374">
            <v>1.5407</v>
          </cell>
          <cell r="F374">
            <v>2.1608000000000001</v>
          </cell>
          <cell r="G374" t="str">
            <v>051110</v>
          </cell>
          <cell r="H374" t="str">
            <v>N/A</v>
          </cell>
          <cell r="I374" t="str">
            <v>LB</v>
          </cell>
          <cell r="J374">
            <v>940</v>
          </cell>
          <cell r="K374" t="str">
            <v>1000</v>
          </cell>
          <cell r="L374" t="str">
            <v>DOMESTIC STATISTICAL 1000</v>
          </cell>
          <cell r="M374" t="str">
            <v>401040</v>
          </cell>
          <cell r="N374" t="str">
            <v>CHEESE, NATURAL AMER</v>
          </cell>
          <cell r="O374" t="str">
            <v>220</v>
          </cell>
        </row>
        <row r="375">
          <cell r="A375" t="str">
            <v>B088</v>
          </cell>
          <cell r="B375">
            <v>0</v>
          </cell>
          <cell r="C375" t="str">
            <v>CHEESE CHED YEL CUTS-4/10 LB</v>
          </cell>
          <cell r="D375" t="str">
            <v>100006 Average</v>
          </cell>
          <cell r="E375">
            <v>1.5407</v>
          </cell>
          <cell r="F375">
            <v>2.0911</v>
          </cell>
          <cell r="G375" t="str">
            <v>051210</v>
          </cell>
          <cell r="H375" t="str">
            <v>N/A</v>
          </cell>
          <cell r="I375" t="str">
            <v>LB</v>
          </cell>
          <cell r="J375">
            <v>940</v>
          </cell>
          <cell r="K375" t="str">
            <v>1000</v>
          </cell>
          <cell r="L375" t="str">
            <v>DOMESTIC STATISTICAL 1000</v>
          </cell>
          <cell r="M375" t="str">
            <v>401040</v>
          </cell>
          <cell r="N375" t="str">
            <v>CHEESE, NATURAL AMER</v>
          </cell>
          <cell r="O375" t="str">
            <v>220</v>
          </cell>
        </row>
        <row r="376">
          <cell r="A376" t="str">
            <v>B090</v>
          </cell>
          <cell r="B376">
            <v>0</v>
          </cell>
          <cell r="C376" t="str">
            <v>MILK INSTANT NDM PKG-6/4 LB</v>
          </cell>
          <cell r="D376" t="str">
            <v>100069 Average</v>
          </cell>
          <cell r="E376" t="e">
            <v>#N/A</v>
          </cell>
          <cell r="F376">
            <v>1.4</v>
          </cell>
          <cell r="G376" t="str">
            <v>115464</v>
          </cell>
          <cell r="H376" t="str">
            <v>1100-CWT</v>
          </cell>
          <cell r="I376" t="str">
            <v>LB</v>
          </cell>
          <cell r="J376">
            <v>1296</v>
          </cell>
          <cell r="K376" t="str">
            <v>1000</v>
          </cell>
          <cell r="L376" t="str">
            <v>DOMESTIC STATISTICAL 1000</v>
          </cell>
          <cell r="M376" t="str">
            <v>402025</v>
          </cell>
          <cell r="N376" t="str">
            <v>MILK, INSTANT</v>
          </cell>
          <cell r="O376" t="str">
            <v>220</v>
          </cell>
        </row>
        <row r="377">
          <cell r="A377" t="str">
            <v>B095</v>
          </cell>
          <cell r="B377">
            <v>0</v>
          </cell>
          <cell r="C377" t="str">
            <v>MILK INSTANT NDM PKG-12/25.6 OZ</v>
          </cell>
          <cell r="D377" t="str">
            <v>100065 Average</v>
          </cell>
          <cell r="E377" t="e">
            <v>#N/A</v>
          </cell>
          <cell r="F377">
            <v>2.1804000000000001</v>
          </cell>
          <cell r="G377" t="str">
            <v>115412</v>
          </cell>
          <cell r="H377" t="str">
            <v>1100-CWT</v>
          </cell>
          <cell r="I377" t="str">
            <v>LB</v>
          </cell>
          <cell r="J377">
            <v>1400</v>
          </cell>
          <cell r="K377" t="str">
            <v>1000</v>
          </cell>
          <cell r="L377" t="str">
            <v>DOMESTIC STATISTICAL 1000</v>
          </cell>
          <cell r="M377" t="str">
            <v>402025</v>
          </cell>
          <cell r="N377" t="str">
            <v>MILK, INSTANT</v>
          </cell>
          <cell r="O377" t="str">
            <v>220</v>
          </cell>
        </row>
        <row r="378">
          <cell r="A378" t="str">
            <v>B114</v>
          </cell>
          <cell r="B378">
            <v>0</v>
          </cell>
          <cell r="C378" t="str">
            <v>MILK NONFORT NDM BAG-25 KG</v>
          </cell>
          <cell r="D378" t="str">
            <v>100055 Average</v>
          </cell>
          <cell r="E378">
            <v>0.8</v>
          </cell>
          <cell r="F378">
            <v>1.0911</v>
          </cell>
          <cell r="G378" t="str">
            <v>DELTA79</v>
          </cell>
          <cell r="H378" t="str">
            <v>N/A</v>
          </cell>
          <cell r="I378" t="str">
            <v>LB</v>
          </cell>
          <cell r="J378">
            <v>750</v>
          </cell>
          <cell r="K378" t="str">
            <v>1000</v>
          </cell>
          <cell r="L378" t="str">
            <v>DOMESTIC STATISTICAL 1000</v>
          </cell>
          <cell r="M378" t="str">
            <v>402015</v>
          </cell>
          <cell r="N378" t="str">
            <v>MILK, NON-FAT DRY</v>
          </cell>
          <cell r="O378" t="str">
            <v>220</v>
          </cell>
        </row>
        <row r="379">
          <cell r="A379" t="str">
            <v>B117</v>
          </cell>
          <cell r="B379">
            <v>0</v>
          </cell>
          <cell r="C379" t="str">
            <v>MILK EVAPORATED CAN-24/12 FL OZ</v>
          </cell>
          <cell r="D379" t="str">
            <v>100051 Average</v>
          </cell>
          <cell r="E379" t="e">
            <v>#N/A</v>
          </cell>
          <cell r="F379">
            <v>0.71079999999999999</v>
          </cell>
          <cell r="G379" t="str">
            <v>102020</v>
          </cell>
          <cell r="H379" t="str">
            <v>N/A</v>
          </cell>
          <cell r="I379" t="str">
            <v>LB</v>
          </cell>
          <cell r="J379">
            <v>1836</v>
          </cell>
          <cell r="K379" t="str">
            <v>1000</v>
          </cell>
          <cell r="L379" t="str">
            <v>DOMESTIC STATISTICAL 1000</v>
          </cell>
          <cell r="M379" t="str">
            <v>402020</v>
          </cell>
          <cell r="N379" t="str">
            <v>MILK, EVAPORATED</v>
          </cell>
          <cell r="O379" t="str">
            <v>220</v>
          </cell>
        </row>
        <row r="380">
          <cell r="A380" t="str">
            <v>B119</v>
          </cell>
          <cell r="B380">
            <v>0</v>
          </cell>
          <cell r="C380" t="str">
            <v>CHEESE BLEND AMER SKM YEL SLC LVS-6/5 LB</v>
          </cell>
          <cell r="D380" t="str">
            <v>100036 Average</v>
          </cell>
          <cell r="E380">
            <v>1.5407</v>
          </cell>
          <cell r="F380">
            <v>1.7924</v>
          </cell>
          <cell r="G380" t="str">
            <v>056566</v>
          </cell>
          <cell r="H380" t="str">
            <v>N/A</v>
          </cell>
          <cell r="I380" t="str">
            <v>LB</v>
          </cell>
          <cell r="J380">
            <v>1320</v>
          </cell>
          <cell r="K380" t="str">
            <v>1000</v>
          </cell>
          <cell r="L380" t="str">
            <v>DOMESTIC STATISTICAL 1000</v>
          </cell>
          <cell r="M380" t="str">
            <v>401030</v>
          </cell>
          <cell r="N380" t="str">
            <v>CHEESE, PROCESSED</v>
          </cell>
          <cell r="O380" t="str">
            <v>220</v>
          </cell>
        </row>
        <row r="381">
          <cell r="A381" t="str">
            <v>B131</v>
          </cell>
          <cell r="B381">
            <v>0</v>
          </cell>
          <cell r="C381" t="str">
            <v>MILK INSTANT NDM BAG-25 KG</v>
          </cell>
          <cell r="D381" t="str">
            <v>100068 Average</v>
          </cell>
          <cell r="E381" t="e">
            <v>#N/A</v>
          </cell>
          <cell r="F381">
            <v>1.25</v>
          </cell>
          <cell r="G381" t="str">
            <v>115426</v>
          </cell>
          <cell r="H381" t="str">
            <v>1100-CWT</v>
          </cell>
          <cell r="I381" t="str">
            <v>LB</v>
          </cell>
          <cell r="J381">
            <v>720</v>
          </cell>
          <cell r="K381" t="str">
            <v>1000</v>
          </cell>
          <cell r="L381" t="str">
            <v>DOMESTIC STATISTICAL 1000</v>
          </cell>
          <cell r="M381" t="str">
            <v>402025</v>
          </cell>
          <cell r="N381" t="str">
            <v>MILK, INSTANT</v>
          </cell>
          <cell r="O381" t="str">
            <v>220</v>
          </cell>
        </row>
        <row r="382">
          <cell r="A382" t="str">
            <v>B133</v>
          </cell>
          <cell r="B382">
            <v>0</v>
          </cell>
          <cell r="C382" t="str">
            <v>CHEESE BLEND AMER SKM WHT SLC LVS-6/5 LB</v>
          </cell>
          <cell r="D382" t="str">
            <v>100037 Average</v>
          </cell>
          <cell r="E382">
            <v>1.5407</v>
          </cell>
          <cell r="F382">
            <v>1.7933000000000001</v>
          </cell>
          <cell r="G382" t="str">
            <v>056567</v>
          </cell>
          <cell r="H382" t="str">
            <v>N/A</v>
          </cell>
          <cell r="I382" t="str">
            <v>LB</v>
          </cell>
          <cell r="J382">
            <v>1320</v>
          </cell>
          <cell r="K382" t="str">
            <v>1000</v>
          </cell>
          <cell r="L382" t="str">
            <v>DOMESTIC STATISTICAL 1000</v>
          </cell>
          <cell r="M382" t="str">
            <v>401030</v>
          </cell>
          <cell r="N382" t="str">
            <v>CHEESE, PROCESSED</v>
          </cell>
          <cell r="O382" t="str">
            <v>220</v>
          </cell>
        </row>
        <row r="383">
          <cell r="A383" t="str">
            <v>B136</v>
          </cell>
          <cell r="B383">
            <v>0</v>
          </cell>
          <cell r="C383" t="str">
            <v>CORN YELLOW TOTE-2700 LB</v>
          </cell>
          <cell r="D383" t="str">
            <v>100444 Average</v>
          </cell>
          <cell r="E383">
            <v>0.15326000000000001</v>
          </cell>
          <cell r="F383">
            <v>0.1827</v>
          </cell>
          <cell r="G383" t="str">
            <v>701127</v>
          </cell>
          <cell r="H383" t="str">
            <v>N/A</v>
          </cell>
          <cell r="I383" t="str">
            <v>LB</v>
          </cell>
          <cell r="J383">
            <v>17</v>
          </cell>
          <cell r="K383" t="str">
            <v>1000</v>
          </cell>
          <cell r="L383" t="str">
            <v>DOMESTIC STATISTICAL 1000</v>
          </cell>
          <cell r="M383" t="str">
            <v>501010</v>
          </cell>
          <cell r="N383" t="str">
            <v>CORN PRODUCTS</v>
          </cell>
          <cell r="O383" t="str">
            <v>210</v>
          </cell>
        </row>
        <row r="384">
          <cell r="A384" t="str">
            <v>B138</v>
          </cell>
          <cell r="B384">
            <v>0</v>
          </cell>
          <cell r="C384" t="str">
            <v>CORNMEAL DEGERMED YELLOW BAG-8/5 LB</v>
          </cell>
          <cell r="D384" t="str">
            <v>100471 Average</v>
          </cell>
          <cell r="E384">
            <v>0.27416389000000002</v>
          </cell>
          <cell r="F384">
            <v>0.25800000000000001</v>
          </cell>
          <cell r="G384" t="str">
            <v>781040</v>
          </cell>
          <cell r="H384" t="str">
            <v>N/A</v>
          </cell>
          <cell r="I384" t="str">
            <v>LB</v>
          </cell>
          <cell r="J384">
            <v>1071</v>
          </cell>
          <cell r="K384" t="str">
            <v>1000</v>
          </cell>
          <cell r="L384" t="str">
            <v>DOMESTIC STATISTICAL 1000</v>
          </cell>
          <cell r="M384" t="str">
            <v>501010</v>
          </cell>
          <cell r="N384" t="str">
            <v>CORN PRODUCTS</v>
          </cell>
          <cell r="O384" t="str">
            <v>210</v>
          </cell>
        </row>
        <row r="385">
          <cell r="A385" t="str">
            <v>B142</v>
          </cell>
          <cell r="B385">
            <v>0</v>
          </cell>
          <cell r="C385" t="str">
            <v>CORNMEAL DEGERMED YELLOW BAG-4/10 LB</v>
          </cell>
          <cell r="D385" t="str">
            <v>100472 Average</v>
          </cell>
          <cell r="E385" t="e">
            <v>#N/A</v>
          </cell>
          <cell r="F385">
            <v>0.18350000000000002</v>
          </cell>
          <cell r="G385" t="str">
            <v>781069</v>
          </cell>
          <cell r="H385" t="str">
            <v>N/A</v>
          </cell>
          <cell r="I385" t="str">
            <v>LB</v>
          </cell>
          <cell r="J385">
            <v>1071</v>
          </cell>
          <cell r="K385" t="str">
            <v>1000</v>
          </cell>
          <cell r="L385" t="str">
            <v>DOMESTIC STATISTICAL 1000</v>
          </cell>
          <cell r="M385" t="str">
            <v>501010</v>
          </cell>
          <cell r="N385" t="str">
            <v>CORN PRODUCTS</v>
          </cell>
          <cell r="O385" t="str">
            <v>210</v>
          </cell>
        </row>
        <row r="386">
          <cell r="A386" t="str">
            <v>B146</v>
          </cell>
          <cell r="B386">
            <v>0</v>
          </cell>
          <cell r="C386" t="str">
            <v>CEREAL BABY INFANT RICE CTN-8/8 OZ</v>
          </cell>
          <cell r="D386" t="str">
            <v>100934 Average</v>
          </cell>
          <cell r="E386" t="e">
            <v>#N/A</v>
          </cell>
          <cell r="F386">
            <v>3.2</v>
          </cell>
          <cell r="G386" t="str">
            <v>747081</v>
          </cell>
          <cell r="H386" t="str">
            <v>N/A</v>
          </cell>
          <cell r="I386" t="str">
            <v>LB</v>
          </cell>
          <cell r="J386">
            <v>4160</v>
          </cell>
          <cell r="K386" t="str">
            <v>1000</v>
          </cell>
          <cell r="L386" t="str">
            <v>DOMESTIC STATISTICAL 1000</v>
          </cell>
          <cell r="M386" t="str">
            <v>503020</v>
          </cell>
          <cell r="N386" t="str">
            <v>CEREAL, INSTANT</v>
          </cell>
          <cell r="O386" t="str">
            <v>210</v>
          </cell>
        </row>
        <row r="387">
          <cell r="A387" t="str">
            <v>B149</v>
          </cell>
          <cell r="B387">
            <v>0</v>
          </cell>
          <cell r="C387" t="str">
            <v>WHOLE WHEAT TORTILLA 8" CTN 24/12 1.5</v>
          </cell>
          <cell r="D387" t="str">
            <v>101021 Average</v>
          </cell>
          <cell r="E387">
            <v>0.66250000000000009</v>
          </cell>
          <cell r="F387">
            <v>0.66249999999999998</v>
          </cell>
          <cell r="G387" t="str">
            <v>818212</v>
          </cell>
          <cell r="H387" t="str">
            <v>N/A</v>
          </cell>
          <cell r="I387" t="str">
            <v>LB</v>
          </cell>
          <cell r="J387">
            <v>1500</v>
          </cell>
          <cell r="K387" t="str">
            <v>1000</v>
          </cell>
          <cell r="L387" t="str">
            <v>DOMESTIC STATISTICAL 1000</v>
          </cell>
          <cell r="M387" t="str">
            <v>502020</v>
          </cell>
          <cell r="N387" t="str">
            <v>CRACKER PROD, PROC</v>
          </cell>
          <cell r="O387" t="str">
            <v>210</v>
          </cell>
        </row>
        <row r="388">
          <cell r="A388" t="str">
            <v>B151</v>
          </cell>
          <cell r="B388">
            <v>0</v>
          </cell>
          <cell r="C388" t="str">
            <v>WHOLE WHEAT PANCAKES FZN-144 COUNT</v>
          </cell>
          <cell r="D388" t="str">
            <v>100937 Average</v>
          </cell>
          <cell r="E388">
            <v>0.7349223249295499</v>
          </cell>
          <cell r="F388">
            <v>0.73159999999999992</v>
          </cell>
          <cell r="G388" t="str">
            <v>818024</v>
          </cell>
          <cell r="H388" t="str">
            <v>N/A</v>
          </cell>
          <cell r="I388" t="str">
            <v>LB</v>
          </cell>
          <cell r="J388">
            <v>2100</v>
          </cell>
          <cell r="K388" t="str">
            <v>1000</v>
          </cell>
          <cell r="L388" t="str">
            <v>DOMESTIC STATISTICAL 1000</v>
          </cell>
          <cell r="M388" t="str">
            <v>503030</v>
          </cell>
          <cell r="N388" t="str">
            <v>CEREAL, PROCESSED</v>
          </cell>
          <cell r="O388" t="str">
            <v>210</v>
          </cell>
        </row>
        <row r="389">
          <cell r="A389" t="str">
            <v>B152</v>
          </cell>
          <cell r="B389">
            <v>0</v>
          </cell>
          <cell r="C389" t="str">
            <v>WHOLE WHEAT PANCAKES FZN PKG 12/12</v>
          </cell>
          <cell r="D389" t="str">
            <v>101022 Average</v>
          </cell>
          <cell r="E389">
            <v>0.74000024767188421</v>
          </cell>
          <cell r="F389">
            <v>0.74</v>
          </cell>
          <cell r="G389" t="str">
            <v>818025</v>
          </cell>
          <cell r="H389" t="str">
            <v>N/A</v>
          </cell>
          <cell r="I389" t="str">
            <v>LB</v>
          </cell>
          <cell r="J389">
            <v>3136</v>
          </cell>
          <cell r="K389" t="str">
            <v>1000</v>
          </cell>
          <cell r="L389" t="str">
            <v>DOMESTIC STATISTICAL 1000</v>
          </cell>
          <cell r="M389" t="str">
            <v>503030</v>
          </cell>
          <cell r="N389" t="str">
            <v>CEREAL, PROCESSED</v>
          </cell>
          <cell r="O389" t="str">
            <v>210</v>
          </cell>
        </row>
        <row r="390">
          <cell r="A390" t="str">
            <v>B153</v>
          </cell>
          <cell r="B390">
            <v>0</v>
          </cell>
          <cell r="C390" t="str">
            <v>WHOLE WHEAT TORTILLA 8" CTN-12/24 1.5</v>
          </cell>
          <cell r="D390" t="str">
            <v>100938 Average</v>
          </cell>
          <cell r="E390">
            <v>0.58308285842366692</v>
          </cell>
          <cell r="F390">
            <v>0.64029999999999998</v>
          </cell>
          <cell r="G390" t="str">
            <v>818224</v>
          </cell>
          <cell r="H390" t="str">
            <v>N/A</v>
          </cell>
          <cell r="I390" t="str">
            <v>LB</v>
          </cell>
          <cell r="J390">
            <v>1500</v>
          </cell>
          <cell r="K390" t="str">
            <v>1000</v>
          </cell>
          <cell r="L390" t="str">
            <v>DOMESTIC STATISTICAL 1000</v>
          </cell>
          <cell r="M390" t="str">
            <v>502020</v>
          </cell>
          <cell r="N390" t="str">
            <v>CRACKER PROD, PROC</v>
          </cell>
          <cell r="O390" t="str">
            <v>210</v>
          </cell>
        </row>
        <row r="391">
          <cell r="A391" t="str">
            <v>B155</v>
          </cell>
          <cell r="B391">
            <v>0</v>
          </cell>
          <cell r="C391" t="str">
            <v>INFANT FORMULA MILK DRY CAN-6/14.3 OZ</v>
          </cell>
          <cell r="D391" t="str">
            <v>100074 Average</v>
          </cell>
          <cell r="E391" t="e">
            <v>#N/A</v>
          </cell>
          <cell r="F391">
            <v>2.145</v>
          </cell>
          <cell r="G391" t="str">
            <v>126163</v>
          </cell>
          <cell r="H391" t="str">
            <v>N/A</v>
          </cell>
          <cell r="I391" t="str">
            <v>LB</v>
          </cell>
          <cell r="J391">
            <v>6399</v>
          </cell>
          <cell r="K391" t="str">
            <v>1000</v>
          </cell>
          <cell r="L391" t="str">
            <v>DOMESTIC STATISTICAL 1000</v>
          </cell>
          <cell r="M391" t="str">
            <v>402030</v>
          </cell>
          <cell r="N391" t="str">
            <v>INFANT FORMULA</v>
          </cell>
          <cell r="O391" t="str">
            <v>220</v>
          </cell>
        </row>
        <row r="392">
          <cell r="A392" t="str">
            <v>B158</v>
          </cell>
          <cell r="B392">
            <v>0</v>
          </cell>
          <cell r="C392" t="str">
            <v>INFANT FORMULA MILK DRY CAN-6/14.1 OZ</v>
          </cell>
          <cell r="D392" t="str">
            <v>100075 Average</v>
          </cell>
          <cell r="E392" t="e">
            <v>#N/A</v>
          </cell>
          <cell r="F392">
            <v>2.145</v>
          </cell>
          <cell r="G392" t="str">
            <v>126171</v>
          </cell>
          <cell r="H392" t="str">
            <v>N/A</v>
          </cell>
          <cell r="I392" t="str">
            <v>LB</v>
          </cell>
          <cell r="J392">
            <v>5941</v>
          </cell>
          <cell r="K392" t="str">
            <v>1000</v>
          </cell>
          <cell r="L392" t="str">
            <v>DOMESTIC STATISTICAL 1000</v>
          </cell>
          <cell r="M392" t="str">
            <v>402030</v>
          </cell>
          <cell r="N392" t="str">
            <v>INFANT FORMULA</v>
          </cell>
          <cell r="O392" t="str">
            <v>220</v>
          </cell>
        </row>
        <row r="393">
          <cell r="A393" t="str">
            <v>B160</v>
          </cell>
          <cell r="B393">
            <v>0</v>
          </cell>
          <cell r="C393" t="str">
            <v>FARINA WHEAT PKG-24/14 OZ</v>
          </cell>
          <cell r="D393" t="str">
            <v>100473 Average</v>
          </cell>
          <cell r="E393" t="e">
            <v>#N/A</v>
          </cell>
          <cell r="F393">
            <v>0.68989999999999996</v>
          </cell>
          <cell r="G393" t="str">
            <v>791014</v>
          </cell>
          <cell r="H393" t="str">
            <v>N/A</v>
          </cell>
          <cell r="I393" t="str">
            <v>LB</v>
          </cell>
          <cell r="J393">
            <v>1848</v>
          </cell>
          <cell r="K393" t="str">
            <v>1000</v>
          </cell>
          <cell r="L393" t="str">
            <v>DOMESTIC STATISTICAL 1000</v>
          </cell>
          <cell r="M393" t="str">
            <v>503030</v>
          </cell>
          <cell r="N393" t="str">
            <v>CEREAL, PROCESSED</v>
          </cell>
          <cell r="O393" t="str">
            <v>210</v>
          </cell>
        </row>
        <row r="394">
          <cell r="A394" t="str">
            <v>B161</v>
          </cell>
          <cell r="B394">
            <v>0</v>
          </cell>
          <cell r="C394" t="str">
            <v>CEREAL BABY INFANT RICE CTN-12/8 OZ</v>
          </cell>
          <cell r="D394" t="str">
            <v>100464 Average</v>
          </cell>
          <cell r="E394" t="e">
            <v>#N/A</v>
          </cell>
          <cell r="F394">
            <v>3.2039999999999997</v>
          </cell>
          <cell r="G394" t="str">
            <v>747080</v>
          </cell>
          <cell r="H394" t="str">
            <v>N/A</v>
          </cell>
          <cell r="I394" t="str">
            <v>LB</v>
          </cell>
          <cell r="J394">
            <v>4000</v>
          </cell>
          <cell r="K394" t="str">
            <v>1000</v>
          </cell>
          <cell r="L394" t="str">
            <v>DOMESTIC STATISTICAL 1000</v>
          </cell>
          <cell r="M394" t="str">
            <v>503020</v>
          </cell>
          <cell r="N394" t="str">
            <v>CEREAL, INSTANT</v>
          </cell>
          <cell r="O394" t="str">
            <v>210</v>
          </cell>
        </row>
        <row r="395">
          <cell r="A395" t="str">
            <v>B182</v>
          </cell>
          <cell r="B395">
            <v>0</v>
          </cell>
          <cell r="C395" t="str">
            <v>FLOUR ALL PURP ENRCH BLCH BAG-8/5 LB</v>
          </cell>
          <cell r="D395" t="str">
            <v>100400 Average</v>
          </cell>
          <cell r="E395">
            <v>0.33058814133013242</v>
          </cell>
          <cell r="F395">
            <v>0.29100000000000004</v>
          </cell>
          <cell r="G395" t="str">
            <v>501085</v>
          </cell>
          <cell r="H395" t="str">
            <v>N/A</v>
          </cell>
          <cell r="I395" t="str">
            <v>LB</v>
          </cell>
          <cell r="J395">
            <v>1071</v>
          </cell>
          <cell r="K395" t="str">
            <v>1000</v>
          </cell>
          <cell r="L395" t="str">
            <v>DOMESTIC STATISTICAL 1000</v>
          </cell>
          <cell r="M395" t="str">
            <v>506020</v>
          </cell>
          <cell r="N395" t="str">
            <v>FLOUR, WHEAT</v>
          </cell>
          <cell r="O395" t="str">
            <v>210</v>
          </cell>
        </row>
        <row r="396">
          <cell r="A396" t="str">
            <v>B183</v>
          </cell>
          <cell r="B396">
            <v>0</v>
          </cell>
          <cell r="C396" t="str">
            <v>FLOUR ALL PURP ENRCH BLCH BAG-4/10 LB</v>
          </cell>
          <cell r="D396" t="str">
            <v>100398 Average</v>
          </cell>
          <cell r="E396">
            <v>0.25766240934579449</v>
          </cell>
          <cell r="F396">
            <v>0.29799999999999999</v>
          </cell>
          <cell r="G396" t="str">
            <v>501019</v>
          </cell>
          <cell r="H396" t="str">
            <v>N/A</v>
          </cell>
          <cell r="I396" t="str">
            <v>LB</v>
          </cell>
          <cell r="J396">
            <v>1071</v>
          </cell>
          <cell r="K396" t="str">
            <v>1000</v>
          </cell>
          <cell r="L396" t="str">
            <v>DOMESTIC STATISTICAL 1000</v>
          </cell>
          <cell r="M396" t="str">
            <v>506020</v>
          </cell>
          <cell r="N396" t="str">
            <v>FLOUR, WHEAT</v>
          </cell>
          <cell r="O396" t="str">
            <v>210</v>
          </cell>
        </row>
        <row r="397">
          <cell r="A397" t="str">
            <v>B188</v>
          </cell>
          <cell r="B397">
            <v>0</v>
          </cell>
          <cell r="C397" t="str">
            <v>FLOUR ALL PURP ENRCH UNBLCH BAG-4/10 LB</v>
          </cell>
          <cell r="D397" t="str">
            <v>100401 Average</v>
          </cell>
          <cell r="E397">
            <v>0.29520002334267043</v>
          </cell>
          <cell r="F397">
            <v>0.34439999999999998</v>
          </cell>
          <cell r="G397" t="str">
            <v>502019</v>
          </cell>
          <cell r="H397" t="str">
            <v>N/A</v>
          </cell>
          <cell r="I397" t="str">
            <v>LB</v>
          </cell>
          <cell r="J397">
            <v>1071</v>
          </cell>
          <cell r="K397" t="str">
            <v>1000</v>
          </cell>
          <cell r="L397" t="str">
            <v>DOMESTIC STATISTICAL 1000</v>
          </cell>
          <cell r="M397" t="str">
            <v>506020</v>
          </cell>
          <cell r="N397" t="str">
            <v>FLOUR, WHEAT</v>
          </cell>
          <cell r="O397" t="str">
            <v>210</v>
          </cell>
        </row>
        <row r="398">
          <cell r="A398" t="str">
            <v>B190</v>
          </cell>
          <cell r="B398">
            <v>0</v>
          </cell>
          <cell r="C398" t="str">
            <v>FLOUR ALL PURP ENRCH BLCH BAG-50 LB</v>
          </cell>
          <cell r="D398" t="str">
            <v>100399 Average</v>
          </cell>
          <cell r="E398">
            <v>0.25332272727272725</v>
          </cell>
          <cell r="F398">
            <v>0.28160000000000002</v>
          </cell>
          <cell r="G398" t="str">
            <v>501050</v>
          </cell>
          <cell r="H398" t="str">
            <v>N/A</v>
          </cell>
          <cell r="I398" t="str">
            <v>LB</v>
          </cell>
          <cell r="J398">
            <v>864</v>
          </cell>
          <cell r="K398" t="str">
            <v>1000</v>
          </cell>
          <cell r="L398" t="str">
            <v>DOMESTIC STATISTICAL 1000</v>
          </cell>
          <cell r="M398" t="str">
            <v>506020</v>
          </cell>
          <cell r="N398" t="str">
            <v>FLOUR, WHEAT</v>
          </cell>
          <cell r="O398" t="str">
            <v>210</v>
          </cell>
        </row>
        <row r="399">
          <cell r="A399" t="str">
            <v>B191</v>
          </cell>
          <cell r="B399">
            <v>0</v>
          </cell>
          <cell r="C399" t="str">
            <v>FLOUR ALL PURP ENRCH UNBLCH BAG-50 LB</v>
          </cell>
          <cell r="D399" t="str">
            <v>100402 Average</v>
          </cell>
          <cell r="E399" t="e">
            <v>#N/A</v>
          </cell>
          <cell r="F399">
            <v>0.3246</v>
          </cell>
          <cell r="G399" t="str">
            <v>502050</v>
          </cell>
          <cell r="H399" t="str">
            <v>N/A</v>
          </cell>
          <cell r="I399" t="str">
            <v>LB</v>
          </cell>
          <cell r="J399">
            <v>864</v>
          </cell>
          <cell r="K399" t="str">
            <v>1000</v>
          </cell>
          <cell r="L399" t="str">
            <v>DOMESTIC STATISTICAL 1000</v>
          </cell>
          <cell r="M399" t="str">
            <v>506020</v>
          </cell>
          <cell r="N399" t="str">
            <v>FLOUR, WHEAT</v>
          </cell>
          <cell r="O399" t="str">
            <v>210</v>
          </cell>
        </row>
        <row r="400">
          <cell r="A400" t="str">
            <v>B196</v>
          </cell>
          <cell r="B400">
            <v>0</v>
          </cell>
          <cell r="C400" t="str">
            <v>FLOUR ENRCH SEMOLINA-BULK</v>
          </cell>
          <cell r="D400" t="str">
            <v>100422 Average</v>
          </cell>
          <cell r="E400" t="e">
            <v>#N/A</v>
          </cell>
          <cell r="F400">
            <v>0.14199999999999999</v>
          </cell>
          <cell r="G400" t="str">
            <v>602090</v>
          </cell>
          <cell r="H400" t="str">
            <v>N/A</v>
          </cell>
          <cell r="I400" t="str">
            <v>LB</v>
          </cell>
          <cell r="J400">
            <v>0</v>
          </cell>
          <cell r="K400" t="str">
            <v>1000</v>
          </cell>
          <cell r="L400" t="str">
            <v>DOMESTIC STATISTICAL 1000</v>
          </cell>
          <cell r="M400" t="str">
            <v>506015</v>
          </cell>
          <cell r="N400" t="str">
            <v>FLOUR, BAKERY</v>
          </cell>
          <cell r="O400" t="str">
            <v>210</v>
          </cell>
        </row>
        <row r="401">
          <cell r="A401" t="str">
            <v>B198</v>
          </cell>
          <cell r="B401">
            <v>0</v>
          </cell>
          <cell r="C401" t="str">
            <v>FLOUR BREAD-BULK</v>
          </cell>
          <cell r="D401" t="str">
            <v>100912 Average</v>
          </cell>
          <cell r="E401">
            <v>0.25599999999999995</v>
          </cell>
          <cell r="F401">
            <v>0.25600000000000001</v>
          </cell>
          <cell r="G401" t="str">
            <v>602410</v>
          </cell>
          <cell r="H401" t="str">
            <v>N/A</v>
          </cell>
          <cell r="I401" t="str">
            <v>LB</v>
          </cell>
          <cell r="J401">
            <v>0</v>
          </cell>
          <cell r="K401" t="str">
            <v>1000</v>
          </cell>
          <cell r="L401" t="str">
            <v>DOMESTIC STATISTICAL 1000</v>
          </cell>
          <cell r="M401" t="str">
            <v>506015</v>
          </cell>
          <cell r="N401" t="str">
            <v>FLOUR, BAKERY</v>
          </cell>
          <cell r="O401" t="str">
            <v>210</v>
          </cell>
        </row>
        <row r="402">
          <cell r="A402" t="str">
            <v>B201</v>
          </cell>
          <cell r="B402">
            <v>0</v>
          </cell>
          <cell r="C402" t="str">
            <v>FLOUR PIEROGIE WHT WHEAT -BULK</v>
          </cell>
          <cell r="D402" t="str">
            <v>100913 Average</v>
          </cell>
          <cell r="E402" t="e">
            <v>#N/A</v>
          </cell>
          <cell r="F402">
            <v>0.25230000000000002</v>
          </cell>
          <cell r="G402" t="str">
            <v>602790</v>
          </cell>
          <cell r="H402" t="str">
            <v>N/A</v>
          </cell>
          <cell r="I402" t="str">
            <v>LB</v>
          </cell>
          <cell r="J402">
            <v>0</v>
          </cell>
          <cell r="K402" t="str">
            <v>1000</v>
          </cell>
          <cell r="L402" t="str">
            <v>DOMESTIC STATISTICAL 1000</v>
          </cell>
          <cell r="M402" t="str">
            <v>506015</v>
          </cell>
          <cell r="N402" t="str">
            <v>FLOUR, BAKERY</v>
          </cell>
          <cell r="O402" t="str">
            <v>210</v>
          </cell>
        </row>
        <row r="403">
          <cell r="A403" t="str">
            <v>B203</v>
          </cell>
          <cell r="B403">
            <v>0</v>
          </cell>
          <cell r="C403" t="str">
            <v>CHEESE MOZ LM PART SKIM UNFZ 12/1 LB</v>
          </cell>
          <cell r="D403" t="str">
            <v>101000 Average</v>
          </cell>
          <cell r="E403" t="e">
            <v>#N/A</v>
          </cell>
          <cell r="F403">
            <v>2.113</v>
          </cell>
          <cell r="G403" t="str">
            <v>055112</v>
          </cell>
          <cell r="H403" t="str">
            <v>N/A</v>
          </cell>
          <cell r="I403" t="str">
            <v>LB</v>
          </cell>
          <cell r="J403">
            <v>3036</v>
          </cell>
          <cell r="K403" t="str">
            <v>1000</v>
          </cell>
          <cell r="L403" t="str">
            <v>DOMESTIC STATISTICAL 1000</v>
          </cell>
          <cell r="M403" t="str">
            <v>401020</v>
          </cell>
          <cell r="N403" t="str">
            <v>CHEESE, MOZZARELLA</v>
          </cell>
          <cell r="O403" t="str">
            <v>220</v>
          </cell>
        </row>
        <row r="404">
          <cell r="A404" t="str">
            <v>B227</v>
          </cell>
          <cell r="B404">
            <v>0</v>
          </cell>
          <cell r="C404" t="str">
            <v>FLOUR TORTILLA BULK BAG-50 LB</v>
          </cell>
          <cell r="D404" t="str">
            <v>100914 Average</v>
          </cell>
          <cell r="E404" t="e">
            <v>#N/A</v>
          </cell>
          <cell r="F404">
            <v>0.19920000000000002</v>
          </cell>
          <cell r="G404" t="str">
            <v>602850</v>
          </cell>
          <cell r="H404" t="str">
            <v>N/A</v>
          </cell>
          <cell r="I404" t="str">
            <v>LB</v>
          </cell>
          <cell r="J404">
            <v>0</v>
          </cell>
          <cell r="K404" t="str">
            <v>1000</v>
          </cell>
          <cell r="L404" t="str">
            <v>DOMESTIC STATISTICAL 1000</v>
          </cell>
          <cell r="M404" t="str">
            <v>506015</v>
          </cell>
          <cell r="N404" t="str">
            <v>FLOUR, BAKERY</v>
          </cell>
          <cell r="O404" t="str">
            <v>210</v>
          </cell>
        </row>
        <row r="405">
          <cell r="A405" t="str">
            <v>B228</v>
          </cell>
          <cell r="B405">
            <v>0</v>
          </cell>
          <cell r="C405" t="str">
            <v>FLOUR TORTILLA WHOLE WT BULK BAG-50 LB</v>
          </cell>
          <cell r="D405" t="str">
            <v>100915 Average</v>
          </cell>
          <cell r="E405" t="e">
            <v>#N/A</v>
          </cell>
          <cell r="F405">
            <v>0.22489999999999999</v>
          </cell>
          <cell r="G405" t="str">
            <v>602950</v>
          </cell>
          <cell r="H405" t="str">
            <v>N/A</v>
          </cell>
          <cell r="I405" t="str">
            <v>LB</v>
          </cell>
          <cell r="J405">
            <v>0</v>
          </cell>
          <cell r="K405" t="str">
            <v>1000</v>
          </cell>
          <cell r="L405" t="str">
            <v>DOMESTIC STATISTICAL 1000</v>
          </cell>
          <cell r="M405" t="str">
            <v>506015</v>
          </cell>
          <cell r="N405" t="str">
            <v>FLOUR, BAKERY</v>
          </cell>
          <cell r="O405" t="str">
            <v>210</v>
          </cell>
        </row>
        <row r="406">
          <cell r="A406" t="str">
            <v>B233</v>
          </cell>
          <cell r="B406">
            <v>0</v>
          </cell>
          <cell r="C406" t="str">
            <v>FLOUR BREAD ENRCH BLCH-BAG 4/10 LB</v>
          </cell>
          <cell r="D406" t="str">
            <v>100404 Average</v>
          </cell>
          <cell r="E406">
            <v>0.29951614583333319</v>
          </cell>
          <cell r="F406">
            <v>0.27800000000000002</v>
          </cell>
          <cell r="G406" t="str">
            <v>510119</v>
          </cell>
          <cell r="H406" t="str">
            <v>N/A</v>
          </cell>
          <cell r="I406" t="str">
            <v>LB</v>
          </cell>
          <cell r="J406">
            <v>1071</v>
          </cell>
          <cell r="K406" t="str">
            <v>1000</v>
          </cell>
          <cell r="L406" t="str">
            <v>DOMESTIC STATISTICAL 1000</v>
          </cell>
          <cell r="M406" t="str">
            <v>506020</v>
          </cell>
          <cell r="N406" t="str">
            <v>FLOUR, WHEAT</v>
          </cell>
          <cell r="O406" t="str">
            <v>210</v>
          </cell>
        </row>
        <row r="407">
          <cell r="A407" t="str">
            <v>B238</v>
          </cell>
          <cell r="B407">
            <v>0</v>
          </cell>
          <cell r="C407" t="str">
            <v>FLOUR BREAD ENRCH UNBLCH BAG-4/10 LB</v>
          </cell>
          <cell r="D407" t="str">
            <v>100406 Average</v>
          </cell>
          <cell r="E407">
            <v>0.33169997516145061</v>
          </cell>
          <cell r="F407">
            <v>0.36479999999999996</v>
          </cell>
          <cell r="G407" t="str">
            <v>510219</v>
          </cell>
          <cell r="H407" t="str">
            <v>N/A</v>
          </cell>
          <cell r="I407" t="str">
            <v>LB</v>
          </cell>
          <cell r="J407">
            <v>1071</v>
          </cell>
          <cell r="K407" t="str">
            <v>1000</v>
          </cell>
          <cell r="L407" t="str">
            <v>DOMESTIC STATISTICAL 1000</v>
          </cell>
          <cell r="M407" t="str">
            <v>506020</v>
          </cell>
          <cell r="N407" t="str">
            <v>FLOUR, WHEAT</v>
          </cell>
          <cell r="O407" t="str">
            <v>210</v>
          </cell>
        </row>
        <row r="408">
          <cell r="A408" t="str">
            <v>B240</v>
          </cell>
          <cell r="B408">
            <v>0</v>
          </cell>
          <cell r="C408" t="str">
            <v>FLOUR BREAD ENRCH BLCH BAG-50 LB</v>
          </cell>
          <cell r="D408" t="str">
            <v>100405 Average</v>
          </cell>
          <cell r="E408" t="e">
            <v>#N/A</v>
          </cell>
          <cell r="F408">
            <v>0.14499999999999999</v>
          </cell>
          <cell r="G408" t="str">
            <v>510150</v>
          </cell>
          <cell r="H408" t="str">
            <v>N/A</v>
          </cell>
          <cell r="I408" t="str">
            <v>LB</v>
          </cell>
          <cell r="J408">
            <v>864</v>
          </cell>
          <cell r="K408" t="str">
            <v>1000</v>
          </cell>
          <cell r="L408" t="str">
            <v>DOMESTIC STATISTICAL 1000</v>
          </cell>
          <cell r="M408" t="str">
            <v>506015</v>
          </cell>
          <cell r="N408" t="str">
            <v>FLOUR, BAKERY</v>
          </cell>
          <cell r="O408" t="str">
            <v>210</v>
          </cell>
        </row>
        <row r="409">
          <cell r="A409" t="str">
            <v>B252</v>
          </cell>
          <cell r="B409">
            <v>0</v>
          </cell>
          <cell r="C409" t="str">
            <v>FLOUR YOSHON BULK BAG-100 LB</v>
          </cell>
          <cell r="D409" t="str">
            <v>100916 Average</v>
          </cell>
          <cell r="E409" t="e">
            <v>#N/A</v>
          </cell>
          <cell r="F409">
            <v>0.19839999999999999</v>
          </cell>
          <cell r="G409" t="str">
            <v>603060</v>
          </cell>
          <cell r="H409" t="str">
            <v>N/A</v>
          </cell>
          <cell r="I409" t="str">
            <v>LB</v>
          </cell>
          <cell r="J409">
            <v>0</v>
          </cell>
          <cell r="K409" t="str">
            <v>1000</v>
          </cell>
          <cell r="L409" t="str">
            <v>DOMESTIC STATISTICAL 1000</v>
          </cell>
          <cell r="M409" t="str">
            <v>506015</v>
          </cell>
          <cell r="N409" t="str">
            <v>FLOUR, BAKERY</v>
          </cell>
          <cell r="O409" t="str">
            <v>210</v>
          </cell>
        </row>
        <row r="410">
          <cell r="A410" t="str">
            <v>B252-2</v>
          </cell>
          <cell r="B410">
            <v>0</v>
          </cell>
          <cell r="C410" t="str">
            <v>K FLOUR YOSHON BULK BAG-100 LB</v>
          </cell>
          <cell r="D410" t="str">
            <v>110071 Average</v>
          </cell>
          <cell r="E410" t="e">
            <v>#N/A</v>
          </cell>
          <cell r="F410">
            <v>0.19839999999999999</v>
          </cell>
          <cell r="G410" t="str">
            <v>603060K</v>
          </cell>
          <cell r="H410" t="str">
            <v>N/A</v>
          </cell>
          <cell r="I410" t="str">
            <v>LB</v>
          </cell>
          <cell r="J410">
            <v>0</v>
          </cell>
          <cell r="K410" t="str">
            <v>1000</v>
          </cell>
          <cell r="L410" t="str">
            <v>DOMESTIC STATISTICAL 1000</v>
          </cell>
          <cell r="M410" t="str">
            <v>506016</v>
          </cell>
          <cell r="N410" t="str">
            <v>FLOUR, BAKERY KOSHER</v>
          </cell>
          <cell r="O410" t="str">
            <v>210</v>
          </cell>
        </row>
        <row r="411">
          <cell r="A411" t="str">
            <v>B253</v>
          </cell>
          <cell r="B411">
            <v>0</v>
          </cell>
          <cell r="C411" t="str">
            <v>FLOUR YOSHON -BULK</v>
          </cell>
          <cell r="D411" t="str">
            <v>100917 Average</v>
          </cell>
          <cell r="E411" t="e">
            <v>#N/A</v>
          </cell>
          <cell r="F411">
            <v>0.21780000000000002</v>
          </cell>
          <cell r="G411" t="str">
            <v>603090</v>
          </cell>
          <cell r="H411" t="str">
            <v>N/A</v>
          </cell>
          <cell r="I411" t="str">
            <v>LB</v>
          </cell>
          <cell r="J411">
            <v>0</v>
          </cell>
          <cell r="K411" t="str">
            <v>1000</v>
          </cell>
          <cell r="L411" t="str">
            <v>DOMESTIC STATISTICAL 1000</v>
          </cell>
          <cell r="M411" t="str">
            <v>506015</v>
          </cell>
          <cell r="N411" t="str">
            <v>FLOUR, BAKERY</v>
          </cell>
          <cell r="O411" t="str">
            <v>210</v>
          </cell>
        </row>
        <row r="412">
          <cell r="A412" t="str">
            <v>B253-2</v>
          </cell>
          <cell r="B412">
            <v>0</v>
          </cell>
          <cell r="C412" t="str">
            <v>K FLOUR YOSHON -BULK</v>
          </cell>
          <cell r="D412" t="str">
            <v>110072 Average</v>
          </cell>
          <cell r="E412" t="e">
            <v>#N/A</v>
          </cell>
          <cell r="F412">
            <v>0.21780000000000002</v>
          </cell>
          <cell r="G412" t="str">
            <v>603090K</v>
          </cell>
          <cell r="H412" t="str">
            <v>N/A</v>
          </cell>
          <cell r="I412" t="str">
            <v>LB</v>
          </cell>
          <cell r="J412">
            <v>0</v>
          </cell>
          <cell r="K412" t="str">
            <v>1000</v>
          </cell>
          <cell r="L412" t="str">
            <v>DOMESTIC STATISTICAL 1000</v>
          </cell>
          <cell r="M412" t="str">
            <v>506016</v>
          </cell>
          <cell r="N412" t="str">
            <v>FLOUR, BAKERY KOSHER</v>
          </cell>
          <cell r="O412" t="str">
            <v>210</v>
          </cell>
        </row>
        <row r="413">
          <cell r="A413" t="str">
            <v>B275</v>
          </cell>
          <cell r="B413">
            <v>0</v>
          </cell>
          <cell r="C413" t="str">
            <v>FLOUR BAKER HARD WHT BLCH BAG-50 LB</v>
          </cell>
          <cell r="D413" t="str">
            <v>100411 Average</v>
          </cell>
          <cell r="E413">
            <v>0.25499749964285712</v>
          </cell>
          <cell r="F413">
            <v>0.29339999999999999</v>
          </cell>
          <cell r="G413" t="str">
            <v>531050</v>
          </cell>
          <cell r="H413" t="str">
            <v>N/A</v>
          </cell>
          <cell r="I413" t="str">
            <v>LB</v>
          </cell>
          <cell r="J413">
            <v>864</v>
          </cell>
          <cell r="K413" t="str">
            <v>1000</v>
          </cell>
          <cell r="L413" t="str">
            <v>DOMESTIC STATISTICAL 1000</v>
          </cell>
          <cell r="M413" t="str">
            <v>506015</v>
          </cell>
          <cell r="N413" t="str">
            <v>FLOUR, BAKERY</v>
          </cell>
          <cell r="O413" t="str">
            <v>210</v>
          </cell>
        </row>
        <row r="414">
          <cell r="A414" t="str">
            <v>B276</v>
          </cell>
          <cell r="B414">
            <v>0</v>
          </cell>
          <cell r="C414" t="str">
            <v>FLOUR BAKER HARD UNBLCH BAG-50 LB</v>
          </cell>
          <cell r="D414" t="str">
            <v>100413 Average</v>
          </cell>
          <cell r="E414" t="e">
            <v>#N/A</v>
          </cell>
          <cell r="F414">
            <v>0.29350000000000004</v>
          </cell>
          <cell r="G414" t="str">
            <v>532050</v>
          </cell>
          <cell r="H414" t="str">
            <v>N/A</v>
          </cell>
          <cell r="I414" t="str">
            <v>LB</v>
          </cell>
          <cell r="J414">
            <v>864</v>
          </cell>
          <cell r="K414" t="str">
            <v>1000</v>
          </cell>
          <cell r="L414" t="str">
            <v>DOMESTIC STATISTICAL 1000</v>
          </cell>
          <cell r="M414" t="str">
            <v>506015</v>
          </cell>
          <cell r="N414" t="str">
            <v>FLOUR, BAKERY</v>
          </cell>
          <cell r="O414" t="str">
            <v>210</v>
          </cell>
        </row>
        <row r="415">
          <cell r="A415" t="str">
            <v>B280</v>
          </cell>
          <cell r="B415">
            <v>0</v>
          </cell>
          <cell r="C415" t="str">
            <v>FLOUR BAKER HARD WHT BLCH BAG-100 LB</v>
          </cell>
          <cell r="D415" t="str">
            <v>100412 Average</v>
          </cell>
          <cell r="E415" t="e">
            <v>#N/A</v>
          </cell>
          <cell r="F415">
            <v>0.214</v>
          </cell>
          <cell r="G415" t="str">
            <v>531060</v>
          </cell>
          <cell r="H415" t="str">
            <v>N/A</v>
          </cell>
          <cell r="I415" t="str">
            <v>LB</v>
          </cell>
          <cell r="J415">
            <v>432</v>
          </cell>
          <cell r="K415" t="str">
            <v>1000</v>
          </cell>
          <cell r="L415" t="str">
            <v>DOMESTIC STATISTICAL 1000</v>
          </cell>
          <cell r="M415" t="str">
            <v>506015</v>
          </cell>
          <cell r="N415" t="str">
            <v>FLOUR, BAKERY</v>
          </cell>
          <cell r="O415" t="str">
            <v>210</v>
          </cell>
        </row>
        <row r="416">
          <cell r="A416" t="str">
            <v>B285</v>
          </cell>
          <cell r="B416">
            <v>0</v>
          </cell>
          <cell r="C416" t="str">
            <v>FLOUR BAKER HARD WHT BLCH-BULK</v>
          </cell>
          <cell r="D416" t="str">
            <v>100417 Average</v>
          </cell>
          <cell r="E416">
            <v>0.22874396293103466</v>
          </cell>
          <cell r="F416">
            <v>0.28239999999999998</v>
          </cell>
          <cell r="G416" t="str">
            <v>601390</v>
          </cell>
          <cell r="H416" t="str">
            <v>N/A</v>
          </cell>
          <cell r="I416" t="str">
            <v>LB</v>
          </cell>
          <cell r="J416">
            <v>0</v>
          </cell>
          <cell r="K416" t="str">
            <v>1000</v>
          </cell>
          <cell r="L416" t="str">
            <v>DOMESTIC STATISTICAL 1000</v>
          </cell>
          <cell r="M416" t="str">
            <v>506015</v>
          </cell>
          <cell r="N416" t="str">
            <v>FLOUR, BAKERY</v>
          </cell>
          <cell r="O416" t="str">
            <v>210</v>
          </cell>
        </row>
        <row r="417">
          <cell r="A417" t="str">
            <v>B286</v>
          </cell>
          <cell r="B417">
            <v>0</v>
          </cell>
          <cell r="C417" t="str">
            <v>FLOUR BAKER HARD WHT UNBLCH-BULK</v>
          </cell>
          <cell r="D417" t="str">
            <v>100418 Average</v>
          </cell>
          <cell r="E417">
            <v>0.25440891634615376</v>
          </cell>
          <cell r="F417">
            <v>0.25700000000000001</v>
          </cell>
          <cell r="G417" t="str">
            <v>601490</v>
          </cell>
          <cell r="H417" t="str">
            <v>N/A</v>
          </cell>
          <cell r="I417" t="str">
            <v>LB</v>
          </cell>
          <cell r="J417">
            <v>0</v>
          </cell>
          <cell r="K417" t="str">
            <v>1000</v>
          </cell>
          <cell r="L417" t="str">
            <v>DOMESTIC STATISTICAL 1000</v>
          </cell>
          <cell r="M417" t="str">
            <v>506015</v>
          </cell>
          <cell r="N417" t="str">
            <v>FLOUR, BAKERY</v>
          </cell>
          <cell r="O417" t="str">
            <v>210</v>
          </cell>
        </row>
        <row r="418">
          <cell r="A418" t="str">
            <v>B300</v>
          </cell>
          <cell r="B418">
            <v>0</v>
          </cell>
          <cell r="C418" t="str">
            <v>FLOUR BAKER HEARTH BLCH BAG-100 LB</v>
          </cell>
          <cell r="D418" t="str">
            <v>100414 Average</v>
          </cell>
          <cell r="E418">
            <v>0.41045000124999997</v>
          </cell>
          <cell r="F418">
            <v>0.40810000000000002</v>
          </cell>
          <cell r="G418" t="str">
            <v>541060</v>
          </cell>
          <cell r="H418" t="str">
            <v>N/A</v>
          </cell>
          <cell r="I418" t="str">
            <v>LB</v>
          </cell>
          <cell r="J418">
            <v>432</v>
          </cell>
          <cell r="K418" t="str">
            <v>1000</v>
          </cell>
          <cell r="L418" t="str">
            <v>DOMESTIC STATISTICAL 1000</v>
          </cell>
          <cell r="M418" t="str">
            <v>506015</v>
          </cell>
          <cell r="N418" t="str">
            <v>FLOUR, BAKERY</v>
          </cell>
          <cell r="O418" t="str">
            <v>210</v>
          </cell>
        </row>
        <row r="419">
          <cell r="A419" t="str">
            <v>B301</v>
          </cell>
          <cell r="B419">
            <v>0</v>
          </cell>
          <cell r="C419" t="str">
            <v>FLOUR BAKER HEARTH BLCH-BULK</v>
          </cell>
          <cell r="D419" t="str">
            <v>100419 Average</v>
          </cell>
          <cell r="E419">
            <v>0.30373846115384628</v>
          </cell>
          <cell r="F419">
            <v>0.2838</v>
          </cell>
          <cell r="G419" t="str">
            <v>601590</v>
          </cell>
          <cell r="H419" t="str">
            <v>N/A</v>
          </cell>
          <cell r="I419" t="str">
            <v>LB</v>
          </cell>
          <cell r="J419">
            <v>0</v>
          </cell>
          <cell r="K419" t="str">
            <v>1000</v>
          </cell>
          <cell r="L419" t="str">
            <v>DOMESTIC STATISTICAL 1000</v>
          </cell>
          <cell r="M419" t="str">
            <v>506015</v>
          </cell>
          <cell r="N419" t="str">
            <v>FLOUR, BAKERY</v>
          </cell>
          <cell r="O419" t="str">
            <v>210</v>
          </cell>
        </row>
        <row r="420">
          <cell r="A420" t="str">
            <v>B303</v>
          </cell>
          <cell r="B420">
            <v>0</v>
          </cell>
          <cell r="C420" t="str">
            <v>FLOUR BAKER HEARTH UNBLCH-BULK</v>
          </cell>
          <cell r="D420" t="str">
            <v>100420 Average</v>
          </cell>
          <cell r="E420">
            <v>0.29604502335248239</v>
          </cell>
          <cell r="F420">
            <v>0.29010000000000002</v>
          </cell>
          <cell r="G420" t="str">
            <v>601690</v>
          </cell>
          <cell r="H420" t="str">
            <v>N/A</v>
          </cell>
          <cell r="I420" t="str">
            <v>LB</v>
          </cell>
          <cell r="J420">
            <v>0</v>
          </cell>
          <cell r="K420" t="str">
            <v>1000</v>
          </cell>
          <cell r="L420" t="str">
            <v>DOMESTIC STATISTICAL 1000</v>
          </cell>
          <cell r="M420" t="str">
            <v>506015</v>
          </cell>
          <cell r="N420" t="str">
            <v>FLOUR, BAKERY</v>
          </cell>
          <cell r="O420" t="str">
            <v>210</v>
          </cell>
        </row>
        <row r="421">
          <cell r="A421" t="str">
            <v>B304</v>
          </cell>
          <cell r="B421">
            <v>0</v>
          </cell>
          <cell r="C421" t="str">
            <v>FLOUR HIGH GLUTEN -BULK</v>
          </cell>
          <cell r="D421" t="str">
            <v>100911 Average</v>
          </cell>
          <cell r="E421" t="e">
            <v>#N/A</v>
          </cell>
          <cell r="F421">
            <v>0.23250000000000001</v>
          </cell>
          <cell r="G421" t="str">
            <v>602290</v>
          </cell>
          <cell r="H421" t="str">
            <v>N/A</v>
          </cell>
          <cell r="I421" t="str">
            <v>LB</v>
          </cell>
          <cell r="J421">
            <v>0</v>
          </cell>
          <cell r="K421" t="str">
            <v>1000</v>
          </cell>
          <cell r="L421" t="str">
            <v>DOMESTIC STATISTICAL 1000</v>
          </cell>
          <cell r="M421" t="str">
            <v>506015</v>
          </cell>
          <cell r="N421" t="str">
            <v>FLOUR, BAKERY</v>
          </cell>
          <cell r="O421" t="str">
            <v>210</v>
          </cell>
        </row>
        <row r="422">
          <cell r="A422" t="str">
            <v>B321</v>
          </cell>
          <cell r="B422">
            <v>0</v>
          </cell>
          <cell r="C422" t="str">
            <v>FLOUR BAKER SOFT UNBLCH-BULK</v>
          </cell>
          <cell r="D422" t="str">
            <v>100421 Average</v>
          </cell>
          <cell r="E422">
            <v>0.26649998272255598</v>
          </cell>
          <cell r="F422">
            <v>0.26300000000000001</v>
          </cell>
          <cell r="G422" t="str">
            <v>601890</v>
          </cell>
          <cell r="H422" t="str">
            <v>N/A</v>
          </cell>
          <cell r="I422" t="str">
            <v>LB</v>
          </cell>
          <cell r="J422">
            <v>0</v>
          </cell>
          <cell r="K422" t="str">
            <v>1000</v>
          </cell>
          <cell r="L422" t="str">
            <v>DOMESTIC STATISTICAL 1000</v>
          </cell>
          <cell r="M422" t="str">
            <v>506015</v>
          </cell>
          <cell r="N422" t="str">
            <v>FLOUR, BAKERY</v>
          </cell>
          <cell r="O422" t="str">
            <v>210</v>
          </cell>
        </row>
        <row r="423">
          <cell r="A423" t="str">
            <v>B323</v>
          </cell>
          <cell r="B423">
            <v>0</v>
          </cell>
          <cell r="C423" t="str">
            <v>FLOUR BAKER SOFT WHT BLCH-BAG 50 LB</v>
          </cell>
          <cell r="D423" t="str">
            <v>100415 Average</v>
          </cell>
          <cell r="E423" t="e">
            <v>#N/A</v>
          </cell>
          <cell r="F423">
            <v>0.1333</v>
          </cell>
          <cell r="G423" t="str">
            <v>561050</v>
          </cell>
          <cell r="H423" t="str">
            <v>N/A</v>
          </cell>
          <cell r="I423" t="str">
            <v>LB</v>
          </cell>
          <cell r="J423">
            <v>864</v>
          </cell>
          <cell r="K423" t="str">
            <v>1000</v>
          </cell>
          <cell r="L423" t="str">
            <v>DOMESTIC STATISTICAL 1000</v>
          </cell>
          <cell r="M423" t="str">
            <v>506015</v>
          </cell>
          <cell r="N423" t="str">
            <v>FLOUR, BAKERY</v>
          </cell>
          <cell r="O423" t="str">
            <v>210</v>
          </cell>
        </row>
        <row r="424">
          <cell r="A424" t="str">
            <v>B345</v>
          </cell>
          <cell r="B424">
            <v>0</v>
          </cell>
          <cell r="C424" t="str">
            <v>MASA FLOUR CORN INSTANT YELLOW BAG-50 LB</v>
          </cell>
          <cell r="D424" t="str">
            <v>100416 Average</v>
          </cell>
          <cell r="E424">
            <v>0.27897500000000003</v>
          </cell>
          <cell r="F424">
            <v>0.2959</v>
          </cell>
          <cell r="G424" t="str">
            <v>571050</v>
          </cell>
          <cell r="H424" t="str">
            <v>N/A</v>
          </cell>
          <cell r="I424" t="str">
            <v>LB</v>
          </cell>
          <cell r="J424">
            <v>864</v>
          </cell>
          <cell r="K424" t="str">
            <v>1000</v>
          </cell>
          <cell r="L424" t="str">
            <v>DOMESTIC STATISTICAL 1000</v>
          </cell>
          <cell r="M424" t="str">
            <v>501010</v>
          </cell>
          <cell r="N424" t="str">
            <v>CORN PRODUCTS</v>
          </cell>
          <cell r="O424" t="str">
            <v>210</v>
          </cell>
        </row>
        <row r="425">
          <cell r="A425" t="str">
            <v>B351</v>
          </cell>
          <cell r="B425">
            <v>0</v>
          </cell>
          <cell r="C425" t="str">
            <v>FLOUR WHOLE WHEAT BAG-4/10 LB</v>
          </cell>
          <cell r="D425" t="str">
            <v>100407 Average</v>
          </cell>
          <cell r="E425">
            <v>0.27058229017543844</v>
          </cell>
          <cell r="F425">
            <v>0.26030000000000003</v>
          </cell>
          <cell r="G425" t="str">
            <v>521019</v>
          </cell>
          <cell r="H425" t="str">
            <v>N/A</v>
          </cell>
          <cell r="I425" t="str">
            <v>LB</v>
          </cell>
          <cell r="J425">
            <v>1071</v>
          </cell>
          <cell r="K425" t="str">
            <v>1000</v>
          </cell>
          <cell r="L425" t="str">
            <v>DOMESTIC STATISTICAL 1000</v>
          </cell>
          <cell r="M425" t="str">
            <v>506020</v>
          </cell>
          <cell r="N425" t="str">
            <v>FLOUR, WHEAT</v>
          </cell>
          <cell r="O425" t="str">
            <v>210</v>
          </cell>
        </row>
        <row r="426">
          <cell r="A426" t="str">
            <v>B352</v>
          </cell>
          <cell r="B426">
            <v>0</v>
          </cell>
          <cell r="C426" t="str">
            <v>FLOUR WHOLE WHEAT BAG-8/5 LB</v>
          </cell>
          <cell r="D426" t="str">
            <v>100410 Average</v>
          </cell>
          <cell r="E426">
            <v>0.46409375989317264</v>
          </cell>
          <cell r="F426">
            <v>0.23899999999999999</v>
          </cell>
          <cell r="G426" t="str">
            <v>521085</v>
          </cell>
          <cell r="H426" t="str">
            <v>N/A</v>
          </cell>
          <cell r="I426" t="str">
            <v>LB</v>
          </cell>
          <cell r="J426">
            <v>1071</v>
          </cell>
          <cell r="K426" t="str">
            <v>1000</v>
          </cell>
          <cell r="L426" t="str">
            <v>DOMESTIC STATISTICAL 1000</v>
          </cell>
          <cell r="M426" t="str">
            <v>506020</v>
          </cell>
          <cell r="N426" t="str">
            <v>FLOUR, WHEAT</v>
          </cell>
          <cell r="O426" t="str">
            <v>210</v>
          </cell>
        </row>
        <row r="427">
          <cell r="A427" t="str">
            <v>B355</v>
          </cell>
          <cell r="B427">
            <v>0</v>
          </cell>
          <cell r="C427" t="str">
            <v>FLOUR WHOLE WHEAT BAG-25 LB</v>
          </cell>
          <cell r="D427" t="str">
            <v>100408 Average</v>
          </cell>
          <cell r="E427" t="e">
            <v>#N/A</v>
          </cell>
          <cell r="F427">
            <v>0.1721</v>
          </cell>
          <cell r="G427" t="str">
            <v>521035</v>
          </cell>
          <cell r="H427" t="str">
            <v>N/A</v>
          </cell>
          <cell r="I427" t="str">
            <v>LB</v>
          </cell>
          <cell r="J427">
            <v>1728</v>
          </cell>
          <cell r="K427" t="str">
            <v>1000</v>
          </cell>
          <cell r="L427" t="str">
            <v>DOMESTIC STATISTICAL 1000</v>
          </cell>
          <cell r="M427" t="str">
            <v>506020</v>
          </cell>
          <cell r="N427" t="str">
            <v>FLOUR, WHEAT</v>
          </cell>
          <cell r="O427" t="str">
            <v>210</v>
          </cell>
        </row>
        <row r="428">
          <cell r="A428" t="str">
            <v>B360</v>
          </cell>
          <cell r="B428">
            <v>0</v>
          </cell>
          <cell r="C428" t="str">
            <v>FLOUR WHOLE WHEAT BAG-50 LB</v>
          </cell>
          <cell r="D428" t="str">
            <v>100409 Average</v>
          </cell>
          <cell r="E428">
            <v>0.22691538461538457</v>
          </cell>
          <cell r="F428">
            <v>0.2626</v>
          </cell>
          <cell r="G428" t="str">
            <v>521050</v>
          </cell>
          <cell r="H428" t="str">
            <v>N/A</v>
          </cell>
          <cell r="I428" t="str">
            <v>LB</v>
          </cell>
          <cell r="J428">
            <v>864</v>
          </cell>
          <cell r="K428" t="str">
            <v>1000</v>
          </cell>
          <cell r="L428" t="str">
            <v>DOMESTIC STATISTICAL 1000</v>
          </cell>
          <cell r="M428" t="str">
            <v>506020</v>
          </cell>
          <cell r="N428" t="str">
            <v>FLOUR, WHEAT</v>
          </cell>
          <cell r="O428" t="str">
            <v>210</v>
          </cell>
        </row>
        <row r="429">
          <cell r="A429" t="str">
            <v>B364</v>
          </cell>
          <cell r="B429">
            <v>0</v>
          </cell>
          <cell r="C429" t="str">
            <v>BAKERY FLOUR MIX LOWFAT BAG-6/5 LB</v>
          </cell>
          <cell r="D429" t="str">
            <v>100918 Average</v>
          </cell>
          <cell r="E429">
            <v>0.88720208499999997</v>
          </cell>
          <cell r="F429">
            <v>0.83150000000000002</v>
          </cell>
          <cell r="G429" t="str">
            <v>614040</v>
          </cell>
          <cell r="H429" t="str">
            <v>N/A</v>
          </cell>
          <cell r="I429" t="str">
            <v>LB</v>
          </cell>
          <cell r="J429">
            <v>1296</v>
          </cell>
          <cell r="K429" t="str">
            <v>1000</v>
          </cell>
          <cell r="L429" t="str">
            <v>DOMESTIC STATISTICAL 1000</v>
          </cell>
          <cell r="M429" t="str">
            <v>506010</v>
          </cell>
          <cell r="N429" t="str">
            <v>FLOUR, BAKERY MIX</v>
          </cell>
          <cell r="O429" t="str">
            <v>210</v>
          </cell>
        </row>
        <row r="430">
          <cell r="A430" t="str">
            <v>B370</v>
          </cell>
          <cell r="B430">
            <v>0</v>
          </cell>
          <cell r="C430" t="str">
            <v>CRACKERS UNSALTED TOPS BOX-12/16 OZ</v>
          </cell>
          <cell r="D430" t="str">
            <v>100403 Average</v>
          </cell>
          <cell r="E430" t="e">
            <v>#N/A</v>
          </cell>
          <cell r="F430">
            <v>1.08</v>
          </cell>
          <cell r="G430" t="str">
            <v>503012</v>
          </cell>
          <cell r="H430" t="str">
            <v>N/A</v>
          </cell>
          <cell r="I430" t="str">
            <v>LB</v>
          </cell>
          <cell r="J430">
            <v>1890</v>
          </cell>
          <cell r="K430" t="str">
            <v>1000</v>
          </cell>
          <cell r="L430" t="str">
            <v>DOMESTIC STATISTICAL 1000</v>
          </cell>
          <cell r="M430" t="str">
            <v>502020</v>
          </cell>
          <cell r="N430" t="str">
            <v>CRACKER PROD, PROC</v>
          </cell>
          <cell r="O430" t="str">
            <v>210</v>
          </cell>
        </row>
        <row r="431">
          <cell r="A431" t="str">
            <v>B371</v>
          </cell>
          <cell r="B431">
            <v>0</v>
          </cell>
          <cell r="C431" t="str">
            <v>CRACKERS UNSALTED BOX-12/16 OZ</v>
          </cell>
          <cell r="D431" t="str">
            <v>100910 Average</v>
          </cell>
          <cell r="E431" t="e">
            <v>#N/A</v>
          </cell>
          <cell r="F431">
            <v>1.4</v>
          </cell>
          <cell r="G431" t="str">
            <v>503014</v>
          </cell>
          <cell r="H431" t="str">
            <v>N/A</v>
          </cell>
          <cell r="I431" t="str">
            <v>LB</v>
          </cell>
          <cell r="J431">
            <v>2400</v>
          </cell>
          <cell r="K431" t="str">
            <v>1000</v>
          </cell>
          <cell r="L431" t="str">
            <v>DOMESTIC STATISTICAL 1000</v>
          </cell>
          <cell r="M431" t="str">
            <v>502020</v>
          </cell>
          <cell r="N431" t="str">
            <v>CRACKER PROD, PROC</v>
          </cell>
          <cell r="O431" t="str">
            <v>210</v>
          </cell>
        </row>
        <row r="432">
          <cell r="A432" t="str">
            <v>B382</v>
          </cell>
          <cell r="B432">
            <v>0</v>
          </cell>
          <cell r="C432" t="str">
            <v>GRITS CORN WHITE BAG-8/5 LB</v>
          </cell>
          <cell r="D432" t="str">
            <v>100470 Average</v>
          </cell>
          <cell r="E432">
            <v>0.31002539713485394</v>
          </cell>
          <cell r="F432">
            <v>0.33030000000000004</v>
          </cell>
          <cell r="G432" t="str">
            <v>773040</v>
          </cell>
          <cell r="H432" t="str">
            <v>N/A</v>
          </cell>
          <cell r="I432" t="str">
            <v>LB</v>
          </cell>
          <cell r="J432">
            <v>1071</v>
          </cell>
          <cell r="K432" t="str">
            <v>1000</v>
          </cell>
          <cell r="L432" t="str">
            <v>DOMESTIC STATISTICAL 1000</v>
          </cell>
          <cell r="M432" t="str">
            <v>501010</v>
          </cell>
          <cell r="N432" t="str">
            <v>CORN PRODUCTS</v>
          </cell>
          <cell r="O432" t="str">
            <v>210</v>
          </cell>
        </row>
        <row r="433">
          <cell r="A433" t="str">
            <v>B384</v>
          </cell>
          <cell r="B433">
            <v>0</v>
          </cell>
          <cell r="C433" t="str">
            <v>GRITS FINE YELLOW BAG-8/5 LB</v>
          </cell>
          <cell r="D433" t="str">
            <v>100469 Average</v>
          </cell>
          <cell r="E433" t="e">
            <v>#N/A</v>
          </cell>
          <cell r="F433">
            <v>0.33020000000000005</v>
          </cell>
          <cell r="G433" t="str">
            <v>772040</v>
          </cell>
          <cell r="H433" t="str">
            <v>N/A</v>
          </cell>
          <cell r="I433" t="str">
            <v>LB</v>
          </cell>
          <cell r="J433">
            <v>1071</v>
          </cell>
          <cell r="K433" t="str">
            <v>1000</v>
          </cell>
          <cell r="L433" t="str">
            <v>DOMESTIC STATISTICAL 1000</v>
          </cell>
          <cell r="M433" t="str">
            <v>501010</v>
          </cell>
          <cell r="N433" t="str">
            <v>CORN PRODUCTS</v>
          </cell>
          <cell r="O433" t="str">
            <v>210</v>
          </cell>
        </row>
        <row r="434">
          <cell r="A434" t="str">
            <v>B385</v>
          </cell>
          <cell r="B434">
            <v>0</v>
          </cell>
          <cell r="C434" t="str">
            <v>MILK 1% MILKFAT UHT 1500 BOX-12/32 FL OZ</v>
          </cell>
          <cell r="D434" t="str">
            <v>100050 Average</v>
          </cell>
          <cell r="E434" t="e">
            <v>#N/A</v>
          </cell>
          <cell r="F434">
            <v>0.4214</v>
          </cell>
          <cell r="G434" t="str">
            <v>101210</v>
          </cell>
          <cell r="H434" t="str">
            <v>N/A</v>
          </cell>
          <cell r="I434" t="str">
            <v>LB</v>
          </cell>
          <cell r="J434">
            <v>1500</v>
          </cell>
          <cell r="K434" t="str">
            <v>1000</v>
          </cell>
          <cell r="L434" t="str">
            <v>DOMESTIC STATISTICAL 1000</v>
          </cell>
          <cell r="M434" t="str">
            <v>402010</v>
          </cell>
          <cell r="N434" t="str">
            <v>MILK, UHT</v>
          </cell>
          <cell r="O434" t="str">
            <v>220</v>
          </cell>
        </row>
        <row r="435">
          <cell r="A435" t="str">
            <v>B386</v>
          </cell>
          <cell r="B435">
            <v>0</v>
          </cell>
          <cell r="C435" t="str">
            <v>MILK 1% MILKFAT UHT 2640 BOX-27/8 FL OZ</v>
          </cell>
          <cell r="D435" t="str">
            <v>100875 Average</v>
          </cell>
          <cell r="E435">
            <v>0.56726668624226761</v>
          </cell>
          <cell r="F435">
            <v>0.59150000000000003</v>
          </cell>
          <cell r="G435" t="str">
            <v>101220</v>
          </cell>
          <cell r="H435" t="str">
            <v>N/A</v>
          </cell>
          <cell r="I435" t="str">
            <v>LB</v>
          </cell>
          <cell r="J435">
            <v>2640</v>
          </cell>
          <cell r="K435" t="str">
            <v>1000</v>
          </cell>
          <cell r="L435" t="str">
            <v>DOMESTIC STATISTICAL 1000</v>
          </cell>
          <cell r="M435" t="str">
            <v>402010</v>
          </cell>
          <cell r="N435" t="str">
            <v>MILK, UHT</v>
          </cell>
          <cell r="O435" t="str">
            <v>220</v>
          </cell>
        </row>
        <row r="436">
          <cell r="A436" t="str">
            <v>B410</v>
          </cell>
          <cell r="B436">
            <v>0</v>
          </cell>
          <cell r="C436" t="str">
            <v>MILK 2% MILKFAT UHT 2640 BOX-27/8 FL OZ</v>
          </cell>
          <cell r="D436" t="str">
            <v>100048 Average</v>
          </cell>
          <cell r="E436" t="e">
            <v>#N/A</v>
          </cell>
          <cell r="F436">
            <v>0.57399999999999995</v>
          </cell>
          <cell r="G436" t="str">
            <v>101011</v>
          </cell>
          <cell r="H436" t="str">
            <v>N/A</v>
          </cell>
          <cell r="I436" t="str">
            <v>LB</v>
          </cell>
          <cell r="J436">
            <v>2640</v>
          </cell>
          <cell r="K436" t="str">
            <v>1000</v>
          </cell>
          <cell r="L436" t="str">
            <v>DOMESTIC STATISTICAL 1000</v>
          </cell>
          <cell r="M436" t="str">
            <v>402010</v>
          </cell>
          <cell r="N436" t="str">
            <v>MILK, UHT</v>
          </cell>
          <cell r="O436" t="str">
            <v>220</v>
          </cell>
        </row>
        <row r="437">
          <cell r="A437" t="str">
            <v>B411</v>
          </cell>
          <cell r="B437">
            <v>0</v>
          </cell>
          <cell r="C437" t="str">
            <v>MILK 2% MILKFAT UHT 2400 BOX-27/8 FL OZ</v>
          </cell>
          <cell r="D437" t="str">
            <v>100053 Average</v>
          </cell>
          <cell r="E437" t="e">
            <v>#N/A</v>
          </cell>
          <cell r="F437">
            <v>0.81499999999999995</v>
          </cell>
          <cell r="G437" t="str">
            <v>102118</v>
          </cell>
          <cell r="H437" t="str">
            <v>N/A</v>
          </cell>
          <cell r="I437" t="str">
            <v>LB</v>
          </cell>
          <cell r="J437">
            <v>2400</v>
          </cell>
          <cell r="K437" t="str">
            <v>1000</v>
          </cell>
          <cell r="L437" t="str">
            <v>DOMESTIC STATISTICAL 1000</v>
          </cell>
          <cell r="M437" t="str">
            <v>402010</v>
          </cell>
          <cell r="N437" t="str">
            <v>MILK, UHT</v>
          </cell>
          <cell r="O437" t="str">
            <v>220</v>
          </cell>
        </row>
        <row r="438">
          <cell r="A438" t="str">
            <v>B417</v>
          </cell>
          <cell r="B438">
            <v>0</v>
          </cell>
          <cell r="C438" t="str">
            <v>INFANT FORMULA MILK DRY CAN-6/12.9 OZ</v>
          </cell>
          <cell r="D438" t="str">
            <v>100072 Average</v>
          </cell>
          <cell r="E438" t="e">
            <v>#N/A</v>
          </cell>
          <cell r="F438">
            <v>8.5</v>
          </cell>
          <cell r="G438" t="str">
            <v>126112</v>
          </cell>
          <cell r="H438" t="str">
            <v>N/A</v>
          </cell>
          <cell r="I438" t="str">
            <v>LB</v>
          </cell>
          <cell r="J438">
            <v>6719</v>
          </cell>
          <cell r="K438" t="str">
            <v>1000</v>
          </cell>
          <cell r="L438" t="str">
            <v>DOMESTIC STATISTICAL 1000</v>
          </cell>
          <cell r="M438" t="str">
            <v>402030</v>
          </cell>
          <cell r="N438" t="str">
            <v>INFANT FORMULA</v>
          </cell>
          <cell r="O438" t="str">
            <v>220</v>
          </cell>
        </row>
        <row r="439">
          <cell r="A439" t="str">
            <v>B420</v>
          </cell>
          <cell r="B439">
            <v>0</v>
          </cell>
          <cell r="C439" t="str">
            <v>INFANT FORMULA MILK DRY CAN-6/12 OZ</v>
          </cell>
          <cell r="D439" t="str">
            <v>100525 Average</v>
          </cell>
          <cell r="E439" t="e">
            <v>#N/A</v>
          </cell>
          <cell r="F439">
            <v>10.63</v>
          </cell>
          <cell r="G439" t="str">
            <v>126111</v>
          </cell>
          <cell r="H439" t="str">
            <v>N/A</v>
          </cell>
          <cell r="I439" t="str">
            <v>LB</v>
          </cell>
          <cell r="J439">
            <v>6912</v>
          </cell>
          <cell r="K439" t="str">
            <v>1000</v>
          </cell>
          <cell r="L439" t="str">
            <v>DOMESTIC STATISTICAL 1000</v>
          </cell>
          <cell r="M439" t="str">
            <v>402030</v>
          </cell>
          <cell r="N439" t="str">
            <v>INFANT FORMULA</v>
          </cell>
          <cell r="O439" t="str">
            <v>220</v>
          </cell>
        </row>
        <row r="440">
          <cell r="A440" t="str">
            <v>B422</v>
          </cell>
          <cell r="B440">
            <v>0</v>
          </cell>
          <cell r="C440" t="str">
            <v>INFANT FORMULA MILK DRY CAN-6/25.7 OZ</v>
          </cell>
          <cell r="D440" t="str">
            <v>100073 Average</v>
          </cell>
          <cell r="E440" t="e">
            <v>#N/A</v>
          </cell>
          <cell r="F440">
            <v>5</v>
          </cell>
          <cell r="G440" t="str">
            <v>126125</v>
          </cell>
          <cell r="H440" t="str">
            <v>N/A</v>
          </cell>
          <cell r="I440" t="str">
            <v>LB</v>
          </cell>
          <cell r="J440">
            <v>3360</v>
          </cell>
          <cell r="K440" t="str">
            <v>1000</v>
          </cell>
          <cell r="L440" t="str">
            <v>DOMESTIC STATISTICAL 1000</v>
          </cell>
          <cell r="M440" t="str">
            <v>402030</v>
          </cell>
          <cell r="N440" t="str">
            <v>INFANT FORMULA</v>
          </cell>
          <cell r="O440" t="str">
            <v>220</v>
          </cell>
        </row>
        <row r="441">
          <cell r="A441" t="str">
            <v>B423</v>
          </cell>
          <cell r="B441">
            <v>0</v>
          </cell>
          <cell r="C441" t="str">
            <v>WHOLE GRAIN PASTA ROTINI MAC PKG-20/1 LB</v>
          </cell>
          <cell r="D441" t="str">
            <v>100435 Average</v>
          </cell>
          <cell r="E441" t="e">
            <v>#N/A</v>
          </cell>
          <cell r="F441">
            <v>0.62970000000000004</v>
          </cell>
          <cell r="G441" t="str">
            <v>642024</v>
          </cell>
          <cell r="H441" t="str">
            <v>N/A</v>
          </cell>
          <cell r="I441" t="str">
            <v>LB</v>
          </cell>
          <cell r="J441">
            <v>1700</v>
          </cell>
          <cell r="K441" t="str">
            <v>1000</v>
          </cell>
          <cell r="L441" t="str">
            <v>DOMESTIC STATISTICAL 1000</v>
          </cell>
          <cell r="M441" t="str">
            <v>504010</v>
          </cell>
          <cell r="N441" t="str">
            <v>PASTA, MACARONI</v>
          </cell>
          <cell r="O441" t="str">
            <v>210</v>
          </cell>
        </row>
        <row r="442">
          <cell r="A442" t="str">
            <v>B424</v>
          </cell>
          <cell r="B442">
            <v>0</v>
          </cell>
          <cell r="C442" t="str">
            <v>EGGNOODLE 1/2 INCH WIDE PKG-12/1 LB</v>
          </cell>
          <cell r="D442" t="str">
            <v>100433 Average</v>
          </cell>
          <cell r="E442" t="e">
            <v>#N/A</v>
          </cell>
          <cell r="F442">
            <v>0.78590000000000004</v>
          </cell>
          <cell r="G442" t="str">
            <v>641130</v>
          </cell>
          <cell r="H442" t="str">
            <v>N/A</v>
          </cell>
          <cell r="I442" t="str">
            <v>LB</v>
          </cell>
          <cell r="J442">
            <v>1920</v>
          </cell>
          <cell r="K442" t="str">
            <v>1000</v>
          </cell>
          <cell r="L442" t="str">
            <v>DOMESTIC STATISTICAL 1000</v>
          </cell>
          <cell r="M442" t="str">
            <v>504020</v>
          </cell>
          <cell r="N442" t="str">
            <v>PASTA, OTHER</v>
          </cell>
          <cell r="O442" t="str">
            <v>210</v>
          </cell>
        </row>
        <row r="443">
          <cell r="A443" t="str">
            <v>B425</v>
          </cell>
          <cell r="B443">
            <v>0</v>
          </cell>
          <cell r="C443" t="str">
            <v>PASTA MACARONI PLAIN ELBOW PKG-24/1 LB</v>
          </cell>
          <cell r="D443" t="str">
            <v>100428 Average</v>
          </cell>
          <cell r="E443" t="e">
            <v>#N/A</v>
          </cell>
          <cell r="F443">
            <v>0.72870000000000001</v>
          </cell>
          <cell r="G443" t="str">
            <v>631010</v>
          </cell>
          <cell r="H443" t="str">
            <v>N/A</v>
          </cell>
          <cell r="I443" t="str">
            <v>LB</v>
          </cell>
          <cell r="J443">
            <v>1700</v>
          </cell>
          <cell r="K443" t="str">
            <v>1000</v>
          </cell>
          <cell r="L443" t="str">
            <v>DOMESTIC STATISTICAL 1000</v>
          </cell>
          <cell r="M443" t="str">
            <v>504010</v>
          </cell>
          <cell r="N443" t="str">
            <v>PASTA, MACARONI</v>
          </cell>
          <cell r="O443" t="str">
            <v>210</v>
          </cell>
        </row>
        <row r="444">
          <cell r="A444" t="str">
            <v>B426</v>
          </cell>
          <cell r="B444">
            <v>0</v>
          </cell>
          <cell r="C444" t="str">
            <v>WHOLE GRAIN PASTA MACARONI CTN-20 LB</v>
          </cell>
          <cell r="D444" t="str">
            <v>100919 Average</v>
          </cell>
          <cell r="E444">
            <v>0.50398434739130427</v>
          </cell>
          <cell r="F444">
            <v>0.51890000000000003</v>
          </cell>
          <cell r="G444" t="str">
            <v>632020</v>
          </cell>
          <cell r="H444" t="str">
            <v>N/A</v>
          </cell>
          <cell r="I444" t="str">
            <v>LB</v>
          </cell>
          <cell r="J444">
            <v>2000</v>
          </cell>
          <cell r="K444" t="str">
            <v>1000</v>
          </cell>
          <cell r="L444" t="str">
            <v>DOMESTIC STATISTICAL 1000</v>
          </cell>
          <cell r="M444" t="str">
            <v>504010</v>
          </cell>
          <cell r="N444" t="str">
            <v>PASTA, MACARONI</v>
          </cell>
          <cell r="O444" t="str">
            <v>210</v>
          </cell>
        </row>
        <row r="445">
          <cell r="A445" t="str">
            <v>B427</v>
          </cell>
          <cell r="B445">
            <v>0</v>
          </cell>
          <cell r="C445" t="str">
            <v>WHOLE GRAIN PASTA MACARONI PKG-24/1 LB</v>
          </cell>
          <cell r="D445" t="str">
            <v>101023 Average</v>
          </cell>
          <cell r="E445" t="e">
            <v>#N/A</v>
          </cell>
          <cell r="F445">
            <v>0.32</v>
          </cell>
          <cell r="G445" t="str">
            <v>632010</v>
          </cell>
          <cell r="H445" t="str">
            <v>N/A</v>
          </cell>
          <cell r="I445" t="str">
            <v>LB</v>
          </cell>
          <cell r="J445">
            <v>1700</v>
          </cell>
          <cell r="K445" t="str">
            <v>1000</v>
          </cell>
          <cell r="L445" t="str">
            <v>DOMESTIC STATISTICAL 1000</v>
          </cell>
          <cell r="M445" t="str">
            <v>504010</v>
          </cell>
          <cell r="N445" t="str">
            <v>PASTA, MACARONI</v>
          </cell>
          <cell r="O445" t="str">
            <v>210</v>
          </cell>
        </row>
        <row r="446">
          <cell r="A446" t="str">
            <v>B428</v>
          </cell>
          <cell r="B446">
            <v>0</v>
          </cell>
          <cell r="C446" t="str">
            <v>WHOLE GRAIN PASTA ROTINI MAC CTN-20 LB</v>
          </cell>
          <cell r="D446" t="str">
            <v>100434 Average</v>
          </cell>
          <cell r="E446">
            <v>0.5694707105660376</v>
          </cell>
          <cell r="F446">
            <v>0.61280000000000001</v>
          </cell>
          <cell r="G446" t="str">
            <v>642020</v>
          </cell>
          <cell r="H446" t="str">
            <v>N/A</v>
          </cell>
          <cell r="I446" t="str">
            <v>LB</v>
          </cell>
          <cell r="J446">
            <v>1400</v>
          </cell>
          <cell r="K446" t="str">
            <v>1000</v>
          </cell>
          <cell r="L446" t="str">
            <v>DOMESTIC STATISTICAL 1000</v>
          </cell>
          <cell r="M446" t="str">
            <v>504010</v>
          </cell>
          <cell r="N446" t="str">
            <v>PASTA, MACARONI</v>
          </cell>
          <cell r="O446" t="str">
            <v>210</v>
          </cell>
        </row>
        <row r="447">
          <cell r="A447" t="str">
            <v>B429</v>
          </cell>
          <cell r="B447">
            <v>0</v>
          </cell>
          <cell r="C447" t="str">
            <v>MACARONI &amp; CHEESE 1404 PKG-48/7.25 OZ</v>
          </cell>
          <cell r="D447" t="str">
            <v>101024 Average</v>
          </cell>
          <cell r="E447" t="e">
            <v>#N/A</v>
          </cell>
          <cell r="F447">
            <v>0.99590000000000001</v>
          </cell>
          <cell r="G447" t="str">
            <v>631150</v>
          </cell>
          <cell r="H447" t="str">
            <v>N/A</v>
          </cell>
          <cell r="I447" t="str">
            <v>LB</v>
          </cell>
          <cell r="J447">
            <v>1404</v>
          </cell>
          <cell r="K447" t="str">
            <v>1000</v>
          </cell>
          <cell r="L447" t="str">
            <v>DOMESTIC STATISTICAL 1000</v>
          </cell>
          <cell r="M447" t="str">
            <v>504010</v>
          </cell>
          <cell r="N447" t="str">
            <v>PASTA, MACARONI</v>
          </cell>
          <cell r="O447" t="str">
            <v>210</v>
          </cell>
        </row>
        <row r="448">
          <cell r="A448" t="str">
            <v>B430</v>
          </cell>
          <cell r="B448">
            <v>0</v>
          </cell>
          <cell r="C448" t="str">
            <v>PASTA MACARONI PLAIN ELBOW CTN-20 LB</v>
          </cell>
          <cell r="D448" t="str">
            <v>100429 Average</v>
          </cell>
          <cell r="E448">
            <v>0.49111281923076933</v>
          </cell>
          <cell r="F448">
            <v>0.55390000000000006</v>
          </cell>
          <cell r="G448" t="str">
            <v>631020</v>
          </cell>
          <cell r="H448" t="str">
            <v>N/A</v>
          </cell>
          <cell r="I448" t="str">
            <v>LB</v>
          </cell>
          <cell r="J448">
            <v>2000</v>
          </cell>
          <cell r="K448" t="str">
            <v>1000</v>
          </cell>
          <cell r="L448" t="str">
            <v>DOMESTIC STATISTICAL 1000</v>
          </cell>
          <cell r="M448" t="str">
            <v>504010</v>
          </cell>
          <cell r="N448" t="str">
            <v>PASTA, MACARONI</v>
          </cell>
          <cell r="O448" t="str">
            <v>210</v>
          </cell>
        </row>
        <row r="449">
          <cell r="A449" t="str">
            <v>B431</v>
          </cell>
          <cell r="B449">
            <v>0</v>
          </cell>
          <cell r="C449" t="str">
            <v>INFANT FORMULA MILK DRY CAN-6/12.5 OZ</v>
          </cell>
          <cell r="D449" t="str">
            <v>110110 Average</v>
          </cell>
          <cell r="E449" t="e">
            <v>#N/A</v>
          </cell>
          <cell r="F449">
            <v>8.5</v>
          </cell>
          <cell r="G449" t="str">
            <v>126113</v>
          </cell>
          <cell r="H449" t="str">
            <v>N/A</v>
          </cell>
          <cell r="I449" t="str">
            <v>LB</v>
          </cell>
          <cell r="J449">
            <v>6719</v>
          </cell>
          <cell r="K449" t="str">
            <v>1000</v>
          </cell>
          <cell r="L449" t="str">
            <v>DOMESTIC STATISTICAL 1000</v>
          </cell>
          <cell r="M449" t="str">
            <v>402030</v>
          </cell>
          <cell r="N449" t="str">
            <v>INFANT FORMULA</v>
          </cell>
          <cell r="O449" t="str">
            <v>220</v>
          </cell>
        </row>
        <row r="450">
          <cell r="A450" t="str">
            <v>B433</v>
          </cell>
          <cell r="B450">
            <v>0</v>
          </cell>
          <cell r="C450" t="str">
            <v>MACARONI &amp; CHEESE  1368 PKG-48/7.25 OZ</v>
          </cell>
          <cell r="D450" t="str">
            <v>100431 Average</v>
          </cell>
          <cell r="E450" t="e">
            <v>#N/A</v>
          </cell>
          <cell r="F450">
            <v>0.75260000000000005</v>
          </cell>
          <cell r="G450" t="str">
            <v>631148</v>
          </cell>
          <cell r="H450" t="str">
            <v>N/A</v>
          </cell>
          <cell r="I450" t="str">
            <v>LB</v>
          </cell>
          <cell r="J450">
            <v>1368</v>
          </cell>
          <cell r="K450" t="str">
            <v>1000</v>
          </cell>
          <cell r="L450" t="str">
            <v>DOMESTIC STATISTICAL 1000</v>
          </cell>
          <cell r="M450" t="str">
            <v>504010</v>
          </cell>
          <cell r="N450" t="str">
            <v>PASTA, MACARONI</v>
          </cell>
          <cell r="O450" t="str">
            <v>210</v>
          </cell>
        </row>
        <row r="451">
          <cell r="A451" t="str">
            <v>B435</v>
          </cell>
          <cell r="B451">
            <v>0</v>
          </cell>
          <cell r="C451" t="str">
            <v>PASTA ROTINI MACARONI CTN-20 LB</v>
          </cell>
          <cell r="D451" t="str">
            <v>100432 Average</v>
          </cell>
          <cell r="E451">
            <v>0.47946250000000007</v>
          </cell>
          <cell r="F451">
            <v>0.56169999999999998</v>
          </cell>
          <cell r="G451" t="str">
            <v>641020</v>
          </cell>
          <cell r="H451" t="str">
            <v>N/A</v>
          </cell>
          <cell r="I451" t="str">
            <v>LB</v>
          </cell>
          <cell r="J451">
            <v>1400</v>
          </cell>
          <cell r="K451" t="str">
            <v>1000</v>
          </cell>
          <cell r="L451" t="str">
            <v>DOMESTIC STATISTICAL 1000</v>
          </cell>
          <cell r="M451" t="str">
            <v>504010</v>
          </cell>
          <cell r="N451" t="str">
            <v>PASTA, MACARONI</v>
          </cell>
          <cell r="O451" t="str">
            <v>210</v>
          </cell>
        </row>
        <row r="452">
          <cell r="A452" t="str">
            <v>B437</v>
          </cell>
          <cell r="B452">
            <v>0</v>
          </cell>
          <cell r="C452" t="str">
            <v>OATS ROLLED TUBE-12/42 OZ</v>
          </cell>
          <cell r="D452" t="str">
            <v>100465 Average</v>
          </cell>
          <cell r="E452" t="e">
            <v>#N/A</v>
          </cell>
          <cell r="F452">
            <v>0.6</v>
          </cell>
          <cell r="G452" t="str">
            <v>755010</v>
          </cell>
          <cell r="H452" t="str">
            <v>N/A</v>
          </cell>
          <cell r="I452" t="str">
            <v>LB</v>
          </cell>
          <cell r="J452">
            <v>1040</v>
          </cell>
          <cell r="K452" t="str">
            <v>1000</v>
          </cell>
          <cell r="L452" t="str">
            <v>DOMESTIC STATISTICAL 1000</v>
          </cell>
          <cell r="M452" t="str">
            <v>503030</v>
          </cell>
          <cell r="N452" t="str">
            <v>CEREAL, PROCESSED</v>
          </cell>
          <cell r="O452" t="str">
            <v>210</v>
          </cell>
        </row>
        <row r="453">
          <cell r="A453" t="str">
            <v>B444</v>
          </cell>
          <cell r="B453">
            <v>0</v>
          </cell>
          <cell r="C453" t="str">
            <v>OATS ROLLED BAG-25 LB</v>
          </cell>
          <cell r="D453" t="str">
            <v>100467 Average</v>
          </cell>
          <cell r="E453" t="e">
            <v>#N/A</v>
          </cell>
          <cell r="F453">
            <v>0.37060000000000004</v>
          </cell>
          <cell r="G453" t="str">
            <v>755025</v>
          </cell>
          <cell r="H453" t="str">
            <v>N/A</v>
          </cell>
          <cell r="I453" t="str">
            <v>LB</v>
          </cell>
          <cell r="J453">
            <v>1600</v>
          </cell>
          <cell r="K453" t="str">
            <v>1000</v>
          </cell>
          <cell r="L453" t="str">
            <v>DOMESTIC STATISTICAL 1000</v>
          </cell>
          <cell r="M453" t="str">
            <v>503030</v>
          </cell>
          <cell r="N453" t="str">
            <v>CEREAL, PROCESSED</v>
          </cell>
          <cell r="O453" t="str">
            <v>210</v>
          </cell>
        </row>
        <row r="454">
          <cell r="A454" t="str">
            <v>B445</v>
          </cell>
          <cell r="B454">
            <v>0</v>
          </cell>
          <cell r="C454" t="str">
            <v>OATS ROLLED PKG-12/3 LB</v>
          </cell>
          <cell r="D454" t="str">
            <v>100466 Average</v>
          </cell>
          <cell r="E454">
            <v>0.45435954998858058</v>
          </cell>
          <cell r="F454">
            <v>0.48479999999999995</v>
          </cell>
          <cell r="G454" t="str">
            <v>755012</v>
          </cell>
          <cell r="H454" t="str">
            <v>N/A</v>
          </cell>
          <cell r="I454" t="str">
            <v>LB</v>
          </cell>
          <cell r="J454">
            <v>1112</v>
          </cell>
          <cell r="K454" t="str">
            <v>1000</v>
          </cell>
          <cell r="L454" t="str">
            <v>DOMESTIC STATISTICAL 1000</v>
          </cell>
          <cell r="M454" t="str">
            <v>503030</v>
          </cell>
          <cell r="N454" t="str">
            <v>CEREAL, PROCESSED</v>
          </cell>
          <cell r="O454" t="str">
            <v>210</v>
          </cell>
        </row>
        <row r="455">
          <cell r="A455" t="str">
            <v>B450</v>
          </cell>
          <cell r="B455">
            <v>0</v>
          </cell>
          <cell r="C455" t="str">
            <v>OATS ROLLED BAG-50 LB</v>
          </cell>
          <cell r="D455" t="str">
            <v>100468 Average</v>
          </cell>
          <cell r="E455">
            <v>0.38652499999999995</v>
          </cell>
          <cell r="F455">
            <v>0.46009999999999995</v>
          </cell>
          <cell r="G455" t="str">
            <v>755050</v>
          </cell>
          <cell r="H455" t="str">
            <v>N/A</v>
          </cell>
          <cell r="I455" t="str">
            <v>LB</v>
          </cell>
          <cell r="J455">
            <v>840</v>
          </cell>
          <cell r="K455" t="str">
            <v>1000</v>
          </cell>
          <cell r="L455" t="str">
            <v>DOMESTIC STATISTICAL 1000</v>
          </cell>
          <cell r="M455" t="str">
            <v>503030</v>
          </cell>
          <cell r="N455" t="str">
            <v>CEREAL, PROCESSED</v>
          </cell>
          <cell r="O455" t="str">
            <v>210</v>
          </cell>
        </row>
        <row r="456">
          <cell r="A456" t="str">
            <v>B451</v>
          </cell>
          <cell r="B456">
            <v>0</v>
          </cell>
          <cell r="C456" t="str">
            <v>OATS-BULK</v>
          </cell>
          <cell r="D456" t="str">
            <v>100504 Average</v>
          </cell>
          <cell r="E456" t="e">
            <v>#N/A</v>
          </cell>
          <cell r="F456">
            <v>7.8100000000000003E-2</v>
          </cell>
          <cell r="G456" t="str">
            <v>873090</v>
          </cell>
          <cell r="H456" t="str">
            <v>N/A</v>
          </cell>
          <cell r="I456" t="str">
            <v>LB</v>
          </cell>
          <cell r="J456">
            <v>0</v>
          </cell>
          <cell r="K456" t="str">
            <v>1000</v>
          </cell>
          <cell r="L456" t="str">
            <v>DOMESTIC STATISTICAL 1000</v>
          </cell>
          <cell r="M456" t="str">
            <v>503030</v>
          </cell>
          <cell r="N456" t="str">
            <v>CEREAL, PROCESSED</v>
          </cell>
          <cell r="O456" t="str">
            <v>210</v>
          </cell>
        </row>
        <row r="457">
          <cell r="A457" t="str">
            <v>B473</v>
          </cell>
          <cell r="B457">
            <v>0</v>
          </cell>
          <cell r="C457" t="str">
            <v>PEANUT BUTTER SMOOTH JAR-6/5 LB</v>
          </cell>
          <cell r="D457" t="str">
            <v>100396 Average</v>
          </cell>
          <cell r="E457">
            <v>0.98416408898550711</v>
          </cell>
          <cell r="F457">
            <v>1.6088999999999998</v>
          </cell>
          <cell r="G457" t="str">
            <v>481055</v>
          </cell>
          <cell r="H457" t="str">
            <v>N/A</v>
          </cell>
          <cell r="I457" t="str">
            <v>LB</v>
          </cell>
          <cell r="J457">
            <v>1232</v>
          </cell>
          <cell r="K457" t="str">
            <v>1000</v>
          </cell>
          <cell r="L457" t="str">
            <v>DOMESTIC STATISTICAL 1000</v>
          </cell>
          <cell r="M457" t="str">
            <v>701010</v>
          </cell>
          <cell r="N457" t="str">
            <v>PEANUT PRODUCTS</v>
          </cell>
          <cell r="O457" t="str">
            <v>210</v>
          </cell>
        </row>
        <row r="458">
          <cell r="A458" t="str">
            <v>B473-2</v>
          </cell>
          <cell r="B458">
            <v>0</v>
          </cell>
          <cell r="C458" t="str">
            <v>K PEANUT BUTTER SMOOTH JAR-6/5 LB</v>
          </cell>
          <cell r="D458" t="str">
            <v>110067 Average</v>
          </cell>
          <cell r="E458" t="e">
            <v>#N/A</v>
          </cell>
          <cell r="F458">
            <v>0.82150000000000001</v>
          </cell>
          <cell r="G458" t="str">
            <v>481055K</v>
          </cell>
          <cell r="H458" t="str">
            <v>N/A</v>
          </cell>
          <cell r="I458" t="str">
            <v>LB</v>
          </cell>
          <cell r="J458">
            <v>1232</v>
          </cell>
          <cell r="K458" t="str">
            <v>1000</v>
          </cell>
          <cell r="L458" t="str">
            <v>DOMESTIC STATISTICAL 1000</v>
          </cell>
          <cell r="M458" t="str">
            <v>701011</v>
          </cell>
          <cell r="N458" t="str">
            <v>PEANUT PROD, KOSHER</v>
          </cell>
          <cell r="O458" t="str">
            <v>210</v>
          </cell>
        </row>
        <row r="459">
          <cell r="A459" t="str">
            <v>B474</v>
          </cell>
          <cell r="B459">
            <v>0</v>
          </cell>
          <cell r="C459" t="str">
            <v>PEANUT BUTTER SMOOTH JAR-12/18 OZ</v>
          </cell>
          <cell r="D459" t="str">
            <v>100395 Average</v>
          </cell>
          <cell r="E459" t="e">
            <v>#N/A</v>
          </cell>
          <cell r="F459">
            <v>1.7118</v>
          </cell>
          <cell r="G459" t="str">
            <v>481018</v>
          </cell>
          <cell r="H459" t="str">
            <v>N/A</v>
          </cell>
          <cell r="I459" t="str">
            <v>LB</v>
          </cell>
          <cell r="J459">
            <v>2880</v>
          </cell>
          <cell r="K459" t="str">
            <v>1000</v>
          </cell>
          <cell r="L459" t="str">
            <v>DOMESTIC STATISTICAL 1000</v>
          </cell>
          <cell r="M459" t="str">
            <v>701010</v>
          </cell>
          <cell r="N459" t="str">
            <v>PEANUT PRODUCTS</v>
          </cell>
          <cell r="O459" t="str">
            <v>210</v>
          </cell>
        </row>
        <row r="460">
          <cell r="A460" t="str">
            <v>B477</v>
          </cell>
          <cell r="B460">
            <v>0</v>
          </cell>
          <cell r="C460" t="str">
            <v>SUNFLOWER SEED BUTTER 6-5#'S</v>
          </cell>
          <cell r="D460" t="str">
            <v>100935 Average</v>
          </cell>
          <cell r="E460">
            <v>1.5972500012499999</v>
          </cell>
          <cell r="F460">
            <v>1.7909999999999999</v>
          </cell>
          <cell r="G460" t="str">
            <v>816065</v>
          </cell>
          <cell r="H460" t="str">
            <v>N/A</v>
          </cell>
          <cell r="I460" t="str">
            <v>LB</v>
          </cell>
          <cell r="J460">
            <v>1232</v>
          </cell>
          <cell r="K460" t="str">
            <v>1000</v>
          </cell>
          <cell r="L460" t="str">
            <v>DOMESTIC STATISTICAL 1000</v>
          </cell>
          <cell r="M460" t="str">
            <v>601050</v>
          </cell>
          <cell r="N460" t="str">
            <v>SEED BUTTER</v>
          </cell>
          <cell r="O460" t="str">
            <v>210</v>
          </cell>
        </row>
        <row r="461">
          <cell r="A461" t="str">
            <v>B477-2</v>
          </cell>
          <cell r="B461">
            <v>0</v>
          </cell>
          <cell r="C461" t="str">
            <v>K SUNFLOWER SEED BUTTER 6-5#'S</v>
          </cell>
          <cell r="D461" t="str">
            <v>110073 Average</v>
          </cell>
          <cell r="E461" t="e">
            <v>#N/A</v>
          </cell>
          <cell r="F461">
            <v>1.585</v>
          </cell>
          <cell r="G461" t="str">
            <v>816065K</v>
          </cell>
          <cell r="H461" t="str">
            <v>N/A</v>
          </cell>
          <cell r="I461" t="str">
            <v>LB</v>
          </cell>
          <cell r="J461">
            <v>1232</v>
          </cell>
          <cell r="K461" t="str">
            <v>1000</v>
          </cell>
          <cell r="L461" t="str">
            <v>DOMESTIC STATISTICAL 1000</v>
          </cell>
          <cell r="M461" t="str">
            <v>601051</v>
          </cell>
          <cell r="N461" t="str">
            <v>SEED BUTTER, KOSHER</v>
          </cell>
          <cell r="O461" t="str">
            <v>210</v>
          </cell>
        </row>
        <row r="462">
          <cell r="A462" t="str">
            <v>B478</v>
          </cell>
          <cell r="B462">
            <v>0</v>
          </cell>
          <cell r="C462" t="str">
            <v>SUNFLOWER SEED BUTTER BARREL-520 LB</v>
          </cell>
          <cell r="D462" t="str">
            <v>110120 Average</v>
          </cell>
          <cell r="E462">
            <v>1.6569999999999998</v>
          </cell>
          <cell r="F462">
            <v>1.849</v>
          </cell>
          <cell r="G462" t="str">
            <v>816091</v>
          </cell>
          <cell r="H462" t="str">
            <v>N/A</v>
          </cell>
          <cell r="I462" t="str">
            <v>LB</v>
          </cell>
          <cell r="J462">
            <v>0</v>
          </cell>
          <cell r="K462" t="str">
            <v>1000</v>
          </cell>
          <cell r="L462" t="str">
            <v>DOMESTIC STATISTICAL 1000</v>
          </cell>
          <cell r="M462" t="str">
            <v>601050</v>
          </cell>
          <cell r="N462" t="str">
            <v>SEED BUTTER</v>
          </cell>
          <cell r="O462" t="str">
            <v>210</v>
          </cell>
        </row>
        <row r="463">
          <cell r="A463" t="str">
            <v>B480</v>
          </cell>
          <cell r="B463">
            <v>0</v>
          </cell>
          <cell r="C463" t="str">
            <v>PEANUT BUTTER SMOOTH DRUM-500 LB</v>
          </cell>
          <cell r="D463" t="str">
            <v>100397 Average</v>
          </cell>
          <cell r="E463">
            <v>1.1832013247246096</v>
          </cell>
          <cell r="F463">
            <v>1.5443</v>
          </cell>
          <cell r="G463" t="str">
            <v>481091</v>
          </cell>
          <cell r="H463" t="str">
            <v>8570-CWT</v>
          </cell>
          <cell r="I463" t="str">
            <v>LB</v>
          </cell>
          <cell r="J463">
            <v>80</v>
          </cell>
          <cell r="K463" t="str">
            <v>1000</v>
          </cell>
          <cell r="L463" t="str">
            <v>DOMESTIC STATISTICAL 1000</v>
          </cell>
          <cell r="M463" t="str">
            <v>701010</v>
          </cell>
          <cell r="N463" t="str">
            <v>PEANUT PRODUCTS</v>
          </cell>
          <cell r="O463" t="str">
            <v>210</v>
          </cell>
        </row>
        <row r="464">
          <cell r="A464" t="str">
            <v>B498</v>
          </cell>
          <cell r="B464">
            <v>0</v>
          </cell>
          <cell r="C464" t="str">
            <v>PEANUTS ROASTED RUNNER UNSL-CAN 6/#10</v>
          </cell>
          <cell r="D464" t="str">
            <v>100389 Average</v>
          </cell>
          <cell r="E464" t="e">
            <v>#N/A</v>
          </cell>
          <cell r="F464">
            <v>1.9550000000000001</v>
          </cell>
          <cell r="G464" t="str">
            <v>462060</v>
          </cell>
          <cell r="H464" t="str">
            <v>N/A</v>
          </cell>
          <cell r="I464" t="str">
            <v>LB</v>
          </cell>
          <cell r="J464">
            <v>1440</v>
          </cell>
          <cell r="K464" t="str">
            <v>1000</v>
          </cell>
          <cell r="L464" t="str">
            <v>DOMESTIC STATISTICAL 1000</v>
          </cell>
          <cell r="M464" t="str">
            <v>701010</v>
          </cell>
          <cell r="N464" t="str">
            <v>PEANUT PRODUCTS</v>
          </cell>
          <cell r="O464" t="str">
            <v>210</v>
          </cell>
        </row>
        <row r="465">
          <cell r="A465" t="str">
            <v>B500</v>
          </cell>
          <cell r="B465">
            <v>0</v>
          </cell>
          <cell r="C465" t="str">
            <v>PEANUTS ROASTED REGULAR-CAN 6/#10</v>
          </cell>
          <cell r="D465" t="str">
            <v>100392 Average</v>
          </cell>
          <cell r="E465" t="e">
            <v>#N/A</v>
          </cell>
          <cell r="F465">
            <v>0.72160000000000002</v>
          </cell>
          <cell r="G465" t="str">
            <v>463560</v>
          </cell>
          <cell r="H465" t="str">
            <v>N/A</v>
          </cell>
          <cell r="I465" t="str">
            <v>LB</v>
          </cell>
          <cell r="J465">
            <v>1440</v>
          </cell>
          <cell r="K465" t="str">
            <v>1000</v>
          </cell>
          <cell r="L465" t="str">
            <v>DOMESTIC STATISTICAL 1000</v>
          </cell>
          <cell r="M465" t="str">
            <v>701010</v>
          </cell>
          <cell r="N465" t="str">
            <v>PEANUT PRODUCTS</v>
          </cell>
          <cell r="O465" t="str">
            <v>210</v>
          </cell>
        </row>
        <row r="466">
          <cell r="A466" t="str">
            <v>B501</v>
          </cell>
          <cell r="B466">
            <v>0</v>
          </cell>
          <cell r="C466" t="str">
            <v>PEANUTS ROASTED REGULAR PKG-24/12 OZ</v>
          </cell>
          <cell r="D466" t="str">
            <v>100390 Average</v>
          </cell>
          <cell r="E466" t="e">
            <v>#N/A</v>
          </cell>
          <cell r="F466">
            <v>1.29</v>
          </cell>
          <cell r="G466" t="str">
            <v>463512</v>
          </cell>
          <cell r="H466" t="str">
            <v>N/A</v>
          </cell>
          <cell r="I466" t="str">
            <v>LB</v>
          </cell>
          <cell r="J466">
            <v>1848</v>
          </cell>
          <cell r="K466" t="str">
            <v>1000</v>
          </cell>
          <cell r="L466" t="str">
            <v>DOMESTIC STATISTICAL 1000</v>
          </cell>
          <cell r="M466" t="str">
            <v>701010</v>
          </cell>
          <cell r="N466" t="str">
            <v>PEANUT PRODUCTS</v>
          </cell>
          <cell r="O466" t="str">
            <v>210</v>
          </cell>
        </row>
        <row r="467">
          <cell r="A467" t="str">
            <v>B502</v>
          </cell>
          <cell r="B467">
            <v>0</v>
          </cell>
          <cell r="C467" t="str">
            <v>PEANUTS ROASTED REG UNSL PKG-12/16 OZ</v>
          </cell>
          <cell r="D467" t="str">
            <v>100391 Average</v>
          </cell>
          <cell r="E467" t="e">
            <v>#N/A</v>
          </cell>
          <cell r="F467">
            <v>2.4983</v>
          </cell>
          <cell r="G467" t="str">
            <v>463516</v>
          </cell>
          <cell r="H467" t="str">
            <v>N/A</v>
          </cell>
          <cell r="I467" t="str">
            <v>LB</v>
          </cell>
          <cell r="J467">
            <v>2160</v>
          </cell>
          <cell r="K467" t="str">
            <v>1000</v>
          </cell>
          <cell r="L467" t="str">
            <v>DOMESTIC STATISTICAL 1000</v>
          </cell>
          <cell r="M467" t="str">
            <v>701010</v>
          </cell>
          <cell r="N467" t="str">
            <v>PEANUT PRODUCTS</v>
          </cell>
          <cell r="O467" t="str">
            <v>210</v>
          </cell>
        </row>
        <row r="468">
          <cell r="A468" t="str">
            <v>B505</v>
          </cell>
          <cell r="B468">
            <v>0</v>
          </cell>
          <cell r="C468" t="str">
            <v>RICE US#2 LONG GRAIN BAG-25 LB</v>
          </cell>
          <cell r="D468" t="str">
            <v>100490 Average</v>
          </cell>
          <cell r="E468">
            <v>0.31922912970588252</v>
          </cell>
          <cell r="F468">
            <v>0.33539999999999998</v>
          </cell>
          <cell r="G468" t="str">
            <v>841325</v>
          </cell>
          <cell r="H468" t="str">
            <v>N/A</v>
          </cell>
          <cell r="I468" t="str">
            <v>LB</v>
          </cell>
          <cell r="J468">
            <v>1680</v>
          </cell>
          <cell r="K468" t="str">
            <v>1000</v>
          </cell>
          <cell r="L468" t="str">
            <v>DOMESTIC STATISTICAL 1000</v>
          </cell>
          <cell r="M468" t="str">
            <v>507010</v>
          </cell>
          <cell r="N468" t="str">
            <v>RICE, GRAIN</v>
          </cell>
          <cell r="O468" t="str">
            <v>210</v>
          </cell>
        </row>
        <row r="469">
          <cell r="A469" t="str">
            <v>B505-2</v>
          </cell>
          <cell r="B469">
            <v>0</v>
          </cell>
          <cell r="C469" t="str">
            <v>K RICE US#2 LONG GRAIN BAG-25 LB</v>
          </cell>
          <cell r="D469" t="str">
            <v>110070 Average</v>
          </cell>
          <cell r="E469" t="e">
            <v>#N/A</v>
          </cell>
          <cell r="F469">
            <v>0.30059999999999998</v>
          </cell>
          <cell r="G469" t="str">
            <v>841325K</v>
          </cell>
          <cell r="H469" t="str">
            <v>N/A</v>
          </cell>
          <cell r="I469" t="str">
            <v>LB</v>
          </cell>
          <cell r="J469">
            <v>1680</v>
          </cell>
          <cell r="K469" t="str">
            <v>1000</v>
          </cell>
          <cell r="L469" t="str">
            <v>DOMESTIC STATISTICAL 1000</v>
          </cell>
          <cell r="M469" t="str">
            <v>507011</v>
          </cell>
          <cell r="N469" t="str">
            <v>RICE, GRAIN KOSHER</v>
          </cell>
          <cell r="O469" t="str">
            <v>210</v>
          </cell>
        </row>
        <row r="470">
          <cell r="A470" t="str">
            <v>B506</v>
          </cell>
          <cell r="B470">
            <v>0</v>
          </cell>
          <cell r="C470" t="str">
            <v>RICE US#2 LONG GRAIN BAG-50 LB</v>
          </cell>
          <cell r="D470" t="str">
            <v>100493 Average</v>
          </cell>
          <cell r="E470" t="e">
            <v>#N/A</v>
          </cell>
          <cell r="F470">
            <v>0.49009999999999998</v>
          </cell>
          <cell r="G470" t="str">
            <v>841350</v>
          </cell>
          <cell r="H470" t="str">
            <v>N/A</v>
          </cell>
          <cell r="I470" t="str">
            <v>LB</v>
          </cell>
          <cell r="J470">
            <v>840</v>
          </cell>
          <cell r="K470" t="str">
            <v>1000</v>
          </cell>
          <cell r="L470" t="str">
            <v>DOMESTIC STATISTICAL 1000</v>
          </cell>
          <cell r="M470" t="str">
            <v>507010</v>
          </cell>
          <cell r="N470" t="str">
            <v>RICE, GRAIN</v>
          </cell>
          <cell r="O470" t="str">
            <v>210</v>
          </cell>
        </row>
        <row r="471">
          <cell r="A471" t="str">
            <v>B507</v>
          </cell>
          <cell r="B471">
            <v>0</v>
          </cell>
          <cell r="C471" t="str">
            <v>RICE US#1 LONG GRAIN PARBOILED BAG-25 LB</v>
          </cell>
          <cell r="D471" t="str">
            <v>100494 Average</v>
          </cell>
          <cell r="E471">
            <v>0.4143262351851853</v>
          </cell>
          <cell r="F471">
            <v>0.3624</v>
          </cell>
          <cell r="G471" t="str">
            <v>841525</v>
          </cell>
          <cell r="H471" t="str">
            <v>N/A</v>
          </cell>
          <cell r="I471" t="str">
            <v>LB</v>
          </cell>
          <cell r="J471">
            <v>1680</v>
          </cell>
          <cell r="K471" t="str">
            <v>1000</v>
          </cell>
          <cell r="L471" t="str">
            <v>DOMESTIC STATISTICAL 1000</v>
          </cell>
          <cell r="M471" t="str">
            <v>507010</v>
          </cell>
          <cell r="N471" t="str">
            <v>RICE, GRAIN</v>
          </cell>
          <cell r="O471" t="str">
            <v>210</v>
          </cell>
        </row>
        <row r="472">
          <cell r="A472" t="str">
            <v>B508</v>
          </cell>
          <cell r="B472">
            <v>0</v>
          </cell>
          <cell r="C472" t="str">
            <v>RICE US#1 LONG GRAIN PARBOILED BAG-50 LB</v>
          </cell>
          <cell r="D472" t="str">
            <v>100495 Average</v>
          </cell>
          <cell r="E472">
            <v>0.44869999999999993</v>
          </cell>
          <cell r="F472">
            <v>0.33289999999999997</v>
          </cell>
          <cell r="G472" t="str">
            <v>841550</v>
          </cell>
          <cell r="H472" t="str">
            <v>N/A</v>
          </cell>
          <cell r="I472" t="str">
            <v>LB</v>
          </cell>
          <cell r="J472">
            <v>840</v>
          </cell>
          <cell r="K472" t="str">
            <v>1000</v>
          </cell>
          <cell r="L472" t="str">
            <v>DOMESTIC STATISTICAL 1000</v>
          </cell>
          <cell r="M472" t="str">
            <v>507010</v>
          </cell>
          <cell r="N472" t="str">
            <v>RICE, GRAIN</v>
          </cell>
          <cell r="O472" t="str">
            <v>210</v>
          </cell>
        </row>
        <row r="473">
          <cell r="A473" t="str">
            <v>B510</v>
          </cell>
          <cell r="B473">
            <v>0</v>
          </cell>
          <cell r="C473" t="str">
            <v>RICE MILLED PKG-24/2 LB</v>
          </cell>
          <cell r="D473" t="str">
            <v>100483 Average</v>
          </cell>
          <cell r="E473" t="e">
            <v>#N/A</v>
          </cell>
          <cell r="F473">
            <v>0.24429999999999999</v>
          </cell>
          <cell r="G473" t="str">
            <v>841030</v>
          </cell>
          <cell r="H473" t="str">
            <v>N/A</v>
          </cell>
          <cell r="I473" t="str">
            <v>LB</v>
          </cell>
          <cell r="J473">
            <v>875</v>
          </cell>
          <cell r="K473" t="str">
            <v>1000</v>
          </cell>
          <cell r="L473" t="str">
            <v>DOMESTIC STATISTICAL 1000</v>
          </cell>
          <cell r="M473" t="str">
            <v>507010</v>
          </cell>
          <cell r="N473" t="str">
            <v>RICE, GRAIN</v>
          </cell>
          <cell r="O473" t="str">
            <v>210</v>
          </cell>
        </row>
        <row r="474">
          <cell r="A474" t="str">
            <v>B511</v>
          </cell>
          <cell r="B474">
            <v>0</v>
          </cell>
          <cell r="C474" t="str">
            <v>RICE US#2 SHORT GRAIN BAG-25 LB</v>
          </cell>
          <cell r="D474" t="str">
            <v>101025 Average</v>
          </cell>
          <cell r="E474" t="e">
            <v>#N/A</v>
          </cell>
          <cell r="F474">
            <v>0.2611</v>
          </cell>
          <cell r="G474" t="str">
            <v>841125</v>
          </cell>
          <cell r="H474" t="str">
            <v>N/A</v>
          </cell>
          <cell r="I474" t="str">
            <v>LB</v>
          </cell>
          <cell r="J474">
            <v>1680</v>
          </cell>
          <cell r="K474" t="str">
            <v>1000</v>
          </cell>
          <cell r="L474" t="str">
            <v>DOMESTIC STATISTICAL 1000</v>
          </cell>
          <cell r="M474" t="str">
            <v>507010</v>
          </cell>
          <cell r="N474" t="str">
            <v>RICE, GRAIN</v>
          </cell>
          <cell r="O474" t="str">
            <v>210</v>
          </cell>
        </row>
        <row r="475">
          <cell r="A475" t="str">
            <v>B513</v>
          </cell>
          <cell r="B475">
            <v>0</v>
          </cell>
          <cell r="C475" t="str">
            <v>RICE US#2 MEDIUM GRAIN BAG-25 LB</v>
          </cell>
          <cell r="D475" t="str">
            <v>100486 Average</v>
          </cell>
          <cell r="E475">
            <v>0.44990000000000002</v>
          </cell>
          <cell r="F475">
            <v>0.44990000000000002</v>
          </cell>
          <cell r="G475" t="str">
            <v>841225</v>
          </cell>
          <cell r="H475" t="str">
            <v>N/A</v>
          </cell>
          <cell r="I475" t="str">
            <v>LB</v>
          </cell>
          <cell r="J475">
            <v>1680</v>
          </cell>
          <cell r="K475" t="str">
            <v>1000</v>
          </cell>
          <cell r="L475" t="str">
            <v>DOMESTIC STATISTICAL 1000</v>
          </cell>
          <cell r="M475" t="str">
            <v>507010</v>
          </cell>
          <cell r="N475" t="str">
            <v>RICE, GRAIN</v>
          </cell>
          <cell r="O475" t="str">
            <v>210</v>
          </cell>
        </row>
        <row r="476">
          <cell r="A476" t="str">
            <v>B514</v>
          </cell>
          <cell r="B476">
            <v>0</v>
          </cell>
          <cell r="C476" t="str">
            <v>RICE US#2 SHORT GRAIN PKG-24/2 LB</v>
          </cell>
          <cell r="D476" t="str">
            <v>100484 Average</v>
          </cell>
          <cell r="E476" t="e">
            <v>#N/A</v>
          </cell>
          <cell r="F476">
            <v>0.63890000000000002</v>
          </cell>
          <cell r="G476" t="str">
            <v>841130</v>
          </cell>
          <cell r="H476" t="str">
            <v>N/A</v>
          </cell>
          <cell r="I476" t="str">
            <v>LB</v>
          </cell>
          <cell r="J476">
            <v>875</v>
          </cell>
          <cell r="K476" t="str">
            <v>1000</v>
          </cell>
          <cell r="L476" t="str">
            <v>DOMESTIC STATISTICAL 1000</v>
          </cell>
          <cell r="M476" t="str">
            <v>507010</v>
          </cell>
          <cell r="N476" t="str">
            <v>RICE, GRAIN</v>
          </cell>
          <cell r="O476" t="str">
            <v>210</v>
          </cell>
        </row>
        <row r="477">
          <cell r="A477" t="str">
            <v>B515</v>
          </cell>
          <cell r="B477">
            <v>0</v>
          </cell>
          <cell r="C477" t="str">
            <v>RICE MILLED BAG-25 LB</v>
          </cell>
          <cell r="D477" t="str">
            <v>101026 Average</v>
          </cell>
          <cell r="E477" t="e">
            <v>#N/A</v>
          </cell>
          <cell r="F477">
            <v>0.24629999999999999</v>
          </cell>
          <cell r="G477" t="str">
            <v>841025</v>
          </cell>
          <cell r="H477" t="str">
            <v>N/A</v>
          </cell>
          <cell r="I477" t="str">
            <v>LB</v>
          </cell>
          <cell r="J477">
            <v>1680</v>
          </cell>
          <cell r="K477" t="str">
            <v>1000</v>
          </cell>
          <cell r="L477" t="str">
            <v>DOMESTIC STATISTICAL 1000</v>
          </cell>
          <cell r="M477" t="str">
            <v>507010</v>
          </cell>
          <cell r="N477" t="str">
            <v>RICE, GRAIN</v>
          </cell>
          <cell r="O477" t="str">
            <v>210</v>
          </cell>
        </row>
        <row r="478">
          <cell r="A478" t="str">
            <v>B517</v>
          </cell>
          <cell r="B478">
            <v>0</v>
          </cell>
          <cell r="C478" t="str">
            <v>RICE US#2 MEDIUM GRAIN PKG-24/2 LB</v>
          </cell>
          <cell r="D478" t="str">
            <v>100487 Average</v>
          </cell>
          <cell r="E478" t="e">
            <v>#N/A</v>
          </cell>
          <cell r="F478">
            <v>0.47</v>
          </cell>
          <cell r="G478" t="str">
            <v>841230</v>
          </cell>
          <cell r="H478" t="str">
            <v>N/A</v>
          </cell>
          <cell r="I478" t="str">
            <v>LB</v>
          </cell>
          <cell r="J478">
            <v>875</v>
          </cell>
          <cell r="K478" t="str">
            <v>1000</v>
          </cell>
          <cell r="L478" t="str">
            <v>DOMESTIC STATISTICAL 1000</v>
          </cell>
          <cell r="M478" t="str">
            <v>507010</v>
          </cell>
          <cell r="N478" t="str">
            <v>RICE, GRAIN</v>
          </cell>
          <cell r="O478" t="str">
            <v>210</v>
          </cell>
        </row>
        <row r="479">
          <cell r="A479" t="str">
            <v>B518</v>
          </cell>
          <cell r="B479">
            <v>0</v>
          </cell>
          <cell r="C479" t="str">
            <v>RICE US#2 LONG GRAIN PKG-24/2 LB</v>
          </cell>
          <cell r="D479" t="str">
            <v>100491 Average</v>
          </cell>
          <cell r="E479" t="e">
            <v>#N/A</v>
          </cell>
          <cell r="F479">
            <v>0.38679999999999998</v>
          </cell>
          <cell r="G479" t="str">
            <v>841330</v>
          </cell>
          <cell r="H479" t="str">
            <v>N/A</v>
          </cell>
          <cell r="I479" t="str">
            <v>LB</v>
          </cell>
          <cell r="J479">
            <v>875</v>
          </cell>
          <cell r="K479" t="str">
            <v>1000</v>
          </cell>
          <cell r="L479" t="str">
            <v>DOMESTIC STATISTICAL 1000</v>
          </cell>
          <cell r="M479" t="str">
            <v>507010</v>
          </cell>
          <cell r="N479" t="str">
            <v>RICE, GRAIN</v>
          </cell>
          <cell r="O479" t="str">
            <v>210</v>
          </cell>
        </row>
        <row r="480">
          <cell r="A480" t="str">
            <v>B520</v>
          </cell>
          <cell r="B480">
            <v>0</v>
          </cell>
          <cell r="C480" t="str">
            <v>RICE MILLED BAG-50 LB</v>
          </cell>
          <cell r="D480" t="str">
            <v>101027 Average</v>
          </cell>
          <cell r="E480" t="e">
            <v>#N/A</v>
          </cell>
          <cell r="F480">
            <v>0.27500000000000002</v>
          </cell>
          <cell r="G480" t="str">
            <v>841050</v>
          </cell>
          <cell r="H480" t="str">
            <v>N/A</v>
          </cell>
          <cell r="I480" t="str">
            <v>LB</v>
          </cell>
          <cell r="J480">
            <v>840</v>
          </cell>
          <cell r="K480" t="str">
            <v>1000</v>
          </cell>
          <cell r="L480" t="str">
            <v>DOMESTIC STATISTICAL 1000</v>
          </cell>
          <cell r="M480" t="str">
            <v>507010</v>
          </cell>
          <cell r="N480" t="str">
            <v>RICE, GRAIN</v>
          </cell>
          <cell r="O480" t="str">
            <v>210</v>
          </cell>
        </row>
        <row r="481">
          <cell r="A481" t="str">
            <v>B521</v>
          </cell>
          <cell r="B481">
            <v>0</v>
          </cell>
          <cell r="C481" t="str">
            <v>RICE US#2 MEDIUM GRAIN BAG-50 LB</v>
          </cell>
          <cell r="D481" t="str">
            <v>100489 Average</v>
          </cell>
          <cell r="E481" t="e">
            <v>#N/A</v>
          </cell>
          <cell r="F481">
            <v>0.31430000000000002</v>
          </cell>
          <cell r="G481" t="str">
            <v>841250</v>
          </cell>
          <cell r="H481" t="str">
            <v>N/A</v>
          </cell>
          <cell r="I481" t="str">
            <v>LB</v>
          </cell>
          <cell r="J481">
            <v>840</v>
          </cell>
          <cell r="K481" t="str">
            <v>1000</v>
          </cell>
          <cell r="L481" t="str">
            <v>DOMESTIC STATISTICAL 1000</v>
          </cell>
          <cell r="M481" t="str">
            <v>507010</v>
          </cell>
          <cell r="N481" t="str">
            <v>RICE, GRAIN</v>
          </cell>
          <cell r="O481" t="str">
            <v>210</v>
          </cell>
        </row>
        <row r="482">
          <cell r="A482" t="str">
            <v>B522</v>
          </cell>
          <cell r="B482">
            <v>0</v>
          </cell>
          <cell r="C482" t="str">
            <v>RICE US#1 MEDIUM GRAIN BAG-25 LB</v>
          </cell>
          <cell r="D482" t="str">
            <v>100496 Average</v>
          </cell>
          <cell r="E482">
            <v>0.56109999999999993</v>
          </cell>
          <cell r="F482">
            <v>0.52610000000000001</v>
          </cell>
          <cell r="G482" t="str">
            <v>843025</v>
          </cell>
          <cell r="H482" t="str">
            <v>N/A</v>
          </cell>
          <cell r="I482" t="str">
            <v>LB</v>
          </cell>
          <cell r="J482">
            <v>1680</v>
          </cell>
          <cell r="K482" t="str">
            <v>1000</v>
          </cell>
          <cell r="L482" t="str">
            <v>DOMESTIC STATISTICAL 1000</v>
          </cell>
          <cell r="M482" t="str">
            <v>507010</v>
          </cell>
          <cell r="N482" t="str">
            <v>RICE, GRAIN</v>
          </cell>
          <cell r="O482" t="str">
            <v>210</v>
          </cell>
        </row>
        <row r="483">
          <cell r="A483" t="str">
            <v>B523</v>
          </cell>
          <cell r="B483">
            <v>0</v>
          </cell>
          <cell r="C483" t="str">
            <v>RICE US#1 MEDIUM GRAIN PKG-24/2 LB</v>
          </cell>
          <cell r="D483" t="str">
            <v>100497 Average</v>
          </cell>
          <cell r="E483" t="e">
            <v>#N/A</v>
          </cell>
          <cell r="F483">
            <v>0.64379999999999993</v>
          </cell>
          <cell r="G483" t="str">
            <v>843030</v>
          </cell>
          <cell r="H483" t="str">
            <v>N/A</v>
          </cell>
          <cell r="I483" t="str">
            <v>LB</v>
          </cell>
          <cell r="J483">
            <v>875</v>
          </cell>
          <cell r="K483" t="str">
            <v>1000</v>
          </cell>
          <cell r="L483" t="str">
            <v>DOMESTIC STATISTICAL 1000</v>
          </cell>
          <cell r="M483" t="str">
            <v>507010</v>
          </cell>
          <cell r="N483" t="str">
            <v>RICE, GRAIN</v>
          </cell>
          <cell r="O483" t="str">
            <v>210</v>
          </cell>
        </row>
        <row r="484">
          <cell r="A484" t="str">
            <v>B524</v>
          </cell>
          <cell r="B484">
            <v>0</v>
          </cell>
          <cell r="C484" t="str">
            <v>RICE US#1 MEDIUM GRAIN BAG-50 LB</v>
          </cell>
          <cell r="D484" t="str">
            <v>101028 Average</v>
          </cell>
          <cell r="E484" t="e">
            <v>#N/A</v>
          </cell>
          <cell r="F484">
            <v>0.185</v>
          </cell>
          <cell r="G484" t="str">
            <v>843050</v>
          </cell>
          <cell r="H484" t="str">
            <v>N/A</v>
          </cell>
          <cell r="I484" t="str">
            <v>LB</v>
          </cell>
          <cell r="J484">
            <v>840</v>
          </cell>
          <cell r="K484" t="str">
            <v>1000</v>
          </cell>
          <cell r="L484" t="str">
            <v>DOMESTIC STATISTICAL 1000</v>
          </cell>
          <cell r="M484" t="str">
            <v>507010</v>
          </cell>
          <cell r="N484" t="str">
            <v>RICE, GRAIN</v>
          </cell>
          <cell r="O484" t="str">
            <v>210</v>
          </cell>
        </row>
        <row r="485">
          <cell r="A485" t="str">
            <v>B525</v>
          </cell>
          <cell r="B485">
            <v>0</v>
          </cell>
          <cell r="C485" t="str">
            <v>RICE MILLED PKG-30/2 LB</v>
          </cell>
          <cell r="D485" t="str">
            <v>101029 Average</v>
          </cell>
          <cell r="E485" t="e">
            <v>#N/A</v>
          </cell>
          <cell r="F485">
            <v>0.19219999999999998</v>
          </cell>
          <cell r="G485" t="str">
            <v>841032</v>
          </cell>
          <cell r="H485" t="str">
            <v>N/A</v>
          </cell>
          <cell r="I485" t="str">
            <v>LB</v>
          </cell>
          <cell r="J485">
            <v>700</v>
          </cell>
          <cell r="K485" t="str">
            <v>1000</v>
          </cell>
          <cell r="L485" t="str">
            <v>DOMESTIC STATISTICAL 1000</v>
          </cell>
          <cell r="M485" t="str">
            <v>507010</v>
          </cell>
          <cell r="N485" t="str">
            <v>RICE, GRAIN</v>
          </cell>
          <cell r="O485" t="str">
            <v>210</v>
          </cell>
        </row>
        <row r="486">
          <cell r="A486" t="str">
            <v>B526</v>
          </cell>
          <cell r="B486">
            <v>0</v>
          </cell>
          <cell r="C486" t="str">
            <v>RICE US#2 SHORT GRAIN PKG-30/2 LB</v>
          </cell>
          <cell r="D486" t="str">
            <v>100485 Average</v>
          </cell>
          <cell r="E486" t="e">
            <v>#N/A</v>
          </cell>
          <cell r="F486">
            <v>0.65099999999999991</v>
          </cell>
          <cell r="G486" t="str">
            <v>841132</v>
          </cell>
          <cell r="H486" t="str">
            <v>N/A</v>
          </cell>
          <cell r="I486" t="str">
            <v>LB</v>
          </cell>
          <cell r="J486">
            <v>700</v>
          </cell>
          <cell r="K486" t="str">
            <v>1000</v>
          </cell>
          <cell r="L486" t="str">
            <v>DOMESTIC STATISTICAL 1000</v>
          </cell>
          <cell r="M486" t="str">
            <v>507010</v>
          </cell>
          <cell r="N486" t="str">
            <v>RICE, GRAIN</v>
          </cell>
          <cell r="O486" t="str">
            <v>210</v>
          </cell>
        </row>
        <row r="487">
          <cell r="A487" t="str">
            <v>B527</v>
          </cell>
          <cell r="B487">
            <v>0</v>
          </cell>
          <cell r="C487" t="str">
            <v>RICE US#2 MEDIUM GRAIN PKG-30/2 LB</v>
          </cell>
          <cell r="D487" t="str">
            <v>100488 Average</v>
          </cell>
          <cell r="E487" t="e">
            <v>#N/A</v>
          </cell>
          <cell r="F487">
            <v>0.4582</v>
          </cell>
          <cell r="G487" t="str">
            <v>841232</v>
          </cell>
          <cell r="H487" t="str">
            <v>N/A</v>
          </cell>
          <cell r="I487" t="str">
            <v>LB</v>
          </cell>
          <cell r="J487">
            <v>700</v>
          </cell>
          <cell r="K487" t="str">
            <v>1000</v>
          </cell>
          <cell r="L487" t="str">
            <v>DOMESTIC STATISTICAL 1000</v>
          </cell>
          <cell r="M487" t="str">
            <v>507010</v>
          </cell>
          <cell r="N487" t="str">
            <v>RICE, GRAIN</v>
          </cell>
          <cell r="O487" t="str">
            <v>210</v>
          </cell>
        </row>
        <row r="488">
          <cell r="A488" t="str">
            <v>B528</v>
          </cell>
          <cell r="B488">
            <v>0</v>
          </cell>
          <cell r="C488" t="str">
            <v>RICE US#2 LONG GRAIN PKG-30/2 LB</v>
          </cell>
          <cell r="D488" t="str">
            <v>100492 Average</v>
          </cell>
          <cell r="E488" t="e">
            <v>#N/A</v>
          </cell>
          <cell r="F488">
            <v>0.38170000000000004</v>
          </cell>
          <cell r="G488" t="str">
            <v>841332</v>
          </cell>
          <cell r="H488" t="str">
            <v>N/A</v>
          </cell>
          <cell r="I488" t="str">
            <v>LB</v>
          </cell>
          <cell r="J488">
            <v>700</v>
          </cell>
          <cell r="K488" t="str">
            <v>1000</v>
          </cell>
          <cell r="L488" t="str">
            <v>DOMESTIC STATISTICAL 1000</v>
          </cell>
          <cell r="M488" t="str">
            <v>507010</v>
          </cell>
          <cell r="N488" t="str">
            <v>RICE, GRAIN</v>
          </cell>
          <cell r="O488" t="str">
            <v>210</v>
          </cell>
        </row>
        <row r="489">
          <cell r="A489" t="str">
            <v>B529</v>
          </cell>
          <cell r="B489">
            <v>0</v>
          </cell>
          <cell r="C489" t="str">
            <v>RICE US#1 MEDIUM GRAIN PKG-30/2 LB</v>
          </cell>
          <cell r="D489" t="str">
            <v>101030 Average</v>
          </cell>
          <cell r="E489" t="e">
            <v>#N/A</v>
          </cell>
          <cell r="F489">
            <v>0.28960000000000002</v>
          </cell>
          <cell r="G489" t="str">
            <v>843032</v>
          </cell>
          <cell r="H489" t="str">
            <v>N/A</v>
          </cell>
          <cell r="I489" t="str">
            <v>LB</v>
          </cell>
          <cell r="J489">
            <v>700</v>
          </cell>
          <cell r="K489" t="str">
            <v>1000</v>
          </cell>
          <cell r="L489" t="str">
            <v>DOMESTIC STATISTICAL 1000</v>
          </cell>
          <cell r="M489" t="str">
            <v>507010</v>
          </cell>
          <cell r="N489" t="str">
            <v>RICE, GRAIN</v>
          </cell>
          <cell r="O489" t="str">
            <v>210</v>
          </cell>
        </row>
        <row r="490">
          <cell r="A490" t="str">
            <v>B537</v>
          </cell>
          <cell r="B490">
            <v>0</v>
          </cell>
          <cell r="C490" t="str">
            <v>RICE BRN US#1 LONG PARBOILED PKG-24/2 LB</v>
          </cell>
          <cell r="D490" t="str">
            <v>100500 Average</v>
          </cell>
          <cell r="E490">
            <v>0.65598797130434827</v>
          </cell>
          <cell r="F490">
            <v>0.67200000000000004</v>
          </cell>
          <cell r="G490" t="str">
            <v>856024</v>
          </cell>
          <cell r="H490" t="str">
            <v>N/A</v>
          </cell>
          <cell r="I490" t="str">
            <v>LB</v>
          </cell>
          <cell r="J490">
            <v>875</v>
          </cell>
          <cell r="K490" t="str">
            <v>1000</v>
          </cell>
          <cell r="L490" t="str">
            <v>DOMESTIC STATISTICAL 1000</v>
          </cell>
          <cell r="M490" t="str">
            <v>507010</v>
          </cell>
          <cell r="N490" t="str">
            <v>RICE, GRAIN</v>
          </cell>
          <cell r="O490" t="str">
            <v>210</v>
          </cell>
        </row>
        <row r="491">
          <cell r="A491" t="str">
            <v>B538</v>
          </cell>
          <cell r="B491">
            <v>0</v>
          </cell>
          <cell r="C491" t="str">
            <v>RICE BRN US#1 LONG PARBOILED PKG-30/2 LB</v>
          </cell>
          <cell r="D491" t="str">
            <v>100501 Average</v>
          </cell>
          <cell r="E491">
            <v>0.65969375000000008</v>
          </cell>
          <cell r="F491">
            <v>0.66790000000000005</v>
          </cell>
          <cell r="G491" t="str">
            <v>856030</v>
          </cell>
          <cell r="H491" t="str">
            <v>N/A</v>
          </cell>
          <cell r="I491" t="str">
            <v>LB</v>
          </cell>
          <cell r="J491">
            <v>700</v>
          </cell>
          <cell r="K491" t="str">
            <v>1000</v>
          </cell>
          <cell r="L491" t="str">
            <v>DOMESTIC STATISTICAL 1000</v>
          </cell>
          <cell r="M491" t="str">
            <v>507010</v>
          </cell>
          <cell r="N491" t="str">
            <v>RICE, GRAIN</v>
          </cell>
          <cell r="O491" t="str">
            <v>210</v>
          </cell>
        </row>
        <row r="492">
          <cell r="A492" t="str">
            <v>B539</v>
          </cell>
          <cell r="B492">
            <v>0</v>
          </cell>
          <cell r="C492" t="str">
            <v>RICE BRN US#1 LONG PARBOILED BAG-25 LB</v>
          </cell>
          <cell r="D492" t="str">
            <v>101031 Average</v>
          </cell>
          <cell r="E492">
            <v>0.37169999999999997</v>
          </cell>
          <cell r="F492">
            <v>0.63259999999999994</v>
          </cell>
          <cell r="G492" t="str">
            <v>856025</v>
          </cell>
          <cell r="H492" t="str">
            <v>N/A</v>
          </cell>
          <cell r="I492" t="str">
            <v>LB</v>
          </cell>
          <cell r="J492">
            <v>1680</v>
          </cell>
          <cell r="K492" t="str">
            <v>1000</v>
          </cell>
          <cell r="L492" t="str">
            <v>DOMESTIC STATISTICAL 1000</v>
          </cell>
          <cell r="M492" t="str">
            <v>507010</v>
          </cell>
          <cell r="N492" t="str">
            <v>RICE, GRAIN</v>
          </cell>
          <cell r="O492" t="str">
            <v>210</v>
          </cell>
        </row>
        <row r="493">
          <cell r="A493" t="str">
            <v>B540</v>
          </cell>
          <cell r="B493">
            <v>0</v>
          </cell>
          <cell r="C493" t="str">
            <v>RICE BRN US#1 PKG-24/2 LB</v>
          </cell>
          <cell r="D493" t="str">
            <v>101032 Average</v>
          </cell>
          <cell r="E493" t="e">
            <v>#N/A</v>
          </cell>
          <cell r="F493">
            <v>0.32</v>
          </cell>
          <cell r="G493" t="str">
            <v>851030</v>
          </cell>
          <cell r="H493" t="str">
            <v>N/A</v>
          </cell>
          <cell r="I493" t="str">
            <v>LB</v>
          </cell>
          <cell r="J493">
            <v>875</v>
          </cell>
          <cell r="K493" t="str">
            <v>1000</v>
          </cell>
          <cell r="L493" t="str">
            <v>DOMESTIC STATISTICAL 1000</v>
          </cell>
          <cell r="M493" t="str">
            <v>507010</v>
          </cell>
          <cell r="N493" t="str">
            <v>RICE, GRAIN</v>
          </cell>
          <cell r="O493" t="str">
            <v>210</v>
          </cell>
        </row>
        <row r="494">
          <cell r="A494" t="str">
            <v>B541</v>
          </cell>
          <cell r="B494">
            <v>0</v>
          </cell>
          <cell r="C494" t="str">
            <v>RICE BRN US#1 PKG-30/2 LB</v>
          </cell>
          <cell r="D494" t="str">
            <v>101033 Average</v>
          </cell>
          <cell r="E494" t="e">
            <v>#N/A</v>
          </cell>
          <cell r="F494">
            <v>0.3</v>
          </cell>
          <cell r="G494" t="str">
            <v>851032</v>
          </cell>
          <cell r="H494" t="str">
            <v>N/A</v>
          </cell>
          <cell r="I494" t="str">
            <v>LB</v>
          </cell>
          <cell r="J494">
            <v>700</v>
          </cell>
          <cell r="K494" t="str">
            <v>1000</v>
          </cell>
          <cell r="L494" t="str">
            <v>DOMESTIC STATISTICAL 1000</v>
          </cell>
          <cell r="M494" t="str">
            <v>507010</v>
          </cell>
          <cell r="N494" t="str">
            <v>RICE, GRAIN</v>
          </cell>
          <cell r="O494" t="str">
            <v>210</v>
          </cell>
        </row>
        <row r="495">
          <cell r="A495" t="str">
            <v>B545</v>
          </cell>
          <cell r="B495">
            <v>0</v>
          </cell>
          <cell r="C495" t="str">
            <v>RICE BRN US#1 BAG-25 LB</v>
          </cell>
          <cell r="D495" t="str">
            <v>100499 Average</v>
          </cell>
          <cell r="E495">
            <v>0.34360833333333329</v>
          </cell>
          <cell r="F495">
            <v>0.33679999999999999</v>
          </cell>
          <cell r="G495" t="str">
            <v>851025</v>
          </cell>
          <cell r="H495" t="str">
            <v>N/A</v>
          </cell>
          <cell r="I495" t="str">
            <v>LB</v>
          </cell>
          <cell r="J495">
            <v>1680</v>
          </cell>
          <cell r="K495" t="str">
            <v>1000</v>
          </cell>
          <cell r="L495" t="str">
            <v>DOMESTIC STATISTICAL 1000</v>
          </cell>
          <cell r="M495" t="str">
            <v>507010</v>
          </cell>
          <cell r="N495" t="str">
            <v>RICE, GRAIN</v>
          </cell>
          <cell r="O495" t="str">
            <v>210</v>
          </cell>
        </row>
        <row r="496">
          <cell r="A496" t="str">
            <v>B550</v>
          </cell>
          <cell r="B496">
            <v>0</v>
          </cell>
          <cell r="C496" t="str">
            <v>RICE BRN US#1 BAG-50 LB</v>
          </cell>
          <cell r="D496" t="str">
            <v>101034 Average</v>
          </cell>
          <cell r="E496" t="e">
            <v>#N/A</v>
          </cell>
          <cell r="F496">
            <v>0.35</v>
          </cell>
          <cell r="G496" t="str">
            <v>851050</v>
          </cell>
          <cell r="H496" t="str">
            <v>N/A</v>
          </cell>
          <cell r="I496" t="str">
            <v>LB</v>
          </cell>
          <cell r="J496">
            <v>840</v>
          </cell>
          <cell r="K496" t="str">
            <v>1000</v>
          </cell>
          <cell r="L496" t="str">
            <v>DOMESTIC STATISTICAL 1000</v>
          </cell>
          <cell r="M496" t="str">
            <v>507010</v>
          </cell>
          <cell r="N496" t="str">
            <v>RICE, GRAIN</v>
          </cell>
          <cell r="O496" t="str">
            <v>210</v>
          </cell>
        </row>
        <row r="497">
          <cell r="A497" t="str">
            <v>B664</v>
          </cell>
          <cell r="B497">
            <v>0</v>
          </cell>
          <cell r="C497" t="str">
            <v>OIL SOYBEAN LOW SAT FAT BTL-6/1 GAL</v>
          </cell>
          <cell r="D497" t="str">
            <v>100442 Average</v>
          </cell>
          <cell r="E497">
            <v>0.9267748917748917</v>
          </cell>
          <cell r="F497">
            <v>0.92680000000000007</v>
          </cell>
          <cell r="G497" t="str">
            <v>684060</v>
          </cell>
          <cell r="H497" t="str">
            <v>N/A</v>
          </cell>
          <cell r="I497" t="str">
            <v>LB</v>
          </cell>
          <cell r="J497">
            <v>800</v>
          </cell>
          <cell r="K497" t="str">
            <v>1000</v>
          </cell>
          <cell r="L497" t="str">
            <v>DOMESTIC STATISTICAL 1000</v>
          </cell>
          <cell r="M497" t="str">
            <v>601010</v>
          </cell>
          <cell r="N497" t="str">
            <v>VEG OIL PROD DOM</v>
          </cell>
          <cell r="O497" t="str">
            <v>210</v>
          </cell>
        </row>
        <row r="498">
          <cell r="A498" t="str">
            <v>B665</v>
          </cell>
          <cell r="B498">
            <v>0</v>
          </cell>
          <cell r="C498" t="str">
            <v>OIL VEGETABLE BTL-9/48 OZ</v>
          </cell>
          <cell r="D498" t="str">
            <v>100441 Average</v>
          </cell>
          <cell r="E498">
            <v>0.76559999999999995</v>
          </cell>
          <cell r="F498">
            <v>0.76560000000000006</v>
          </cell>
          <cell r="G498" t="str">
            <v>681049</v>
          </cell>
          <cell r="H498" t="str">
            <v>N/A</v>
          </cell>
          <cell r="I498" t="str">
            <v>LB</v>
          </cell>
          <cell r="J498">
            <v>1512</v>
          </cell>
          <cell r="K498" t="str">
            <v>1000</v>
          </cell>
          <cell r="L498" t="str">
            <v>DOMESTIC STATISTICAL 1000</v>
          </cell>
          <cell r="M498" t="str">
            <v>601010</v>
          </cell>
          <cell r="N498" t="str">
            <v>VEG OIL PROD DOM</v>
          </cell>
          <cell r="O498" t="str">
            <v>210</v>
          </cell>
        </row>
        <row r="499">
          <cell r="A499" t="str">
            <v>B665-2</v>
          </cell>
          <cell r="B499">
            <v>0</v>
          </cell>
          <cell r="C499" t="str">
            <v>K OIL VEGETABLE BTL-9/48 OZ</v>
          </cell>
          <cell r="D499" t="str">
            <v>110069 Average</v>
          </cell>
          <cell r="E499" t="e">
            <v>#N/A</v>
          </cell>
          <cell r="F499">
            <v>0.76560000000000006</v>
          </cell>
          <cell r="G499" t="str">
            <v>681049K</v>
          </cell>
          <cell r="H499" t="str">
            <v>N/A</v>
          </cell>
          <cell r="I499" t="str">
            <v>LB</v>
          </cell>
          <cell r="J499">
            <v>1512</v>
          </cell>
          <cell r="K499" t="str">
            <v>1000</v>
          </cell>
          <cell r="L499" t="str">
            <v>DOMESTIC STATISTICAL 1000</v>
          </cell>
          <cell r="M499" t="str">
            <v>601011</v>
          </cell>
          <cell r="N499" t="str">
            <v>VEG OIL PROD, KOSHER</v>
          </cell>
          <cell r="O499" t="str">
            <v>210</v>
          </cell>
        </row>
        <row r="500">
          <cell r="A500" t="str">
            <v>B666</v>
          </cell>
          <cell r="B500">
            <v>0</v>
          </cell>
          <cell r="C500" t="str">
            <v>OIL VEGETABLE BTL-8/48 OZ</v>
          </cell>
          <cell r="D500" t="str">
            <v>100440 Average</v>
          </cell>
          <cell r="E500">
            <v>0.69040000000000001</v>
          </cell>
          <cell r="F500">
            <v>0.79349999999999998</v>
          </cell>
          <cell r="G500" t="str">
            <v>681048</v>
          </cell>
          <cell r="H500" t="str">
            <v>N/A</v>
          </cell>
          <cell r="I500" t="str">
            <v>LB</v>
          </cell>
          <cell r="J500">
            <v>1320</v>
          </cell>
          <cell r="K500" t="str">
            <v>1000</v>
          </cell>
          <cell r="L500" t="str">
            <v>DOMESTIC STATISTICAL 1000</v>
          </cell>
          <cell r="M500" t="str">
            <v>601010</v>
          </cell>
          <cell r="N500" t="str">
            <v>VEG OIL PROD DOM</v>
          </cell>
          <cell r="O500" t="str">
            <v>210</v>
          </cell>
        </row>
        <row r="501">
          <cell r="A501" t="str">
            <v>B666-2</v>
          </cell>
          <cell r="B501">
            <v>0</v>
          </cell>
          <cell r="C501" t="str">
            <v>K OIL VEGETABLE BTL-8/48 OZ</v>
          </cell>
          <cell r="D501" t="str">
            <v>110068 Average</v>
          </cell>
          <cell r="E501">
            <v>0.76680014430014432</v>
          </cell>
          <cell r="F501">
            <v>0.76680000000000004</v>
          </cell>
          <cell r="G501" t="str">
            <v>681048K</v>
          </cell>
          <cell r="H501" t="str">
            <v>N/A</v>
          </cell>
          <cell r="I501" t="str">
            <v>LB</v>
          </cell>
          <cell r="J501">
            <v>1320</v>
          </cell>
          <cell r="K501" t="str">
            <v>1000</v>
          </cell>
          <cell r="L501" t="str">
            <v>DOMESTIC STATISTICAL 1000</v>
          </cell>
          <cell r="M501" t="str">
            <v>601011</v>
          </cell>
          <cell r="N501" t="str">
            <v>VEG OIL PROD, KOSHER</v>
          </cell>
          <cell r="O501" t="str">
            <v>210</v>
          </cell>
        </row>
        <row r="502">
          <cell r="A502" t="str">
            <v>B670</v>
          </cell>
          <cell r="B502">
            <v>0</v>
          </cell>
          <cell r="C502" t="str">
            <v>OIL VEGETABLE BTL-6/1 GAL</v>
          </cell>
          <cell r="D502" t="str">
            <v>100439 Average</v>
          </cell>
          <cell r="E502">
            <v>0.7118580600841754</v>
          </cell>
          <cell r="F502">
            <v>0.78459999999999996</v>
          </cell>
          <cell r="G502" t="str">
            <v>681020</v>
          </cell>
          <cell r="H502" t="str">
            <v>N/A</v>
          </cell>
          <cell r="I502" t="str">
            <v>LB</v>
          </cell>
          <cell r="J502">
            <v>800</v>
          </cell>
          <cell r="K502" t="str">
            <v>1000</v>
          </cell>
          <cell r="L502" t="str">
            <v>DOMESTIC STATISTICAL 1000</v>
          </cell>
          <cell r="M502" t="str">
            <v>601010</v>
          </cell>
          <cell r="N502" t="str">
            <v>VEG OIL PROD DOM</v>
          </cell>
          <cell r="O502" t="str">
            <v>210</v>
          </cell>
        </row>
        <row r="503">
          <cell r="A503" t="str">
            <v>B672</v>
          </cell>
          <cell r="B503">
            <v>0</v>
          </cell>
          <cell r="C503" t="str">
            <v>OIL VEGETABLE-BULK</v>
          </cell>
          <cell r="D503" t="str">
            <v>100443 Average</v>
          </cell>
          <cell r="E503">
            <v>0.64074166666666654</v>
          </cell>
          <cell r="F503">
            <v>0.7</v>
          </cell>
          <cell r="G503" t="str">
            <v>691090</v>
          </cell>
          <cell r="H503" t="str">
            <v>N/A</v>
          </cell>
          <cell r="I503" t="str">
            <v>LB</v>
          </cell>
          <cell r="J503">
            <v>0</v>
          </cell>
          <cell r="K503" t="str">
            <v>1000</v>
          </cell>
          <cell r="L503" t="str">
            <v>DOMESTIC STATISTICAL 1000</v>
          </cell>
          <cell r="M503" t="str">
            <v>601010</v>
          </cell>
          <cell r="N503" t="str">
            <v>VEG OIL PROD DOM</v>
          </cell>
          <cell r="O503" t="str">
            <v>210</v>
          </cell>
        </row>
        <row r="504">
          <cell r="A504" t="str">
            <v>B682</v>
          </cell>
          <cell r="B504">
            <v>0</v>
          </cell>
          <cell r="C504" t="str">
            <v>SALAD DRESS RC BTL-4/1 GAL</v>
          </cell>
          <cell r="D504" t="str">
            <v>100502 Average</v>
          </cell>
          <cell r="E504" t="e">
            <v>#N/A</v>
          </cell>
          <cell r="F504">
            <v>0.441</v>
          </cell>
          <cell r="G504" t="str">
            <v>861141</v>
          </cell>
          <cell r="H504" t="str">
            <v>N/A</v>
          </cell>
          <cell r="I504" t="str">
            <v>LB</v>
          </cell>
          <cell r="J504">
            <v>1200</v>
          </cell>
          <cell r="K504" t="str">
            <v>1000</v>
          </cell>
          <cell r="L504" t="str">
            <v>DOMESTIC STATISTICAL 1000</v>
          </cell>
          <cell r="M504" t="str">
            <v>601010</v>
          </cell>
          <cell r="N504" t="str">
            <v>VEG OIL PROD DOM</v>
          </cell>
          <cell r="O504" t="str">
            <v>210</v>
          </cell>
        </row>
        <row r="505">
          <cell r="A505" t="str">
            <v>B685</v>
          </cell>
          <cell r="B505">
            <v>0</v>
          </cell>
          <cell r="C505" t="str">
            <v>SHT LIQ VEG OIL BTL-6/1 GAL</v>
          </cell>
          <cell r="D505" t="str">
            <v>100438 Average</v>
          </cell>
          <cell r="E505" t="e">
            <v>#N/A</v>
          </cell>
          <cell r="F505">
            <v>0.63470000000000004</v>
          </cell>
          <cell r="G505" t="str">
            <v>652010</v>
          </cell>
          <cell r="H505" t="str">
            <v>N/A</v>
          </cell>
          <cell r="I505" t="str">
            <v>LB</v>
          </cell>
          <cell r="J505">
            <v>800</v>
          </cell>
          <cell r="K505" t="str">
            <v>1000</v>
          </cell>
          <cell r="L505" t="str">
            <v>DOMESTIC STATISTICAL 1000</v>
          </cell>
          <cell r="M505" t="str">
            <v>601010</v>
          </cell>
          <cell r="N505" t="str">
            <v>VEG OIL PROD DOM</v>
          </cell>
          <cell r="O505" t="str">
            <v>210</v>
          </cell>
        </row>
        <row r="506">
          <cell r="A506" t="str">
            <v>B720</v>
          </cell>
          <cell r="B506">
            <v>0</v>
          </cell>
          <cell r="C506" t="str">
            <v>SHT HYD VEG OIL CAN-12/3 LB</v>
          </cell>
          <cell r="D506" t="str">
            <v>100436 Average</v>
          </cell>
          <cell r="E506" t="e">
            <v>#N/A</v>
          </cell>
          <cell r="F506">
            <v>1.0541</v>
          </cell>
          <cell r="G506" t="str">
            <v>651030</v>
          </cell>
          <cell r="H506" t="str">
            <v>N/A</v>
          </cell>
          <cell r="I506" t="str">
            <v>LB</v>
          </cell>
          <cell r="J506">
            <v>1040</v>
          </cell>
          <cell r="K506" t="str">
            <v>1000</v>
          </cell>
          <cell r="L506" t="str">
            <v>DOMESTIC STATISTICAL 1000</v>
          </cell>
          <cell r="M506" t="str">
            <v>601010</v>
          </cell>
          <cell r="N506" t="str">
            <v>VEG OIL PROD DOM</v>
          </cell>
          <cell r="O506" t="str">
            <v>210</v>
          </cell>
        </row>
        <row r="507">
          <cell r="A507" t="str">
            <v>B730</v>
          </cell>
          <cell r="B507">
            <v>0</v>
          </cell>
          <cell r="C507" t="str">
            <v>SHT HYD VEG OIL CUBE-50 LB</v>
          </cell>
          <cell r="D507" t="str">
            <v>100437 Average</v>
          </cell>
          <cell r="E507" t="e">
            <v>#N/A</v>
          </cell>
          <cell r="F507">
            <v>0.55349999999999999</v>
          </cell>
          <cell r="G507" t="str">
            <v>651050</v>
          </cell>
          <cell r="H507" t="str">
            <v>N/A</v>
          </cell>
          <cell r="I507" t="str">
            <v>LB</v>
          </cell>
          <cell r="J507">
            <v>840</v>
          </cell>
          <cell r="K507" t="str">
            <v>1000</v>
          </cell>
          <cell r="L507" t="str">
            <v>DOMESTIC STATISTICAL 1000</v>
          </cell>
          <cell r="M507" t="str">
            <v>601010</v>
          </cell>
          <cell r="N507" t="str">
            <v>VEG OIL PROD DOM</v>
          </cell>
          <cell r="O507" t="str">
            <v>210</v>
          </cell>
        </row>
        <row r="508">
          <cell r="A508" t="str">
            <v>B801</v>
          </cell>
          <cell r="B508">
            <v>0</v>
          </cell>
          <cell r="C508" t="str">
            <v>CEREAL CORN RICE BISC 1344 PKG-14/12 OZ</v>
          </cell>
          <cell r="D508" t="str">
            <v>100928 Average</v>
          </cell>
          <cell r="E508" t="e">
            <v>#N/A</v>
          </cell>
          <cell r="F508">
            <v>1.5</v>
          </cell>
          <cell r="G508" t="str">
            <v>741213</v>
          </cell>
          <cell r="H508" t="str">
            <v>N/A</v>
          </cell>
          <cell r="I508" t="str">
            <v>LB</v>
          </cell>
          <cell r="J508">
            <v>1344</v>
          </cell>
          <cell r="K508" t="str">
            <v>1000</v>
          </cell>
          <cell r="L508" t="str">
            <v>DOMESTIC STATISTICAL 1000</v>
          </cell>
          <cell r="M508" t="str">
            <v>503010</v>
          </cell>
          <cell r="N508" t="str">
            <v>CEREAL, FORTIFIED</v>
          </cell>
          <cell r="O508" t="str">
            <v>210</v>
          </cell>
        </row>
        <row r="509">
          <cell r="A509" t="str">
            <v>B802</v>
          </cell>
          <cell r="B509">
            <v>0</v>
          </cell>
          <cell r="C509" t="str">
            <v>CEREAL CORN FLKS 1344 PKG-12/18 OZ</v>
          </cell>
          <cell r="D509" t="str">
            <v>100927 Average</v>
          </cell>
          <cell r="E509" t="e">
            <v>#N/A</v>
          </cell>
          <cell r="F509">
            <v>0.99</v>
          </cell>
          <cell r="G509" t="str">
            <v>741121</v>
          </cell>
          <cell r="H509" t="str">
            <v>N/A</v>
          </cell>
          <cell r="I509" t="str">
            <v>LB</v>
          </cell>
          <cell r="J509">
            <v>1344</v>
          </cell>
          <cell r="K509" t="str">
            <v>1000</v>
          </cell>
          <cell r="L509" t="str">
            <v>DOMESTIC STATISTICAL 1000</v>
          </cell>
          <cell r="M509" t="str">
            <v>503010</v>
          </cell>
          <cell r="N509" t="str">
            <v>CEREAL, FORTIFIED</v>
          </cell>
          <cell r="O509" t="str">
            <v>210</v>
          </cell>
        </row>
        <row r="510">
          <cell r="A510" t="str">
            <v>B803</v>
          </cell>
          <cell r="B510">
            <v>0</v>
          </cell>
          <cell r="C510" t="str">
            <v>CEREAL WT BRAN FLKS 1344 PKG-14/17.3OZ</v>
          </cell>
          <cell r="D510" t="str">
            <v>100933 Average</v>
          </cell>
          <cell r="E510" t="e">
            <v>#N/A</v>
          </cell>
          <cell r="F510">
            <v>1.26</v>
          </cell>
          <cell r="G510" t="str">
            <v>744819</v>
          </cell>
          <cell r="H510" t="str">
            <v>N/A</v>
          </cell>
          <cell r="I510" t="str">
            <v>LB</v>
          </cell>
          <cell r="J510">
            <v>1344</v>
          </cell>
          <cell r="K510" t="str">
            <v>1000</v>
          </cell>
          <cell r="L510" t="str">
            <v>DOMESTIC STATISTICAL 1000</v>
          </cell>
          <cell r="M510" t="str">
            <v>503010</v>
          </cell>
          <cell r="N510" t="str">
            <v>CEREAL, FORTIFIED</v>
          </cell>
          <cell r="O510" t="str">
            <v>210</v>
          </cell>
        </row>
        <row r="511">
          <cell r="A511" t="str">
            <v>B804</v>
          </cell>
          <cell r="B511">
            <v>0</v>
          </cell>
          <cell r="C511" t="str">
            <v>CEREAL OAT CIRCLES 1344 PKG-12/14 OZ</v>
          </cell>
          <cell r="D511" t="str">
            <v>100929 Average</v>
          </cell>
          <cell r="E511" t="e">
            <v>#N/A</v>
          </cell>
          <cell r="F511">
            <v>1.35</v>
          </cell>
          <cell r="G511" t="str">
            <v>741514</v>
          </cell>
          <cell r="H511" t="str">
            <v>N/A</v>
          </cell>
          <cell r="I511" t="str">
            <v>LB</v>
          </cell>
          <cell r="J511">
            <v>1344</v>
          </cell>
          <cell r="K511" t="str">
            <v>1000</v>
          </cell>
          <cell r="L511" t="str">
            <v>DOMESTIC STATISTICAL 1000</v>
          </cell>
          <cell r="M511" t="str">
            <v>503010</v>
          </cell>
          <cell r="N511" t="str">
            <v>CEREAL, FORTIFIED</v>
          </cell>
          <cell r="O511" t="str">
            <v>210</v>
          </cell>
        </row>
        <row r="512">
          <cell r="A512" t="str">
            <v>B830</v>
          </cell>
          <cell r="B512">
            <v>0</v>
          </cell>
          <cell r="C512" t="str">
            <v>CEREAL RICE CRISP 1440 PKG-8/18 OZ</v>
          </cell>
          <cell r="D512" t="str">
            <v>100931 Average</v>
          </cell>
          <cell r="E512" t="e">
            <v>#N/A</v>
          </cell>
          <cell r="F512">
            <v>1.1111</v>
          </cell>
          <cell r="G512" t="str">
            <v>742019</v>
          </cell>
          <cell r="H512" t="str">
            <v>N/A</v>
          </cell>
          <cell r="I512" t="str">
            <v>LB</v>
          </cell>
          <cell r="J512">
            <v>1440</v>
          </cell>
          <cell r="K512" t="str">
            <v>1000</v>
          </cell>
          <cell r="L512" t="str">
            <v>DOMESTIC STATISTICAL 1000</v>
          </cell>
          <cell r="M512" t="str">
            <v>503010</v>
          </cell>
          <cell r="N512" t="str">
            <v>CEREAL, FORTIFIED</v>
          </cell>
          <cell r="O512" t="str">
            <v>210</v>
          </cell>
        </row>
        <row r="513">
          <cell r="A513" t="str">
            <v>B831</v>
          </cell>
          <cell r="B513">
            <v>0</v>
          </cell>
          <cell r="C513" t="str">
            <v>CEREAL OAT CIRCLES 1440 PKG-10/18 OZ</v>
          </cell>
          <cell r="D513" t="str">
            <v>100930 Average</v>
          </cell>
          <cell r="E513" t="e">
            <v>#N/A</v>
          </cell>
          <cell r="F513">
            <v>1.4</v>
          </cell>
          <cell r="G513" t="str">
            <v>741518</v>
          </cell>
          <cell r="H513" t="str">
            <v>N/A</v>
          </cell>
          <cell r="I513" t="str">
            <v>LB</v>
          </cell>
          <cell r="J513">
            <v>1440</v>
          </cell>
          <cell r="K513" t="str">
            <v>1000</v>
          </cell>
          <cell r="L513" t="str">
            <v>DOMESTIC STATISTICAL 1000</v>
          </cell>
          <cell r="M513" t="str">
            <v>503010</v>
          </cell>
          <cell r="N513" t="str">
            <v>CEREAL, FORTIFIED</v>
          </cell>
          <cell r="O513" t="str">
            <v>210</v>
          </cell>
        </row>
        <row r="514">
          <cell r="A514" t="str">
            <v>B831</v>
          </cell>
          <cell r="B514">
            <v>0</v>
          </cell>
          <cell r="C514" t="str">
            <v>CEREAL OAT CIRCLES 1440 PKG-8/18 OZ</v>
          </cell>
          <cell r="D514" t="str">
            <v>110133 Average</v>
          </cell>
          <cell r="E514" t="e">
            <v>#N/A</v>
          </cell>
          <cell r="F514">
            <v>1.4</v>
          </cell>
          <cell r="G514" t="str">
            <v>741518</v>
          </cell>
          <cell r="H514" t="str">
            <v>N/A</v>
          </cell>
          <cell r="I514" t="str">
            <v>LB</v>
          </cell>
          <cell r="J514">
            <v>1440</v>
          </cell>
          <cell r="K514" t="str">
            <v>1000</v>
          </cell>
          <cell r="L514" t="str">
            <v>DOMESTIC STATISTICAL 1000</v>
          </cell>
          <cell r="M514" t="str">
            <v>503010</v>
          </cell>
          <cell r="N514" t="str">
            <v>CEREAL, FORTIFIED</v>
          </cell>
          <cell r="O514" t="str">
            <v>210</v>
          </cell>
        </row>
        <row r="515">
          <cell r="A515" t="str">
            <v>B832</v>
          </cell>
          <cell r="B515">
            <v>0</v>
          </cell>
          <cell r="C515" t="str">
            <v>CEREAL CORN FLKS 1440 PKG-8/18 OZ</v>
          </cell>
          <cell r="D515" t="str">
            <v>100926 Average</v>
          </cell>
          <cell r="E515" t="e">
            <v>#N/A</v>
          </cell>
          <cell r="F515">
            <v>1.4</v>
          </cell>
          <cell r="G515" t="str">
            <v>741120</v>
          </cell>
          <cell r="H515" t="str">
            <v>N/A</v>
          </cell>
          <cell r="I515" t="str">
            <v>LB</v>
          </cell>
          <cell r="J515">
            <v>1440</v>
          </cell>
          <cell r="K515" t="str">
            <v>1000</v>
          </cell>
          <cell r="L515" t="str">
            <v>DOMESTIC STATISTICAL 1000</v>
          </cell>
          <cell r="M515" t="str">
            <v>503010</v>
          </cell>
          <cell r="N515" t="str">
            <v>CEREAL, FORTIFIED</v>
          </cell>
          <cell r="O515" t="str">
            <v>210</v>
          </cell>
        </row>
        <row r="516">
          <cell r="A516" t="str">
            <v>B833</v>
          </cell>
          <cell r="B516">
            <v>0</v>
          </cell>
          <cell r="C516" t="str">
            <v>CEREAL RICE CRISP 1008 PKG-16/12 OZ</v>
          </cell>
          <cell r="D516" t="str">
            <v>100457 Average</v>
          </cell>
          <cell r="E516" t="e">
            <v>#N/A</v>
          </cell>
          <cell r="F516">
            <v>1.08</v>
          </cell>
          <cell r="G516" t="str">
            <v>742018</v>
          </cell>
          <cell r="H516" t="str">
            <v>N/A</v>
          </cell>
          <cell r="I516" t="str">
            <v>LB</v>
          </cell>
          <cell r="J516">
            <v>1008</v>
          </cell>
          <cell r="K516" t="str">
            <v>1000</v>
          </cell>
          <cell r="L516" t="str">
            <v>DOMESTIC STATISTICAL 1000</v>
          </cell>
          <cell r="M516" t="str">
            <v>503010</v>
          </cell>
          <cell r="N516" t="str">
            <v>CEREAL, FORTIFIED</v>
          </cell>
          <cell r="O516" t="str">
            <v>210</v>
          </cell>
        </row>
        <row r="517">
          <cell r="A517" t="str">
            <v>B834</v>
          </cell>
          <cell r="B517">
            <v>0</v>
          </cell>
          <cell r="C517" t="str">
            <v>CEREAL CORN SQUARES 1344 PKG-14/14 OZ</v>
          </cell>
          <cell r="D517" t="str">
            <v>100446 Average</v>
          </cell>
          <cell r="E517" t="e">
            <v>#N/A</v>
          </cell>
          <cell r="F517">
            <v>1.6</v>
          </cell>
          <cell r="G517" t="str">
            <v>741014</v>
          </cell>
          <cell r="H517" t="str">
            <v>N/A</v>
          </cell>
          <cell r="I517" t="str">
            <v>LB</v>
          </cell>
          <cell r="J517">
            <v>1344</v>
          </cell>
          <cell r="K517" t="str">
            <v>1000</v>
          </cell>
          <cell r="L517" t="str">
            <v>DOMESTIC STATISTICAL 1000</v>
          </cell>
          <cell r="M517" t="str">
            <v>503010</v>
          </cell>
          <cell r="N517" t="str">
            <v>CEREAL, FORTIFIED</v>
          </cell>
          <cell r="O517" t="str">
            <v>210</v>
          </cell>
        </row>
        <row r="518">
          <cell r="A518" t="str">
            <v>B835</v>
          </cell>
          <cell r="B518">
            <v>0</v>
          </cell>
          <cell r="C518" t="str">
            <v>PASTA SPAGHETTI PKG-12/2 LB</v>
          </cell>
          <cell r="D518" t="str">
            <v>100426 Average</v>
          </cell>
          <cell r="E518" t="e">
            <v>#N/A</v>
          </cell>
          <cell r="F518">
            <v>0.53839999999999999</v>
          </cell>
          <cell r="G518" t="str">
            <v>621030</v>
          </cell>
          <cell r="H518" t="str">
            <v>N/A</v>
          </cell>
          <cell r="I518" t="str">
            <v>LB</v>
          </cell>
          <cell r="J518">
            <v>1700</v>
          </cell>
          <cell r="K518" t="str">
            <v>1000</v>
          </cell>
          <cell r="L518" t="str">
            <v>DOMESTIC STATISTICAL 1000</v>
          </cell>
          <cell r="M518" t="str">
            <v>504020</v>
          </cell>
          <cell r="N518" t="str">
            <v>PASTA, OTHER</v>
          </cell>
          <cell r="O518" t="str">
            <v>210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17"/>
      <sheetName val="Sheet1"/>
      <sheetName val="Sheet2"/>
      <sheetName val="Sheet3"/>
    </sheetNames>
    <sheetDataSet>
      <sheetData sheetId="0">
        <row r="2">
          <cell r="A2" t="str">
            <v>Material</v>
          </cell>
          <cell r="B2" t="str">
            <v>Material Descr.</v>
          </cell>
          <cell r="C2" t="str">
            <v>Average Price</v>
          </cell>
        </row>
        <row r="3">
          <cell r="A3">
            <v>100002</v>
          </cell>
          <cell r="B3" t="str">
            <v>CHEESE CHED WHT SHRED BAG-6/5 LB</v>
          </cell>
          <cell r="C3">
            <v>1.6550547265667026</v>
          </cell>
        </row>
        <row r="4">
          <cell r="A4">
            <v>100003</v>
          </cell>
          <cell r="B4" t="str">
            <v>CHEESE CHED YEL SHRED BAG-6/5 LB</v>
          </cell>
          <cell r="C4">
            <v>1.6550547265667026</v>
          </cell>
        </row>
        <row r="5">
          <cell r="A5">
            <v>100011</v>
          </cell>
          <cell r="B5" t="str">
            <v>CHEESE CHED RDU FAT WHT SHRED BAG-6/5 LB</v>
          </cell>
          <cell r="C5">
            <v>1.6550547265667026</v>
          </cell>
        </row>
        <row r="6">
          <cell r="A6">
            <v>100012</v>
          </cell>
          <cell r="B6" t="str">
            <v>CHEESE CHED RDU FAT YEL SHRED BAG-6/5 LB</v>
          </cell>
          <cell r="C6">
            <v>1.6550547265667026</v>
          </cell>
        </row>
        <row r="7">
          <cell r="A7">
            <v>100017</v>
          </cell>
          <cell r="B7" t="str">
            <v>CHEESE PROCESS LVS-6/5 LB</v>
          </cell>
          <cell r="C7">
            <v>1.6550547265667026</v>
          </cell>
        </row>
        <row r="8">
          <cell r="A8">
            <v>100018</v>
          </cell>
          <cell r="B8" t="str">
            <v>CHEESE PROCESS YEL SLC LVS-6/5 LB</v>
          </cell>
          <cell r="C8">
            <v>1.6550547265667026</v>
          </cell>
        </row>
        <row r="9">
          <cell r="A9">
            <v>100019</v>
          </cell>
          <cell r="B9" t="str">
            <v>CHEESE PROCESS WHT SLC LVS-6/5 LB</v>
          </cell>
          <cell r="C9">
            <v>1.6550547265667026</v>
          </cell>
        </row>
        <row r="10">
          <cell r="A10">
            <v>100021</v>
          </cell>
          <cell r="B10" t="str">
            <v>CHEESE MOZ LM PART SKM SHRD FRZ BOX-30LB</v>
          </cell>
          <cell r="C10">
            <v>1.6291</v>
          </cell>
        </row>
        <row r="11">
          <cell r="A11">
            <v>100022</v>
          </cell>
          <cell r="B11" t="str">
            <v>CHEESE MOZ LM PART SKIM FRZ LVS-8/6 LB</v>
          </cell>
          <cell r="C11">
            <v>1.6291</v>
          </cell>
        </row>
        <row r="12">
          <cell r="A12">
            <v>100034</v>
          </cell>
          <cell r="B12" t="str">
            <v>CHEESE MOZ LITE SHRED FRZ BOX-30 LB</v>
          </cell>
          <cell r="C12">
            <v>1.6291</v>
          </cell>
        </row>
        <row r="13">
          <cell r="A13">
            <v>100036</v>
          </cell>
          <cell r="B13" t="str">
            <v>CHEESE BLEND AMER SKM YEL SLC LVS-6/5 LB</v>
          </cell>
          <cell r="C13">
            <v>1.6550547265667026</v>
          </cell>
        </row>
        <row r="14">
          <cell r="A14">
            <v>100037</v>
          </cell>
          <cell r="B14" t="str">
            <v>CHEESE BLEND AMER SKM WHT SLC LVS-6/5 LB</v>
          </cell>
          <cell r="C14">
            <v>1.6550547265667026</v>
          </cell>
        </row>
        <row r="15">
          <cell r="A15">
            <v>100038</v>
          </cell>
          <cell r="B15" t="str">
            <v>K CHEESE PROCESS WHT SLC LVS-6/5 LB</v>
          </cell>
          <cell r="C15">
            <v>1.6550547265667026</v>
          </cell>
        </row>
        <row r="16">
          <cell r="A16">
            <v>100046</v>
          </cell>
          <cell r="B16" t="str">
            <v>EGGS WHOLE FRZ CTN-6/5 LB</v>
          </cell>
          <cell r="C16">
            <v>0.58679999999999999</v>
          </cell>
        </row>
        <row r="17">
          <cell r="A17">
            <v>100047</v>
          </cell>
          <cell r="B17" t="str">
            <v>EGGS WHOLE LIQ BULK -TANK</v>
          </cell>
          <cell r="C17">
            <v>0.40550000000000003</v>
          </cell>
        </row>
        <row r="18">
          <cell r="A18">
            <v>100098</v>
          </cell>
          <cell r="B18" t="str">
            <v>CHICKEN CUT-UP FRZ CTN-40 LB</v>
          </cell>
          <cell r="C18">
            <v>0.93679999999999997</v>
          </cell>
        </row>
        <row r="19">
          <cell r="A19">
            <v>100100</v>
          </cell>
          <cell r="B19" t="str">
            <v>CHICKEN SMALL CHILLED -BULK</v>
          </cell>
          <cell r="C19">
            <v>0.85550000000000004</v>
          </cell>
        </row>
        <row r="20">
          <cell r="A20">
            <v>100101</v>
          </cell>
          <cell r="B20" t="str">
            <v>CHICKEN DICED CTN-40 LB</v>
          </cell>
          <cell r="C20">
            <v>2.3395000000000001</v>
          </cell>
        </row>
        <row r="21">
          <cell r="A21">
            <v>100103</v>
          </cell>
          <cell r="B21" t="str">
            <v>CHICKEN LARGE CHILLED -BULK</v>
          </cell>
          <cell r="C21">
            <v>0.89570000000000005</v>
          </cell>
        </row>
        <row r="22">
          <cell r="A22">
            <v>100113</v>
          </cell>
          <cell r="B22" t="str">
            <v>CHICKEN LEGS CHILLED -BULK</v>
          </cell>
          <cell r="C22">
            <v>0.47570000000000001</v>
          </cell>
        </row>
        <row r="23">
          <cell r="A23">
            <v>100117</v>
          </cell>
          <cell r="B23" t="str">
            <v>CHICKEN FAJITA STRIPS CTN-30 LB</v>
          </cell>
          <cell r="C23">
            <v>1.7486999999999999</v>
          </cell>
        </row>
        <row r="24">
          <cell r="A24">
            <v>100119</v>
          </cell>
          <cell r="B24" t="str">
            <v>TURKEY TACO FILLING CTN-30 LB</v>
          </cell>
          <cell r="C24">
            <v>1.6438999999999999</v>
          </cell>
        </row>
        <row r="25">
          <cell r="A25">
            <v>100121</v>
          </cell>
          <cell r="B25" t="str">
            <v>TURKEY BREAST DELI FRZ CTN-40 LB</v>
          </cell>
          <cell r="C25">
            <v>1.9100999999999999</v>
          </cell>
        </row>
        <row r="26">
          <cell r="A26">
            <v>100122</v>
          </cell>
          <cell r="B26" t="str">
            <v>TURKEY BREAST SMKD DELI FRZ CTN-40 LB</v>
          </cell>
          <cell r="C26">
            <v>2.2134999999999998</v>
          </cell>
        </row>
        <row r="27">
          <cell r="A27">
            <v>100123</v>
          </cell>
          <cell r="B27" t="str">
            <v>TURKEY CONSUMER PACK WHOLE CTN-30-60 LB</v>
          </cell>
          <cell r="C27">
            <v>1.1664000000000001</v>
          </cell>
        </row>
        <row r="28">
          <cell r="A28">
            <v>100124</v>
          </cell>
          <cell r="B28" t="str">
            <v>TURKEY CHILLED -BULK</v>
          </cell>
          <cell r="C28">
            <v>1.1772</v>
          </cell>
        </row>
        <row r="29">
          <cell r="A29">
            <v>100125</v>
          </cell>
          <cell r="B29" t="str">
            <v>TURKEY ROASTS FRZ CTN-32-48 LB</v>
          </cell>
          <cell r="C29">
            <v>1.6487000000000001</v>
          </cell>
        </row>
        <row r="30">
          <cell r="A30">
            <v>100126</v>
          </cell>
          <cell r="B30" t="str">
            <v>TURKEY HAMS SMKD FRZ CTN-40 LB</v>
          </cell>
          <cell r="C30">
            <v>1.8581000000000001</v>
          </cell>
        </row>
        <row r="31">
          <cell r="A31">
            <v>100127</v>
          </cell>
          <cell r="B31" t="str">
            <v>BEEF CAN-24/24 OZ</v>
          </cell>
          <cell r="C31">
            <v>2.605</v>
          </cell>
        </row>
        <row r="32">
          <cell r="A32">
            <v>100134</v>
          </cell>
          <cell r="B32" t="str">
            <v>BEEF CRUMBLES W/SPP PKG-4/10 LB</v>
          </cell>
          <cell r="C32">
            <v>2.7848999999999999</v>
          </cell>
        </row>
        <row r="33">
          <cell r="A33">
            <v>100139</v>
          </cell>
          <cell r="B33" t="str">
            <v>PORK CAN-24/24 OZ</v>
          </cell>
          <cell r="C33">
            <v>1.5402</v>
          </cell>
        </row>
        <row r="34">
          <cell r="A34">
            <v>100154</v>
          </cell>
          <cell r="B34" t="str">
            <v>BEEF COARSE GROUND FRZ CTN-60 LB</v>
          </cell>
          <cell r="C34">
            <v>2.3180999999999998</v>
          </cell>
        </row>
        <row r="35">
          <cell r="A35">
            <v>100155</v>
          </cell>
          <cell r="B35" t="str">
            <v>BEEF FRESH BNLS COMBO-20/2000 LB</v>
          </cell>
          <cell r="C35">
            <v>2.1665000000000001</v>
          </cell>
        </row>
        <row r="36">
          <cell r="A36">
            <v>100156</v>
          </cell>
          <cell r="B36" t="str">
            <v>BEEF BNLS SPECIAL TRM FRZ CTN-60 LB</v>
          </cell>
          <cell r="C36">
            <v>3.2336999999999998</v>
          </cell>
        </row>
        <row r="37">
          <cell r="A37">
            <v>100158</v>
          </cell>
          <cell r="B37" t="str">
            <v>BEEF FINE GROUND FRZ CTN-40 LB</v>
          </cell>
          <cell r="C37">
            <v>2.4447999999999999</v>
          </cell>
        </row>
        <row r="38">
          <cell r="A38">
            <v>100163</v>
          </cell>
          <cell r="B38" t="str">
            <v>BEEF PATTY LEAN FRZ CTN-40 LB</v>
          </cell>
          <cell r="C38">
            <v>3.1537000000000002</v>
          </cell>
        </row>
        <row r="39">
          <cell r="A39">
            <v>100173</v>
          </cell>
          <cell r="B39" t="str">
            <v>PORK ROAST LEG FRZ CTN-32-40 LB</v>
          </cell>
          <cell r="C39">
            <v>1.3701000000000001</v>
          </cell>
        </row>
        <row r="40">
          <cell r="A40">
            <v>100184</v>
          </cell>
          <cell r="B40" t="str">
            <v>PORK HAM WATERAD FRZ PKG 4/10 LB</v>
          </cell>
          <cell r="C40">
            <v>1.5969</v>
          </cell>
        </row>
        <row r="41">
          <cell r="A41">
            <v>100187</v>
          </cell>
          <cell r="B41" t="str">
            <v>PORK HAM WATERAD SLC FRZ PKG-8/5 LB</v>
          </cell>
          <cell r="C41">
            <v>1.9348000000000001</v>
          </cell>
        </row>
        <row r="42">
          <cell r="A42">
            <v>100188</v>
          </cell>
          <cell r="B42" t="str">
            <v>PORK HAM WTRADCBEDFRZ PKG-4/10 OR 8/5 LB</v>
          </cell>
          <cell r="C42">
            <v>1.7851999999999999</v>
          </cell>
        </row>
        <row r="43">
          <cell r="A43">
            <v>100193</v>
          </cell>
          <cell r="B43" t="str">
            <v>PORK PICNIC BNLS FRZ CTN-60 LB</v>
          </cell>
          <cell r="C43">
            <v>1.1119000000000001</v>
          </cell>
        </row>
        <row r="44">
          <cell r="A44">
            <v>100195</v>
          </cell>
          <cell r="B44" t="str">
            <v>TUNA CHUNK LIGHT CAN-6/66.5 OZ</v>
          </cell>
          <cell r="C44">
            <v>2.2629999999999999</v>
          </cell>
        </row>
        <row r="45">
          <cell r="A45">
            <v>100201</v>
          </cell>
          <cell r="B45" t="str">
            <v>CATFISH STRIPS BRD OVN RDY PKG-4/10 LB</v>
          </cell>
          <cell r="C45">
            <v>4.4710999999999999</v>
          </cell>
        </row>
        <row r="46">
          <cell r="A46">
            <v>100204</v>
          </cell>
          <cell r="B46" t="str">
            <v>ORANGE JUICE CONC -TANKERS</v>
          </cell>
          <cell r="C46">
            <v>3.58</v>
          </cell>
        </row>
        <row r="47">
          <cell r="A47">
            <v>100206</v>
          </cell>
          <cell r="B47" t="str">
            <v>APPLE SLICES CAN-6/10</v>
          </cell>
          <cell r="C47">
            <v>0.75880000000000003</v>
          </cell>
        </row>
        <row r="48">
          <cell r="A48">
            <v>100209</v>
          </cell>
          <cell r="B48" t="str">
            <v>APRICOTS HALVES EX LT CAN-6/10</v>
          </cell>
          <cell r="C48">
            <v>0.76359999999999995</v>
          </cell>
        </row>
        <row r="49">
          <cell r="A49">
            <v>100212</v>
          </cell>
          <cell r="B49" t="str">
            <v>MIXED FRUIT EX LT CAN-6/10</v>
          </cell>
          <cell r="C49">
            <v>0.67949999999999999</v>
          </cell>
        </row>
        <row r="50">
          <cell r="A50">
            <v>100216</v>
          </cell>
          <cell r="B50" t="str">
            <v>APRICOTS DICED PEELED EX LT CAN-6/10</v>
          </cell>
          <cell r="C50">
            <v>0.89839999999999998</v>
          </cell>
        </row>
        <row r="51">
          <cell r="A51">
            <v>100219</v>
          </cell>
          <cell r="B51" t="str">
            <v>PEACHES CLING SLICES EX LT CAN-6/10</v>
          </cell>
          <cell r="C51">
            <v>0.65269999999999995</v>
          </cell>
        </row>
        <row r="52">
          <cell r="A52">
            <v>100220</v>
          </cell>
          <cell r="B52" t="str">
            <v>PEACHES CLING DICED EX LT  CAN-6/10</v>
          </cell>
          <cell r="C52">
            <v>0.67410000000000003</v>
          </cell>
        </row>
        <row r="53">
          <cell r="A53">
            <v>100224</v>
          </cell>
          <cell r="B53" t="str">
            <v>PEARS SLICES EX LT CAN-6/10</v>
          </cell>
          <cell r="C53">
            <v>0.6673</v>
          </cell>
        </row>
        <row r="54">
          <cell r="A54">
            <v>100225</v>
          </cell>
          <cell r="B54" t="str">
            <v>PEARS DICED EX LT CAN-6/10</v>
          </cell>
          <cell r="C54">
            <v>0.67149999999999999</v>
          </cell>
        </row>
        <row r="55">
          <cell r="A55">
            <v>100226</v>
          </cell>
          <cell r="B55" t="str">
            <v>PEARS HALVES EX LT CAN-6/10</v>
          </cell>
          <cell r="C55">
            <v>0.75260000000000005</v>
          </cell>
        </row>
        <row r="56">
          <cell r="A56">
            <v>100228</v>
          </cell>
          <cell r="B56" t="str">
            <v>CHERRIES RED TART PITTED CAN-6/10</v>
          </cell>
          <cell r="C56">
            <v>0.69950000000000001</v>
          </cell>
        </row>
        <row r="57">
          <cell r="A57">
            <v>100237</v>
          </cell>
          <cell r="B57" t="str">
            <v>CHERRIES FRZ IQF CTN-40 LB</v>
          </cell>
          <cell r="C57">
            <v>0.71399999999999997</v>
          </cell>
        </row>
        <row r="58">
          <cell r="A58">
            <v>100239</v>
          </cell>
          <cell r="B58" t="str">
            <v>PEACHES FREESTONE SLICES FRZ CTN-20 LB</v>
          </cell>
          <cell r="C58">
            <v>1.0967</v>
          </cell>
        </row>
        <row r="59">
          <cell r="A59">
            <v>100241</v>
          </cell>
          <cell r="B59" t="str">
            <v>PEACH FREESTONE DICED FRZ CUP-96/4.4 OZ</v>
          </cell>
          <cell r="C59">
            <v>1.5167999999999999</v>
          </cell>
        </row>
        <row r="60">
          <cell r="A60">
            <v>100242</v>
          </cell>
          <cell r="B60" t="str">
            <v>BLUEBERRY WILD FRZ CTN-8/3 LB</v>
          </cell>
          <cell r="C60">
            <v>0.82089999999999996</v>
          </cell>
        </row>
        <row r="61">
          <cell r="A61">
            <v>100243</v>
          </cell>
          <cell r="B61" t="str">
            <v>BLUEBERRY WILD FRZ CTN-30 LB</v>
          </cell>
          <cell r="C61">
            <v>0.70860000000000001</v>
          </cell>
        </row>
        <row r="62">
          <cell r="A62">
            <v>100254</v>
          </cell>
          <cell r="B62" t="str">
            <v>STRAWBERRY SLICES FRZ CTN-30 LB</v>
          </cell>
          <cell r="C62">
            <v>1.2315</v>
          </cell>
        </row>
        <row r="63">
          <cell r="A63">
            <v>100256</v>
          </cell>
          <cell r="B63" t="str">
            <v>STRAWBERRY FRZ CUP-96/4.5 OZ</v>
          </cell>
          <cell r="C63">
            <v>1.7486999999999999</v>
          </cell>
        </row>
        <row r="64">
          <cell r="A64">
            <v>100258</v>
          </cell>
          <cell r="B64" t="str">
            <v>APPLE SLICES FRZ CTN-30 LB</v>
          </cell>
          <cell r="C64">
            <v>0.51280000000000003</v>
          </cell>
        </row>
        <row r="65">
          <cell r="A65">
            <v>100261</v>
          </cell>
          <cell r="B65" t="str">
            <v>APRICOT FRZ CUP-96/4.5 OZ</v>
          </cell>
          <cell r="C65">
            <v>1.7352000000000001</v>
          </cell>
        </row>
        <row r="66">
          <cell r="A66">
            <v>100277</v>
          </cell>
          <cell r="B66" t="str">
            <v>ORANGE JUICE SINGLE CTN-70/4 OZ</v>
          </cell>
          <cell r="C66">
            <v>0.63329999999999997</v>
          </cell>
        </row>
        <row r="67">
          <cell r="A67">
            <v>100279</v>
          </cell>
          <cell r="B67" t="str">
            <v>PEARS D'ANJOU FRESH CTN-45 LB</v>
          </cell>
          <cell r="C67">
            <v>0.6905</v>
          </cell>
        </row>
        <row r="68">
          <cell r="A68">
            <v>100280</v>
          </cell>
          <cell r="B68" t="str">
            <v>PEARS BOSC FRESH CTN-45 LB</v>
          </cell>
          <cell r="C68">
            <v>0.55930000000000002</v>
          </cell>
        </row>
        <row r="69">
          <cell r="A69">
            <v>100282</v>
          </cell>
          <cell r="B69" t="str">
            <v>PEARS BARTLETT FRESH CTN-45 LB</v>
          </cell>
          <cell r="C69">
            <v>0.63109999999999999</v>
          </cell>
        </row>
        <row r="70">
          <cell r="A70">
            <v>100283</v>
          </cell>
          <cell r="B70" t="str">
            <v>ORANGES CTN-34-39 LB</v>
          </cell>
          <cell r="C70">
            <v>0.57639990386926221</v>
          </cell>
        </row>
        <row r="71">
          <cell r="A71">
            <v>100293</v>
          </cell>
          <cell r="B71" t="str">
            <v>RAISINS BOX-144/1.33 OZ</v>
          </cell>
          <cell r="C71">
            <v>1.4432</v>
          </cell>
        </row>
        <row r="72">
          <cell r="A72">
            <v>100295</v>
          </cell>
          <cell r="B72" t="str">
            <v>RAISINS PKG-24/15 OZ</v>
          </cell>
          <cell r="C72">
            <v>1.3102001028806585</v>
          </cell>
        </row>
        <row r="73">
          <cell r="A73">
            <v>100299</v>
          </cell>
          <cell r="B73" t="str">
            <v>CHERRIES DRIED PKG-4/4 LB</v>
          </cell>
          <cell r="C73">
            <v>4.5609999999999999</v>
          </cell>
        </row>
        <row r="74">
          <cell r="A74">
            <v>100301</v>
          </cell>
          <cell r="B74" t="str">
            <v>CRANBERRIES DRIED PKG-5/5 LB</v>
          </cell>
          <cell r="C74">
            <v>1.4749000000000001</v>
          </cell>
        </row>
        <row r="75">
          <cell r="A75">
            <v>100307</v>
          </cell>
          <cell r="B75" t="str">
            <v>BEANS GREEN CAN-6/10</v>
          </cell>
          <cell r="C75">
            <v>0.35770000000000002</v>
          </cell>
        </row>
        <row r="76">
          <cell r="A76">
            <v>100309</v>
          </cell>
          <cell r="B76" t="str">
            <v>CARROTS CAN-6/10</v>
          </cell>
          <cell r="C76">
            <v>0.40310000000000001</v>
          </cell>
        </row>
        <row r="77">
          <cell r="A77">
            <v>100313</v>
          </cell>
          <cell r="B77" t="str">
            <v>CORN WHOLE KERNEL(LIQ) CAN-6/10</v>
          </cell>
          <cell r="C77">
            <v>0.39460000000000001</v>
          </cell>
        </row>
        <row r="78">
          <cell r="A78">
            <v>100315</v>
          </cell>
          <cell r="B78" t="str">
            <v>PEAS CAN-6/10</v>
          </cell>
          <cell r="C78">
            <v>0.44159999999999999</v>
          </cell>
        </row>
        <row r="79">
          <cell r="A79">
            <v>100317</v>
          </cell>
          <cell r="B79" t="str">
            <v>SWEET POTATOES W/ SYRUP CAN-6/10</v>
          </cell>
          <cell r="C79">
            <v>0.56899999999999995</v>
          </cell>
        </row>
        <row r="80">
          <cell r="A80">
            <v>100327</v>
          </cell>
          <cell r="B80" t="str">
            <v>TOMATO PASTE CAN-6/10</v>
          </cell>
          <cell r="C80">
            <v>0.53280000000000005</v>
          </cell>
        </row>
        <row r="81">
          <cell r="A81">
            <v>100329</v>
          </cell>
          <cell r="B81" t="str">
            <v>TOMATO DICED CAN-6/10</v>
          </cell>
          <cell r="C81">
            <v>0.34360000000000002</v>
          </cell>
        </row>
        <row r="82">
          <cell r="A82">
            <v>100330</v>
          </cell>
          <cell r="B82" t="str">
            <v>TOMATO SALSA CAN-6/10</v>
          </cell>
          <cell r="C82">
            <v>0.44950000000000001</v>
          </cell>
        </row>
        <row r="83">
          <cell r="A83">
            <v>100332</v>
          </cell>
          <cell r="B83" t="str">
            <v>TOMATO PASTE FOR BULK PROCESSING</v>
          </cell>
          <cell r="C83">
            <v>0.41049999999999998</v>
          </cell>
        </row>
        <row r="84">
          <cell r="A84">
            <v>100334</v>
          </cell>
          <cell r="B84" t="str">
            <v>TOMATO SAUCE CAN-6/10</v>
          </cell>
          <cell r="C84">
            <v>0.33119999999999999</v>
          </cell>
        </row>
        <row r="85">
          <cell r="A85">
            <v>100336</v>
          </cell>
          <cell r="B85" t="str">
            <v>SPAGHETTI SAUCE MEATLESS CAN-6/10</v>
          </cell>
          <cell r="C85">
            <v>0.34649999999999997</v>
          </cell>
        </row>
        <row r="86">
          <cell r="A86">
            <v>100340</v>
          </cell>
          <cell r="B86" t="str">
            <v>POTATOES RUSSET FRESH CTN-50 LB</v>
          </cell>
          <cell r="C86">
            <v>0.26319999999999999</v>
          </cell>
        </row>
        <row r="87">
          <cell r="A87">
            <v>100343</v>
          </cell>
          <cell r="B87" t="str">
            <v>SWEET POTATO FRESH CTN-40 LB</v>
          </cell>
          <cell r="C87">
            <v>0.53449999999999998</v>
          </cell>
        </row>
        <row r="88">
          <cell r="A88">
            <v>100348</v>
          </cell>
          <cell r="B88" t="str">
            <v>CORN FRZ CTN-30 LB</v>
          </cell>
          <cell r="C88">
            <v>0.50760000000000005</v>
          </cell>
        </row>
        <row r="89">
          <cell r="A89">
            <v>100350</v>
          </cell>
          <cell r="B89" t="str">
            <v>PEAS GREEN FRZ CTN-30 LB</v>
          </cell>
          <cell r="C89">
            <v>0.57720000000000005</v>
          </cell>
        </row>
        <row r="90">
          <cell r="A90">
            <v>100351</v>
          </cell>
          <cell r="B90" t="str">
            <v>BEANS GREEN FRZ CTN-30 LB</v>
          </cell>
          <cell r="C90">
            <v>0.5282</v>
          </cell>
        </row>
        <row r="91">
          <cell r="A91">
            <v>100352</v>
          </cell>
          <cell r="B91" t="str">
            <v>CARROTS FRZ CTN-30 LB</v>
          </cell>
          <cell r="C91">
            <v>0.51</v>
          </cell>
        </row>
        <row r="92">
          <cell r="A92">
            <v>100355</v>
          </cell>
          <cell r="B92" t="str">
            <v>POTATOES WEDGE FRZ PKG-6/5 LB</v>
          </cell>
          <cell r="C92">
            <v>0.62690000000000001</v>
          </cell>
        </row>
        <row r="93">
          <cell r="A93">
            <v>100356</v>
          </cell>
          <cell r="B93" t="str">
            <v>POTATOES WEDGE FAT FREE FRZ PKG-6/5 LB</v>
          </cell>
          <cell r="C93">
            <v>0.68120000000000003</v>
          </cell>
        </row>
        <row r="94">
          <cell r="A94">
            <v>100357</v>
          </cell>
          <cell r="B94" t="str">
            <v>POTATOES OVENS FRY PKG-6/5 LB</v>
          </cell>
          <cell r="C94">
            <v>0.62329999999999997</v>
          </cell>
        </row>
        <row r="95">
          <cell r="A95">
            <v>100359</v>
          </cell>
          <cell r="B95" t="str">
            <v>BEANS BLACK TURTLE CAN-6/10</v>
          </cell>
          <cell r="C95">
            <v>0.33400000000000002</v>
          </cell>
        </row>
        <row r="96">
          <cell r="A96">
            <v>100360</v>
          </cell>
          <cell r="B96" t="str">
            <v>BEANS GARBANZO CAN-6/10</v>
          </cell>
          <cell r="C96">
            <v>0.36770000000000003</v>
          </cell>
        </row>
        <row r="97">
          <cell r="A97">
            <v>100362</v>
          </cell>
          <cell r="B97" t="str">
            <v>BEANS REFRIED CAN-6/10</v>
          </cell>
          <cell r="C97">
            <v>0.40160000000000001</v>
          </cell>
        </row>
        <row r="98">
          <cell r="A98">
            <v>100364</v>
          </cell>
          <cell r="B98" t="str">
            <v>BEANS VEGETARIAN CAN-6/10</v>
          </cell>
          <cell r="C98">
            <v>0.33339999999999997</v>
          </cell>
        </row>
        <row r="99">
          <cell r="A99">
            <v>100365</v>
          </cell>
          <cell r="B99" t="str">
            <v>BEANS PINTO CAN-6/10</v>
          </cell>
          <cell r="C99">
            <v>0.33560000000000001</v>
          </cell>
        </row>
        <row r="100">
          <cell r="A100">
            <v>100366</v>
          </cell>
          <cell r="B100" t="str">
            <v>BEANS SMALL RED CAN-6/10</v>
          </cell>
          <cell r="C100">
            <v>0.32790000000000002</v>
          </cell>
        </row>
        <row r="101">
          <cell r="A101">
            <v>100368</v>
          </cell>
          <cell r="B101" t="str">
            <v>BEANS BLACKEYE CAN-6/10</v>
          </cell>
          <cell r="C101">
            <v>0.3639</v>
          </cell>
        </row>
        <row r="102">
          <cell r="A102">
            <v>100369</v>
          </cell>
          <cell r="B102" t="str">
            <v>BEANS PINK CAN-6/10</v>
          </cell>
          <cell r="C102">
            <v>0.3362</v>
          </cell>
        </row>
        <row r="103">
          <cell r="A103">
            <v>100370</v>
          </cell>
          <cell r="B103" t="str">
            <v>BEANS RED KIDNEY CAN-6/10</v>
          </cell>
          <cell r="C103">
            <v>0.35410000000000003</v>
          </cell>
        </row>
        <row r="104">
          <cell r="A104">
            <v>100371</v>
          </cell>
          <cell r="B104" t="str">
            <v>BEANS BABY LIMA CAN-6/10</v>
          </cell>
          <cell r="C104">
            <v>0.36230000000000001</v>
          </cell>
        </row>
        <row r="105">
          <cell r="A105">
            <v>100373</v>
          </cell>
          <cell r="B105" t="str">
            <v>BEANS GREAT NORTHERN CAN-6/10</v>
          </cell>
          <cell r="C105">
            <v>0.33260000000000001</v>
          </cell>
        </row>
        <row r="106">
          <cell r="A106">
            <v>100382</v>
          </cell>
          <cell r="B106" t="str">
            <v>BEANS PINTO DRY PKG-12/2 LB</v>
          </cell>
          <cell r="C106">
            <v>0.46920000000000001</v>
          </cell>
        </row>
        <row r="107">
          <cell r="A107">
            <v>100383</v>
          </cell>
          <cell r="B107" t="str">
            <v>BEANS PINTO DRY BAG-25 LB</v>
          </cell>
          <cell r="C107">
            <v>0.41649999999999998</v>
          </cell>
        </row>
        <row r="108">
          <cell r="A108">
            <v>100388</v>
          </cell>
          <cell r="B108" t="str">
            <v>LENTILS DRY PKG 12/2 LB</v>
          </cell>
          <cell r="C108">
            <v>0.49330009920634921</v>
          </cell>
        </row>
        <row r="109">
          <cell r="A109">
            <v>100396</v>
          </cell>
          <cell r="B109" t="str">
            <v>PEANUT BUTTER SMOOTH JAR-6/5 LB</v>
          </cell>
          <cell r="C109">
            <v>1.0692999999999999</v>
          </cell>
        </row>
        <row r="110">
          <cell r="A110">
            <v>100397</v>
          </cell>
          <cell r="B110" t="str">
            <v>PEANUT BUTTER SMOOTH DRUM-500 LB</v>
          </cell>
          <cell r="C110">
            <v>0.95240000000000002</v>
          </cell>
        </row>
        <row r="111">
          <cell r="A111">
            <v>100408</v>
          </cell>
          <cell r="B111" t="str">
            <v>FLOUR WHOLE WHEAT BAG-25 LB</v>
          </cell>
          <cell r="C111">
            <v>0.22450000000000001</v>
          </cell>
        </row>
        <row r="112">
          <cell r="A112">
            <v>100409</v>
          </cell>
          <cell r="B112" t="str">
            <v>FLOUR WHOLE WHEAT BAG-50 LB</v>
          </cell>
          <cell r="C112">
            <v>0.217</v>
          </cell>
        </row>
        <row r="113">
          <cell r="A113">
            <v>100410</v>
          </cell>
          <cell r="B113" t="str">
            <v>FLOUR WHOLE WHEAT BAG-8/5 LB</v>
          </cell>
          <cell r="C113">
            <v>0.2271</v>
          </cell>
        </row>
        <row r="114">
          <cell r="A114">
            <v>100411</v>
          </cell>
          <cell r="B114" t="str">
            <v>FLOUR BAKER HARD WHT BLCH BAG-50 LB</v>
          </cell>
          <cell r="C114">
            <v>0.22</v>
          </cell>
        </row>
        <row r="115">
          <cell r="A115">
            <v>100413</v>
          </cell>
          <cell r="B115" t="str">
            <v>FLOUR BAKER HARD UNBLCH BAG-50 LB</v>
          </cell>
          <cell r="C115">
            <v>0.25469999999999998</v>
          </cell>
        </row>
        <row r="116">
          <cell r="A116">
            <v>100417</v>
          </cell>
          <cell r="B116" t="str">
            <v>FLOUR BAKER HARD WHT BLCH-BULK</v>
          </cell>
          <cell r="C116">
            <v>0.1951</v>
          </cell>
        </row>
        <row r="117">
          <cell r="A117">
            <v>100418</v>
          </cell>
          <cell r="B117" t="str">
            <v>FLOUR BAKER HARD WHT UNBLCH-BULK</v>
          </cell>
          <cell r="C117">
            <v>0.19270000000000001</v>
          </cell>
        </row>
        <row r="118">
          <cell r="A118">
            <v>100419</v>
          </cell>
          <cell r="B118" t="str">
            <v>FLOUR BAKER HEARTH BLCH-BULK</v>
          </cell>
          <cell r="C118">
            <v>0.21490000000000001</v>
          </cell>
        </row>
        <row r="119">
          <cell r="A119">
            <v>100420</v>
          </cell>
          <cell r="B119" t="str">
            <v>FLOUR BAKER HEARTH UNBLCH-BULK</v>
          </cell>
          <cell r="C119">
            <v>0.2233</v>
          </cell>
        </row>
        <row r="120">
          <cell r="A120">
            <v>100421</v>
          </cell>
          <cell r="B120" t="str">
            <v>FLOUR BAKER SOFT UNBLCH-BULK</v>
          </cell>
          <cell r="C120">
            <v>0.16700000000000001</v>
          </cell>
        </row>
        <row r="121">
          <cell r="A121">
            <v>100427</v>
          </cell>
          <cell r="B121" t="str">
            <v>WHOLE GRAIN SPAGHETTI CTN-20 LB</v>
          </cell>
          <cell r="C121">
            <v>0.4138</v>
          </cell>
        </row>
        <row r="122">
          <cell r="A122">
            <v>100434</v>
          </cell>
          <cell r="B122" t="str">
            <v>WHOLE GRAIN PASTA ROTINI MAC CTN-20 LB</v>
          </cell>
          <cell r="C122">
            <v>0.46250000000000002</v>
          </cell>
        </row>
        <row r="123">
          <cell r="A123">
            <v>100439</v>
          </cell>
          <cell r="B123" t="str">
            <v>OIL VEGETABLE BTL-6/1 GAL</v>
          </cell>
          <cell r="C123">
            <v>0.54590000000000005</v>
          </cell>
        </row>
        <row r="124">
          <cell r="A124">
            <v>100442</v>
          </cell>
          <cell r="B124" t="str">
            <v>OIL SOYBEAN LOW SAT FAT BTL-6/1 GAL</v>
          </cell>
          <cell r="C124">
            <v>0.6552</v>
          </cell>
        </row>
        <row r="125">
          <cell r="A125">
            <v>100443</v>
          </cell>
          <cell r="B125" t="str">
            <v>OIL VEGETABLE-BULK</v>
          </cell>
          <cell r="C125">
            <v>0.42730000000000001</v>
          </cell>
        </row>
        <row r="126">
          <cell r="A126">
            <v>100465</v>
          </cell>
          <cell r="B126" t="str">
            <v>OATS ROLLED TUBE-12/42 OZ</v>
          </cell>
          <cell r="C126">
            <v>0.56319993894993892</v>
          </cell>
        </row>
        <row r="127">
          <cell r="A127">
            <v>100466</v>
          </cell>
          <cell r="B127" t="str">
            <v>OATS ROLLED PKG-12/3 LB</v>
          </cell>
          <cell r="C127">
            <v>0.42270000000000002</v>
          </cell>
        </row>
        <row r="128">
          <cell r="A128">
            <v>100499</v>
          </cell>
          <cell r="B128" t="str">
            <v>RICE BRN US#1 BAG-25 LB</v>
          </cell>
          <cell r="C128">
            <v>0.25359999999999999</v>
          </cell>
        </row>
        <row r="129">
          <cell r="A129">
            <v>100500</v>
          </cell>
          <cell r="B129" t="str">
            <v>RICE BRN US#1 LONG PARBOILED PKG-24/2 LB</v>
          </cell>
          <cell r="C129">
            <v>0.63780000000000003</v>
          </cell>
        </row>
        <row r="130">
          <cell r="A130">
            <v>100506</v>
          </cell>
          <cell r="B130" t="str">
            <v>POTATO BULK FOR PROCESS FRZ</v>
          </cell>
          <cell r="C130">
            <v>0.10489999999999999</v>
          </cell>
        </row>
        <row r="131">
          <cell r="A131">
            <v>100514</v>
          </cell>
          <cell r="B131" t="str">
            <v>APPLES RED DELICIOUS FRESH CTN-40 LB</v>
          </cell>
          <cell r="C131">
            <v>0.50260000000000005</v>
          </cell>
        </row>
        <row r="132">
          <cell r="A132">
            <v>100517</v>
          </cell>
          <cell r="B132" t="str">
            <v>APPLES EMPIRE FRESH CTN-40 LB</v>
          </cell>
          <cell r="C132">
            <v>0.66959999999999997</v>
          </cell>
        </row>
        <row r="133">
          <cell r="A133">
            <v>100521</v>
          </cell>
          <cell r="B133" t="str">
            <v>APPLES GALA FRESH G CARTON-40 LB</v>
          </cell>
          <cell r="C133">
            <v>0.55910000000000004</v>
          </cell>
        </row>
        <row r="134">
          <cell r="A134">
            <v>100522</v>
          </cell>
          <cell r="B134" t="str">
            <v>APPLES FUJI FRESH F CARTON-40 LB</v>
          </cell>
          <cell r="C134">
            <v>0.56950000000000001</v>
          </cell>
        </row>
        <row r="135">
          <cell r="A135">
            <v>100523</v>
          </cell>
          <cell r="B135" t="str">
            <v>APPLES BRAEBURNN FRESH B CARTON-40 LB</v>
          </cell>
          <cell r="C135">
            <v>0.6573</v>
          </cell>
        </row>
        <row r="136">
          <cell r="A136">
            <v>100877</v>
          </cell>
          <cell r="B136" t="str">
            <v>CHICKEN BONED CAN-12/50 OZ</v>
          </cell>
          <cell r="C136">
            <v>2.1059000000000001</v>
          </cell>
        </row>
        <row r="137">
          <cell r="A137">
            <v>100878</v>
          </cell>
          <cell r="B137" t="str">
            <v>CHICKEN DRUMSTICK FRZ CTN-40 LB</v>
          </cell>
          <cell r="C137">
            <v>0.79020000000000001</v>
          </cell>
        </row>
        <row r="138">
          <cell r="A138">
            <v>100883</v>
          </cell>
          <cell r="B138" t="str">
            <v>TURKEY THIGHS BNLS SKNLS CHILLED-BULK</v>
          </cell>
          <cell r="C138">
            <v>1.3641000000000001</v>
          </cell>
        </row>
        <row r="139">
          <cell r="A139">
            <v>100911</v>
          </cell>
          <cell r="B139" t="str">
            <v>FLOUR HIGH GLUTEN -BULK</v>
          </cell>
          <cell r="C139">
            <v>0.2283</v>
          </cell>
        </row>
        <row r="140">
          <cell r="A140">
            <v>100912</v>
          </cell>
          <cell r="B140" t="str">
            <v>FLOUR BREAD-BULK</v>
          </cell>
          <cell r="C140">
            <v>0.2218</v>
          </cell>
        </row>
        <row r="141">
          <cell r="A141">
            <v>100919</v>
          </cell>
          <cell r="B141" t="str">
            <v>WHOLE GRAIN PASTA MACARONI CTN-20 LB</v>
          </cell>
          <cell r="C141">
            <v>0.42070000000000002</v>
          </cell>
        </row>
        <row r="142">
          <cell r="A142">
            <v>100935</v>
          </cell>
          <cell r="B142" t="str">
            <v>SUNFLOWER SEED BUTTER 6-5#'S</v>
          </cell>
          <cell r="C142">
            <v>1.7585</v>
          </cell>
        </row>
        <row r="143">
          <cell r="A143">
            <v>100980</v>
          </cell>
          <cell r="B143" t="str">
            <v>SWEET POTATO BULK FRESH PROC</v>
          </cell>
          <cell r="C143">
            <v>0.1963</v>
          </cell>
        </row>
        <row r="144">
          <cell r="A144">
            <v>101017</v>
          </cell>
          <cell r="B144" t="str">
            <v>POTATOES RUSSET FRESH BAG-10/5 LB</v>
          </cell>
          <cell r="C144">
            <v>0.23910000000000001</v>
          </cell>
        </row>
        <row r="145">
          <cell r="A145">
            <v>101031</v>
          </cell>
          <cell r="B145" t="str">
            <v>RICE BRN US#1 LONG PARBOILED BAG-25 LB</v>
          </cell>
          <cell r="C145">
            <v>0.36880000000000002</v>
          </cell>
        </row>
        <row r="146">
          <cell r="A146">
            <v>110053</v>
          </cell>
          <cell r="B146" t="str">
            <v>K APPLESAUCE CAN-6/10</v>
          </cell>
          <cell r="C146">
            <v>0.56910000000000005</v>
          </cell>
        </row>
        <row r="147">
          <cell r="A147">
            <v>110054</v>
          </cell>
          <cell r="B147" t="str">
            <v>K PEACHES CLING CAN-6/10</v>
          </cell>
          <cell r="C147">
            <v>0.88429999999999997</v>
          </cell>
        </row>
        <row r="148">
          <cell r="A148">
            <v>110055</v>
          </cell>
          <cell r="B148" t="str">
            <v>K PEARS SLICES CAN-6/10</v>
          </cell>
          <cell r="C148">
            <v>0.68289999999999995</v>
          </cell>
        </row>
        <row r="149">
          <cell r="A149">
            <v>110056</v>
          </cell>
          <cell r="B149" t="str">
            <v>K PEACH FREESTONEDICED FRZ CUP-96/4.4 OZ</v>
          </cell>
          <cell r="C149">
            <v>1.5394000000000001</v>
          </cell>
        </row>
        <row r="150">
          <cell r="A150">
            <v>110058</v>
          </cell>
          <cell r="B150" t="str">
            <v>K BEANS GREEN CAN-6/10</v>
          </cell>
          <cell r="C150">
            <v>0.41289999999999999</v>
          </cell>
        </row>
        <row r="151">
          <cell r="A151">
            <v>110059</v>
          </cell>
          <cell r="B151" t="str">
            <v>K CORN WHOLE KERNEL(LIQ) CAN-6/10</v>
          </cell>
          <cell r="C151">
            <v>0.50939999999999996</v>
          </cell>
        </row>
        <row r="152">
          <cell r="A152">
            <v>110066</v>
          </cell>
          <cell r="B152" t="str">
            <v>K BEANS GREAT NORTHERN DRY BAG-25 LB</v>
          </cell>
          <cell r="C152">
            <v>0.50749999999999995</v>
          </cell>
        </row>
        <row r="153">
          <cell r="A153">
            <v>110067</v>
          </cell>
          <cell r="B153" t="str">
            <v>K PEANUT BUTTER SMOOTH JAR-6/5 LB</v>
          </cell>
          <cell r="C153">
            <v>1.069</v>
          </cell>
        </row>
        <row r="154">
          <cell r="A154">
            <v>110080</v>
          </cell>
          <cell r="B154" t="str">
            <v>CHICKEN OVEN ROASTED FRZ 8 PC CTN-30 LB</v>
          </cell>
          <cell r="C154">
            <v>2.3713000000000002</v>
          </cell>
        </row>
        <row r="155">
          <cell r="A155">
            <v>110101</v>
          </cell>
          <cell r="B155" t="str">
            <v>K TOMATO SAUCE CAN-6/10</v>
          </cell>
          <cell r="C155">
            <v>0.37459999999999999</v>
          </cell>
        </row>
        <row r="156">
          <cell r="A156">
            <v>110102</v>
          </cell>
          <cell r="B156" t="str">
            <v>K TOMATO PASTE CAN-6/10</v>
          </cell>
          <cell r="C156">
            <v>0.67659999999999998</v>
          </cell>
        </row>
        <row r="157">
          <cell r="A157">
            <v>110138</v>
          </cell>
          <cell r="B157" t="str">
            <v>PORK BNLS LEG ROASTS - BULK CTN-60 LB</v>
          </cell>
          <cell r="C157">
            <v>1.4444999999999999</v>
          </cell>
        </row>
        <row r="158">
          <cell r="A158">
            <v>110149</v>
          </cell>
          <cell r="B158" t="str">
            <v>APPLES FOR FURTHER PROCESSING – BULK</v>
          </cell>
          <cell r="C158">
            <v>0.45200000000000001</v>
          </cell>
        </row>
        <row r="159">
          <cell r="A159">
            <v>110161</v>
          </cell>
          <cell r="B159" t="str">
            <v>FRUIT MIX DRIED PKG-5/5 LB</v>
          </cell>
          <cell r="C159">
            <v>2.8163</v>
          </cell>
        </row>
        <row r="160">
          <cell r="A160">
            <v>110177</v>
          </cell>
          <cell r="B160" t="str">
            <v>SPAGHETTI SAUCE MEATLESS POUCH-6/106 OZ</v>
          </cell>
          <cell r="C160">
            <v>0.39429999999999998</v>
          </cell>
        </row>
        <row r="161">
          <cell r="A161">
            <v>110186</v>
          </cell>
          <cell r="B161" t="str">
            <v>TOMATO SALSA POUCH-6/106 OZ</v>
          </cell>
          <cell r="C161">
            <v>0.43669999999999998</v>
          </cell>
        </row>
        <row r="162">
          <cell r="A162">
            <v>110187</v>
          </cell>
          <cell r="B162" t="str">
            <v>TOMATO SAUCE POUCH-6/106 OZ</v>
          </cell>
          <cell r="C162">
            <v>0.39700000000000002</v>
          </cell>
        </row>
        <row r="163">
          <cell r="A163">
            <v>110189</v>
          </cell>
          <cell r="B163" t="str">
            <v>TOMATO PASTE POUCH-6/111 OZ</v>
          </cell>
          <cell r="C163">
            <v>0.68189999999999995</v>
          </cell>
        </row>
        <row r="164">
          <cell r="A164">
            <v>110208</v>
          </cell>
          <cell r="B164" t="str">
            <v>FLOUR WHITE WHOLE WHEAT BLEND BAG-25 LB</v>
          </cell>
          <cell r="C164">
            <v>0.25559999999999999</v>
          </cell>
        </row>
        <row r="165">
          <cell r="A165">
            <v>110211</v>
          </cell>
          <cell r="B165" t="str">
            <v>FLOUR WHITE WHOLE WHEAT BLEND BAG-8/5 LB</v>
          </cell>
          <cell r="C165">
            <v>0.32940000000000003</v>
          </cell>
        </row>
        <row r="166">
          <cell r="A166">
            <v>110227</v>
          </cell>
          <cell r="B166" t="str">
            <v>POTATO FOR PROCESS INTO DEHY PRD-BULK</v>
          </cell>
          <cell r="C166">
            <v>6.2100000000000002E-2</v>
          </cell>
        </row>
        <row r="167">
          <cell r="A167">
            <v>110233</v>
          </cell>
          <cell r="B167" t="str">
            <v>MIXED FRUIT EX LT SUCROSE CAN-6/10</v>
          </cell>
          <cell r="C167">
            <v>0.91039999999999999</v>
          </cell>
        </row>
        <row r="168">
          <cell r="A168">
            <v>110234</v>
          </cell>
          <cell r="B168" t="str">
            <v>PEACHES CLING DICED EXLTSUCROSE CAN-6/10</v>
          </cell>
          <cell r="C168">
            <v>0.9506</v>
          </cell>
        </row>
        <row r="169">
          <cell r="A169">
            <v>110242</v>
          </cell>
          <cell r="B169" t="str">
            <v>CHEESE NAT AMER FBD BARREL-500 LB(40800)</v>
          </cell>
          <cell r="C169">
            <v>1.6550547265667026</v>
          </cell>
        </row>
        <row r="170">
          <cell r="A170">
            <v>110244</v>
          </cell>
          <cell r="B170" t="str">
            <v>CHEESE MOZ LM PT SKM UNFZ PROC PK(41125)</v>
          </cell>
          <cell r="C170">
            <v>1.6291</v>
          </cell>
        </row>
        <row r="171">
          <cell r="A171">
            <v>110253</v>
          </cell>
          <cell r="B171" t="str">
            <v>CHEESE CHED WHT BLOCK-40 LB (40800)</v>
          </cell>
          <cell r="C171">
            <v>1.6550547265667026</v>
          </cell>
        </row>
        <row r="172">
          <cell r="A172">
            <v>110254</v>
          </cell>
          <cell r="B172" t="str">
            <v>CHEESE CHED YEL BLOCK-40 LB (40800)</v>
          </cell>
          <cell r="C172">
            <v>1.6550547265667026</v>
          </cell>
        </row>
        <row r="173">
          <cell r="A173">
            <v>110261</v>
          </cell>
          <cell r="B173" t="str">
            <v>BEEF FINE GROUND LFT OPT FRZ CTN-40 LB</v>
          </cell>
          <cell r="C173">
            <v>2.3919000000000001</v>
          </cell>
        </row>
        <row r="174">
          <cell r="A174">
            <v>110321</v>
          </cell>
          <cell r="B174" t="str">
            <v>BEEF SPP PTY HSTYLE CKD 1.5MMA CTN-40 LB</v>
          </cell>
          <cell r="C174">
            <v>3.0129999999999999</v>
          </cell>
        </row>
        <row r="175">
          <cell r="A175">
            <v>110322</v>
          </cell>
          <cell r="B175" t="str">
            <v>BEEF SPP PTY HSTYLE CKD 2.0MMA CTN-40 LB</v>
          </cell>
          <cell r="C175">
            <v>2.8586999999999998</v>
          </cell>
        </row>
        <row r="176">
          <cell r="A176">
            <v>110346</v>
          </cell>
          <cell r="B176" t="str">
            <v>BEEF 100% PTY 90/10 FRZ 2.0MMA CTN-40 LB</v>
          </cell>
          <cell r="C176">
            <v>2.9352999999999998</v>
          </cell>
        </row>
        <row r="177">
          <cell r="A177">
            <v>110348</v>
          </cell>
          <cell r="B177" t="str">
            <v>BEEF SPP PTY 85/15 FRZ 2.0 MMA CTN-40 LB</v>
          </cell>
          <cell r="C177">
            <v>2.1446999999999998</v>
          </cell>
        </row>
        <row r="178">
          <cell r="A178">
            <v>110349</v>
          </cell>
          <cell r="B178" t="str">
            <v>BEEF 100% PTY 85/15 FRZ 2.0MMA CTN-40 LB</v>
          </cell>
          <cell r="C178">
            <v>2.5653999999999999</v>
          </cell>
        </row>
        <row r="179">
          <cell r="A179">
            <v>110361</v>
          </cell>
          <cell r="B179" t="str">
            <v>APPLESAUCE CUP-96/4.5</v>
          </cell>
          <cell r="C179">
            <v>0.52880000000000005</v>
          </cell>
        </row>
        <row r="180">
          <cell r="A180">
            <v>110381</v>
          </cell>
          <cell r="B180" t="str">
            <v>BEANS PINTO DRY TOTE-2000 LB</v>
          </cell>
          <cell r="C180">
            <v>0.41460000000000002</v>
          </cell>
        </row>
        <row r="181">
          <cell r="A181">
            <v>110382</v>
          </cell>
          <cell r="B181" t="str">
            <v>BEANS PINTO DRY BAG-50 LB</v>
          </cell>
          <cell r="C181">
            <v>0.3821</v>
          </cell>
        </row>
        <row r="182">
          <cell r="A182">
            <v>110391</v>
          </cell>
          <cell r="B182" t="str">
            <v>SPINACH CHOPPED FRZ IQF PKG-12/2 LB</v>
          </cell>
          <cell r="C182">
            <v>0.87380000000000002</v>
          </cell>
        </row>
        <row r="183">
          <cell r="A183">
            <v>110393</v>
          </cell>
          <cell r="B183" t="str">
            <v>PANCAKES WHOLE WHEAT FZN-144 COUNT</v>
          </cell>
          <cell r="C183">
            <v>0.94979999999999998</v>
          </cell>
        </row>
        <row r="184">
          <cell r="A184">
            <v>110394</v>
          </cell>
          <cell r="B184" t="str">
            <v>TORTILLA WHOLE WHEAT FZN 8" CTN-12/24</v>
          </cell>
          <cell r="C184">
            <v>0.5625</v>
          </cell>
        </row>
        <row r="185">
          <cell r="A185">
            <v>110396</v>
          </cell>
          <cell r="B185" t="str">
            <v>CHEESE MOZ LM PT SKM STRING BOX-360/1 OZ</v>
          </cell>
          <cell r="C185">
            <v>2.4016999999999999</v>
          </cell>
        </row>
        <row r="186">
          <cell r="A186">
            <v>110397</v>
          </cell>
          <cell r="B186" t="str">
            <v>YOGURT HI PROTEIN PLAIN TUB-6/32 OZ</v>
          </cell>
          <cell r="C186">
            <v>1.1200000000000001</v>
          </cell>
        </row>
        <row r="187">
          <cell r="A187">
            <v>110398</v>
          </cell>
          <cell r="B187" t="str">
            <v>YOGURT HI PROTEIN VANILLA TUB-6/32 OZ</v>
          </cell>
          <cell r="C187">
            <v>1.238</v>
          </cell>
        </row>
        <row r="188">
          <cell r="A188">
            <v>110400</v>
          </cell>
          <cell r="B188" t="str">
            <v>YOGURT HI PROTEIN BLUEBERRY CUP-24/4 OZ</v>
          </cell>
          <cell r="C188">
            <v>1.2461</v>
          </cell>
        </row>
        <row r="189">
          <cell r="A189">
            <v>110401</v>
          </cell>
          <cell r="B189" t="str">
            <v>YOGURT HI PROTEIN STRAWBERRY CUP-24/4 OZ</v>
          </cell>
          <cell r="C189">
            <v>1.2463</v>
          </cell>
        </row>
        <row r="190">
          <cell r="A190">
            <v>110402</v>
          </cell>
          <cell r="B190" t="str">
            <v>YOGURT HI PROTEIN VANILLA CUP-24/4 OZ</v>
          </cell>
          <cell r="C190">
            <v>1.2434000000000001</v>
          </cell>
        </row>
        <row r="191">
          <cell r="A191">
            <v>110404</v>
          </cell>
          <cell r="B191" t="str">
            <v>SUNFLOWER SEED BUTTER BARREL-500 LB</v>
          </cell>
          <cell r="C191">
            <v>2.0137999999999998</v>
          </cell>
        </row>
        <row r="192">
          <cell r="A192">
            <v>110421</v>
          </cell>
          <cell r="B192" t="str">
            <v>MUSHROOMS DICED FRZ IQF CTN-40 LB</v>
          </cell>
          <cell r="C192">
            <v>0.79210000000000003</v>
          </cell>
        </row>
        <row r="193">
          <cell r="A193">
            <v>110425</v>
          </cell>
          <cell r="B193" t="str">
            <v>SPINACH CHOPPED FRZ IQF CTN-20 LB (1902)</v>
          </cell>
          <cell r="C193">
            <v>0.7843</v>
          </cell>
        </row>
        <row r="194">
          <cell r="A194">
            <v>110462</v>
          </cell>
          <cell r="B194" t="str">
            <v>CHICKEN STRIPS FRZ CTN-30 LB</v>
          </cell>
          <cell r="C194">
            <v>2.1423999999999999</v>
          </cell>
        </row>
        <row r="195">
          <cell r="A195">
            <v>110470</v>
          </cell>
          <cell r="B195" t="str">
            <v>APPLE SLICES FRZ CTN-12/2.5 LB</v>
          </cell>
          <cell r="C195">
            <v>0.91300000000000003</v>
          </cell>
        </row>
        <row r="196">
          <cell r="A196">
            <v>110473</v>
          </cell>
          <cell r="B196" t="str">
            <v>BROCCOLI FRZ CTN-30 LB</v>
          </cell>
          <cell r="C196">
            <v>1.3097000000000001</v>
          </cell>
        </row>
        <row r="197">
          <cell r="A197">
            <v>110480</v>
          </cell>
          <cell r="B197" t="str">
            <v>CARROTS DICED FRZ CTN-30 LB</v>
          </cell>
          <cell r="C197">
            <v>0.36870000000000003</v>
          </cell>
        </row>
        <row r="198">
          <cell r="A198">
            <v>110481</v>
          </cell>
          <cell r="B198" t="str">
            <v>CARROTS DICED FRZ CTN-12/2.5 LB</v>
          </cell>
          <cell r="C198">
            <v>0.55269999999999997</v>
          </cell>
        </row>
        <row r="199">
          <cell r="A199">
            <v>110482</v>
          </cell>
          <cell r="B199" t="str">
            <v>FLOUR HIGH GLUTEN BAG-50 LB</v>
          </cell>
          <cell r="C199">
            <v>0.27610000000000001</v>
          </cell>
        </row>
        <row r="200">
          <cell r="A200">
            <v>110483</v>
          </cell>
          <cell r="B200" t="str">
            <v>K BEANS GARBANZO CAN-6/10</v>
          </cell>
          <cell r="C200">
            <v>0.3654</v>
          </cell>
        </row>
        <row r="201">
          <cell r="A201">
            <v>110501</v>
          </cell>
          <cell r="B201" t="str">
            <v>WHOLE GRAIN BLEND MACARONI CTN-20 LB</v>
          </cell>
          <cell r="C201">
            <v>0.40770000000000001</v>
          </cell>
        </row>
        <row r="202">
          <cell r="A202">
            <v>110504</v>
          </cell>
          <cell r="B202" t="str">
            <v>WHOLE GRAIN BLEND ROTINI MAC CTN-20 LB</v>
          </cell>
          <cell r="C202">
            <v>0.44690000000000002</v>
          </cell>
        </row>
        <row r="203">
          <cell r="A203">
            <v>110506</v>
          </cell>
          <cell r="B203" t="str">
            <v>WHOLE GRAIN BLEND SPAGHETTI CTN-20 LB</v>
          </cell>
          <cell r="C203">
            <v>0.39269999999999999</v>
          </cell>
        </row>
        <row r="204">
          <cell r="A204">
            <v>110520</v>
          </cell>
          <cell r="B204" t="str">
            <v>WHOLE GRAIN BLEND PENNE CTN-2/10 LB</v>
          </cell>
          <cell r="C204">
            <v>0.42109999999999997</v>
          </cell>
        </row>
        <row r="205">
          <cell r="A205">
            <v>110541</v>
          </cell>
          <cell r="B205" t="str">
            <v>APPLESAUCE UNSWEETENED CAN-6/10</v>
          </cell>
          <cell r="C205">
            <v>0.45429999999999998</v>
          </cell>
        </row>
        <row r="206">
          <cell r="A206">
            <v>110543</v>
          </cell>
          <cell r="B206" t="str">
            <v>APPLES GRANNY SMITH FRESH CTN-40 LB</v>
          </cell>
          <cell r="C206">
            <v>0.62329999999999997</v>
          </cell>
        </row>
        <row r="207">
          <cell r="A207">
            <v>110554</v>
          </cell>
          <cell r="B207" t="str">
            <v>TURKEY BREAST DELI SLICED FRZ PKG-8/5 LB</v>
          </cell>
          <cell r="C207">
            <v>3.1339000000000001</v>
          </cell>
        </row>
        <row r="208">
          <cell r="A208">
            <v>110556</v>
          </cell>
          <cell r="B208" t="str">
            <v>RAISINS BAG-6/5 LB</v>
          </cell>
          <cell r="C208">
            <v>1.2170000000000001</v>
          </cell>
        </row>
        <row r="209">
          <cell r="A209">
            <v>110562</v>
          </cell>
          <cell r="B209" t="str">
            <v>SWEET POTATOES CHUNK FRZ PKG-6/5 LB</v>
          </cell>
          <cell r="C209">
            <v>0.67020000000000002</v>
          </cell>
        </row>
        <row r="210">
          <cell r="A210">
            <v>110601</v>
          </cell>
          <cell r="B210" t="str">
            <v>FISH AK PLCK FRZ BULK CTN-49.5 LB</v>
          </cell>
          <cell r="C210">
            <v>1.1105</v>
          </cell>
        </row>
        <row r="211">
          <cell r="A211">
            <v>110623</v>
          </cell>
          <cell r="B211" t="str">
            <v>BLUEBERRY HIGHBUSH FRZ CTN-12/2.5 LB</v>
          </cell>
          <cell r="C211">
            <v>1.0989</v>
          </cell>
        </row>
        <row r="212">
          <cell r="A212">
            <v>110624</v>
          </cell>
          <cell r="B212" t="str">
            <v>BLUEBERRY HIGHBUSH FRZ CTN-30 LB</v>
          </cell>
          <cell r="C212">
            <v>0.88170000000000004</v>
          </cell>
        </row>
        <row r="213">
          <cell r="A213">
            <v>110630</v>
          </cell>
          <cell r="B213" t="str">
            <v>K OIL VEGETABLE BTL-6/1 GAL</v>
          </cell>
          <cell r="C213">
            <v>0.52849999999999997</v>
          </cell>
        </row>
        <row r="214">
          <cell r="A214">
            <v>110651</v>
          </cell>
          <cell r="B214" t="str">
            <v>ORANGE JUICE SINGLE FRZ CUP-96/4 OZ</v>
          </cell>
          <cell r="C214">
            <v>0.58909999999999996</v>
          </cell>
        </row>
        <row r="215">
          <cell r="A215">
            <v>110690</v>
          </cell>
          <cell r="B215" t="str">
            <v>MILK 1% MILKFAT UHT 2816 BOX-24/8 FL OZ</v>
          </cell>
          <cell r="C215">
            <v>0.44750000000000001</v>
          </cell>
        </row>
        <row r="216">
          <cell r="A216">
            <v>110694</v>
          </cell>
          <cell r="B216" t="str">
            <v>RICE BRN US#1 MEDIUM GRAIN BAG-25 LB</v>
          </cell>
          <cell r="C216">
            <v>0.46529999999999999</v>
          </cell>
        </row>
        <row r="217">
          <cell r="A217">
            <v>110700</v>
          </cell>
          <cell r="B217" t="str">
            <v>PEANUTS RAW SHELLED-BULK 44000 LB</v>
          </cell>
          <cell r="C217">
            <v>0.53979999999999995</v>
          </cell>
        </row>
        <row r="218">
          <cell r="A218">
            <v>110710</v>
          </cell>
          <cell r="B218" t="str">
            <v>PEANUT BUTTER SMOOTH PKG-100/1.1 OZ</v>
          </cell>
          <cell r="C218">
            <v>1.3674999999999999</v>
          </cell>
        </row>
        <row r="219">
          <cell r="A219">
            <v>110711</v>
          </cell>
          <cell r="B219" t="str">
            <v>BEEF PATTY CKD FRZ 2.0 MMA CTN-40 LB</v>
          </cell>
          <cell r="C219">
            <v>4.1212999999999997</v>
          </cell>
        </row>
        <row r="220">
          <cell r="A220">
            <v>110721</v>
          </cell>
          <cell r="B220" t="str">
            <v>SWEET POTATOES CRINKLE FRZ PKG-6/5 LB</v>
          </cell>
          <cell r="C220">
            <v>1.3206</v>
          </cell>
        </row>
        <row r="221">
          <cell r="A221">
            <v>110723</v>
          </cell>
          <cell r="B221" t="str">
            <v>CRANBERRIES DRIED PKG-300/1.16 OZ</v>
          </cell>
          <cell r="C221">
            <v>2.0489000000000002</v>
          </cell>
        </row>
        <row r="222">
          <cell r="A222">
            <v>110724</v>
          </cell>
          <cell r="B222" t="str">
            <v>PEPPERS/ONION BLEND FRZ CTN-30 LB</v>
          </cell>
          <cell r="C222">
            <v>1.1032999999999999</v>
          </cell>
        </row>
        <row r="223">
          <cell r="A223">
            <v>110730</v>
          </cell>
          <cell r="B223" t="str">
            <v>PORK PULLED CKD PKG-8/5 LB</v>
          </cell>
          <cell r="C223">
            <v>2.6551</v>
          </cell>
        </row>
        <row r="224">
          <cell r="A224">
            <v>110763</v>
          </cell>
          <cell r="B224" t="str">
            <v>PEAS GREEN FRZ CTN-12/2.5 LB</v>
          </cell>
          <cell r="C224">
            <v>0.63129999999999997</v>
          </cell>
        </row>
        <row r="225">
          <cell r="A225">
            <v>110844</v>
          </cell>
          <cell r="B225" t="str">
            <v>POTATOES DICED FRZ PKG-6/5 LB</v>
          </cell>
          <cell r="C225">
            <v>0.4718</v>
          </cell>
        </row>
        <row r="226">
          <cell r="A226">
            <v>110845</v>
          </cell>
          <cell r="B226" t="str">
            <v>EGGS WHOLE FRZ CTN-12/2 LB</v>
          </cell>
          <cell r="C226">
            <v>0.61019999999999996</v>
          </cell>
        </row>
        <row r="227">
          <cell r="A227">
            <v>110846</v>
          </cell>
          <cell r="B227" t="str">
            <v>STRAWBERRY WHOLE UNSWT IQF CTN-6/5 LB</v>
          </cell>
          <cell r="C227">
            <v>1.1342000000000001</v>
          </cell>
        </row>
        <row r="228">
          <cell r="A228">
            <v>110851</v>
          </cell>
          <cell r="B228" t="str">
            <v>FISH AK POLLOCK STICKS BRD FRZ CTN-40 LB</v>
          </cell>
          <cell r="C228">
            <v>2.1659999999999999</v>
          </cell>
        </row>
        <row r="229">
          <cell r="A229">
            <v>110854</v>
          </cell>
          <cell r="B229" t="str">
            <v>PEANUT BUTTER SMOOTH PKG-120/1.1 OZ</v>
          </cell>
          <cell r="C229">
            <v>2.6124999999999998</v>
          </cell>
        </row>
        <row r="230">
          <cell r="A230">
            <v>110855</v>
          </cell>
          <cell r="B230" t="str">
            <v>FLOUR WHITE WHOLE WHEAT 100% BAG-50 LB</v>
          </cell>
          <cell r="C230">
            <v>0.1903</v>
          </cell>
        </row>
        <row r="231">
          <cell r="A231">
            <v>110857</v>
          </cell>
          <cell r="B231" t="str">
            <v>FLOUR WHITE WHOLE WHEAT 100% BAG-8/5 LB</v>
          </cell>
          <cell r="C231">
            <v>0.30199999999999999</v>
          </cell>
        </row>
        <row r="232">
          <cell r="A232">
            <v>110858</v>
          </cell>
          <cell r="B232" t="str">
            <v>FLOUR WHITE WHOLE WHEAT 100% BAG-25 LB</v>
          </cell>
          <cell r="C232">
            <v>0.1721</v>
          </cell>
        </row>
        <row r="233">
          <cell r="A233">
            <v>110859</v>
          </cell>
          <cell r="B233" t="str">
            <v>MIXED BERRY FRZ CUP-96/4.OZ</v>
          </cell>
          <cell r="C233">
            <v>1.111</v>
          </cell>
        </row>
        <row r="234">
          <cell r="A234">
            <v>110860</v>
          </cell>
          <cell r="B234" t="str">
            <v>STRAWBERRY SLICES UNSWT IQF CTN-6/5 LB</v>
          </cell>
          <cell r="C234">
            <v>1.1761999999999999</v>
          </cell>
        </row>
        <row r="235">
          <cell r="A235">
            <v>110861</v>
          </cell>
          <cell r="B235" t="str">
            <v>SQUASH BUTTERNUT DICED IQF CTN-6/5 LB</v>
          </cell>
          <cell r="C235">
            <v>0.54430000000000001</v>
          </cell>
        </row>
        <row r="236">
          <cell r="A236">
            <v>110862</v>
          </cell>
          <cell r="B236" t="str">
            <v>APRICOT SLICES UNSWT FRZ CTN-6/5 LB</v>
          </cell>
          <cell r="C236">
            <v>1.5002</v>
          </cell>
        </row>
        <row r="237">
          <cell r="A237">
            <v>110863</v>
          </cell>
          <cell r="B237" t="str">
            <v>YOGURT HI PROTEIN PEACH CUP-24/4 OZ</v>
          </cell>
          <cell r="C237">
            <v>1.2649999999999999</v>
          </cell>
        </row>
        <row r="238">
          <cell r="A238">
            <v>110871</v>
          </cell>
          <cell r="B238" t="str">
            <v>MIXED VEGETABLES FRZ CTN-30 LB</v>
          </cell>
          <cell r="C238">
            <v>0.7</v>
          </cell>
        </row>
        <row r="239">
          <cell r="A239">
            <v>110910</v>
          </cell>
          <cell r="B239" t="str">
            <v>TURKEY BREAST SMKD SLC FRZ PKG-8/5 LB</v>
          </cell>
          <cell r="C239">
            <v>2.76</v>
          </cell>
        </row>
        <row r="240">
          <cell r="A240">
            <v>110911</v>
          </cell>
          <cell r="B240" t="str">
            <v>TURKEY HAM SMKD SLC FRZ PKG-8/5 LB</v>
          </cell>
          <cell r="C240">
            <v>2.76</v>
          </cell>
        </row>
        <row r="241">
          <cell r="A241">
            <v>110920</v>
          </cell>
          <cell r="B241" t="str">
            <v>MUSHROOMS DICED FRZ IQF CTN-12/2.5 LB</v>
          </cell>
          <cell r="C241">
            <v>1.2</v>
          </cell>
        </row>
        <row r="242">
          <cell r="A242">
            <v>110921</v>
          </cell>
          <cell r="B242" t="str">
            <v>CHICKEN FILLETS UNBRD FRZ CTN-30 LB</v>
          </cell>
          <cell r="C242">
            <v>3</v>
          </cell>
        </row>
        <row r="243">
          <cell r="A243">
            <v>110931</v>
          </cell>
          <cell r="B243" t="str">
            <v>EGG PATTY ROUND FRZ CTN-25 LB</v>
          </cell>
          <cell r="C243">
            <v>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56"/>
  <sheetViews>
    <sheetView showGridLines="0" zoomScale="55" zoomScaleNormal="55" workbookViewId="0">
      <selection activeCell="E30" sqref="E30"/>
    </sheetView>
  </sheetViews>
  <sheetFormatPr defaultColWidth="10.1328125" defaultRowHeight="12.75" x14ac:dyDescent="0.35"/>
  <cols>
    <col min="1" max="1" width="18.73046875" style="99" customWidth="1"/>
    <col min="2" max="2" width="57.1328125" style="99" customWidth="1"/>
    <col min="3" max="3" width="13.1328125" style="99" customWidth="1"/>
    <col min="4" max="4" width="18.265625" style="114" customWidth="1"/>
    <col min="5" max="5" width="14.73046875" style="114" customWidth="1"/>
    <col min="6" max="6" width="17.3984375" style="162" customWidth="1"/>
    <col min="7" max="7" width="62.3984375" style="163" customWidth="1"/>
    <col min="8" max="8" width="19.265625" style="162" customWidth="1"/>
    <col min="9" max="9" width="18.265625" style="111" customWidth="1"/>
    <col min="10" max="10" width="17.3984375" style="111" customWidth="1"/>
    <col min="11" max="11" width="19.86328125" style="111" customWidth="1"/>
    <col min="12" max="12" width="21" style="111" customWidth="1"/>
    <col min="13" max="13" width="17.265625" style="120" customWidth="1"/>
    <col min="14" max="14" width="30.59765625" style="120" customWidth="1"/>
    <col min="15" max="15" width="14.86328125" style="120" customWidth="1"/>
    <col min="16" max="16" width="14.86328125" style="242" hidden="1" customWidth="1"/>
    <col min="17" max="17" width="14.86328125" style="99" customWidth="1"/>
    <col min="18" max="18" width="14.86328125" style="219" customWidth="1"/>
    <col min="19" max="25" width="14.86328125" style="99" customWidth="1"/>
    <col min="26" max="28" width="10.1328125" style="99"/>
    <col min="29" max="29" width="7" style="99" customWidth="1"/>
    <col min="30" max="16384" width="10.1328125" style="99"/>
  </cols>
  <sheetData>
    <row r="1" spans="1:29" ht="25.5" thickBot="1" x14ac:dyDescent="0.45">
      <c r="A1" s="551" t="s">
        <v>114</v>
      </c>
      <c r="B1" s="552"/>
      <c r="C1" s="553" t="s">
        <v>78</v>
      </c>
      <c r="D1" s="554"/>
      <c r="E1" s="554"/>
      <c r="F1" s="554"/>
      <c r="G1" s="554"/>
      <c r="H1" s="554"/>
      <c r="I1" s="554"/>
      <c r="J1" s="554"/>
      <c r="K1" s="555"/>
      <c r="L1" s="551" t="s">
        <v>79</v>
      </c>
      <c r="M1" s="556"/>
      <c r="N1" s="552"/>
      <c r="O1" s="207"/>
      <c r="P1" s="208" t="b">
        <v>0</v>
      </c>
      <c r="Q1" s="110"/>
      <c r="R1" s="209"/>
    </row>
    <row r="2" spans="1:29" ht="24.75" x14ac:dyDescent="0.65">
      <c r="B2" s="100" t="s">
        <v>115</v>
      </c>
      <c r="D2" s="557" t="s">
        <v>116</v>
      </c>
      <c r="E2" s="558"/>
      <c r="F2" s="558"/>
      <c r="G2" s="558"/>
      <c r="H2" s="558"/>
      <c r="I2" s="558"/>
      <c r="J2" s="558"/>
      <c r="K2" s="558"/>
      <c r="L2" s="559" t="s">
        <v>117</v>
      </c>
      <c r="M2" s="560"/>
      <c r="N2" s="560"/>
      <c r="O2" s="210"/>
      <c r="P2" s="211"/>
      <c r="Q2" s="212"/>
      <c r="R2" s="209"/>
    </row>
    <row r="3" spans="1:29" ht="24.75" x14ac:dyDescent="0.65">
      <c r="B3" s="101" t="s">
        <v>80</v>
      </c>
      <c r="C3" s="548" t="s">
        <v>81</v>
      </c>
      <c r="D3" s="549"/>
      <c r="E3" s="549"/>
      <c r="F3" s="549"/>
      <c r="G3" s="549"/>
      <c r="H3" s="550"/>
      <c r="I3" s="550"/>
      <c r="J3" s="550"/>
      <c r="K3" s="550"/>
      <c r="L3" s="102"/>
      <c r="M3" s="103" t="s">
        <v>118</v>
      </c>
      <c r="N3" s="104"/>
      <c r="O3" s="210"/>
      <c r="P3" s="211"/>
      <c r="Q3" s="212"/>
      <c r="R3" s="209"/>
    </row>
    <row r="4" spans="1:29" ht="25.15" thickBot="1" x14ac:dyDescent="0.7">
      <c r="B4" s="100" t="s">
        <v>119</v>
      </c>
      <c r="C4" s="105"/>
      <c r="D4" s="106" t="s">
        <v>120</v>
      </c>
      <c r="E4" s="107"/>
      <c r="F4" s="108"/>
      <c r="G4" s="109"/>
      <c r="H4" s="110"/>
      <c r="J4" s="103"/>
      <c r="K4" s="110"/>
      <c r="L4" s="102"/>
      <c r="M4" s="103" t="s">
        <v>121</v>
      </c>
      <c r="N4" s="112"/>
      <c r="O4" s="112"/>
      <c r="P4" s="213"/>
      <c r="Q4" s="212"/>
      <c r="R4" s="209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</row>
    <row r="5" spans="1:29" ht="25.9" thickBot="1" x14ac:dyDescent="0.7">
      <c r="B5" s="101" t="s">
        <v>82</v>
      </c>
      <c r="C5" s="105"/>
      <c r="D5" s="106" t="s">
        <v>83</v>
      </c>
      <c r="F5" s="115"/>
      <c r="G5" s="116"/>
      <c r="H5" s="255" t="s">
        <v>202</v>
      </c>
      <c r="I5" s="256"/>
      <c r="J5" s="103"/>
      <c r="K5" s="110"/>
      <c r="L5" s="117" t="s">
        <v>65</v>
      </c>
      <c r="M5" s="103" t="s">
        <v>65</v>
      </c>
      <c r="N5" s="118"/>
      <c r="O5" s="210"/>
      <c r="P5" s="214"/>
      <c r="Q5" s="215"/>
      <c r="R5" s="209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</row>
    <row r="6" spans="1:29" ht="24.75" x14ac:dyDescent="0.65">
      <c r="B6" s="113"/>
      <c r="C6" s="105"/>
      <c r="D6" s="91" t="s">
        <v>84</v>
      </c>
      <c r="F6" s="105"/>
      <c r="G6" s="119"/>
      <c r="H6" s="113"/>
      <c r="J6" s="103"/>
      <c r="K6" s="110"/>
      <c r="N6" s="118"/>
      <c r="O6" s="210"/>
      <c r="P6" s="214"/>
      <c r="Q6" s="216"/>
      <c r="R6" s="209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</row>
    <row r="7" spans="1:29" ht="25.15" thickBot="1" x14ac:dyDescent="0.7">
      <c r="B7" s="121"/>
      <c r="C7" s="121"/>
      <c r="D7" s="121"/>
      <c r="E7" s="561"/>
      <c r="F7" s="561"/>
      <c r="G7" s="561"/>
      <c r="H7" s="561"/>
      <c r="I7" s="121"/>
      <c r="J7" s="121"/>
      <c r="K7" s="121"/>
      <c r="O7" s="217"/>
      <c r="P7" s="218"/>
      <c r="R7" s="209"/>
    </row>
    <row r="8" spans="1:29" ht="19.5" thickBot="1" x14ac:dyDescent="0.4">
      <c r="A8" s="562" t="s">
        <v>122</v>
      </c>
      <c r="B8" s="563"/>
      <c r="C8" s="563"/>
      <c r="D8" s="563"/>
      <c r="E8" s="563"/>
      <c r="F8" s="563"/>
      <c r="G8" s="563"/>
      <c r="H8" s="563"/>
      <c r="I8" s="564"/>
      <c r="J8" s="122"/>
      <c r="K8" s="123"/>
      <c r="L8" s="124"/>
      <c r="M8" s="565" t="s">
        <v>123</v>
      </c>
      <c r="N8" s="566"/>
      <c r="O8" s="217"/>
      <c r="P8" s="218"/>
    </row>
    <row r="9" spans="1:29" ht="69.400000000000006" x14ac:dyDescent="0.45">
      <c r="A9" s="567" t="s">
        <v>85</v>
      </c>
      <c r="B9" s="568"/>
      <c r="C9" s="125" t="s">
        <v>86</v>
      </c>
      <c r="D9" s="126" t="s">
        <v>87</v>
      </c>
      <c r="E9" s="127" t="s">
        <v>88</v>
      </c>
      <c r="F9" s="128" t="s">
        <v>89</v>
      </c>
      <c r="G9" s="128" t="s">
        <v>90</v>
      </c>
      <c r="H9" s="129" t="s">
        <v>124</v>
      </c>
      <c r="I9" s="130" t="s">
        <v>125</v>
      </c>
      <c r="J9" s="131" t="s">
        <v>126</v>
      </c>
      <c r="K9" s="131" t="s">
        <v>127</v>
      </c>
      <c r="L9" s="132" t="s">
        <v>128</v>
      </c>
      <c r="M9" s="133" t="s">
        <v>91</v>
      </c>
      <c r="N9" s="203" t="s">
        <v>129</v>
      </c>
      <c r="O9" s="220" t="s">
        <v>57</v>
      </c>
      <c r="P9" s="134"/>
      <c r="Q9" s="221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</row>
    <row r="10" spans="1:29" ht="15.75" thickBot="1" x14ac:dyDescent="0.5">
      <c r="A10" s="569" t="s">
        <v>92</v>
      </c>
      <c r="B10" s="570"/>
      <c r="C10" s="135" t="s">
        <v>93</v>
      </c>
      <c r="D10" s="135" t="s">
        <v>94</v>
      </c>
      <c r="E10" s="136" t="s">
        <v>95</v>
      </c>
      <c r="F10" s="571"/>
      <c r="G10" s="571"/>
      <c r="H10" s="135" t="s">
        <v>96</v>
      </c>
      <c r="I10" s="137" t="s">
        <v>97</v>
      </c>
      <c r="J10" s="137" t="s">
        <v>98</v>
      </c>
      <c r="K10" s="137" t="s">
        <v>99</v>
      </c>
      <c r="L10" s="138" t="s">
        <v>100</v>
      </c>
      <c r="M10" s="139" t="s">
        <v>101</v>
      </c>
      <c r="N10" s="140" t="s">
        <v>130</v>
      </c>
      <c r="O10" s="222"/>
      <c r="P10" s="141"/>
      <c r="Q10" s="223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</row>
    <row r="11" spans="1:29" s="95" customFormat="1" ht="36.75" customHeight="1" x14ac:dyDescent="0.45">
      <c r="A11" s="142">
        <v>74001</v>
      </c>
      <c r="B11" s="143" t="s">
        <v>131</v>
      </c>
      <c r="C11" s="144">
        <v>35.93</v>
      </c>
      <c r="D11" s="145">
        <v>186</v>
      </c>
      <c r="E11" s="144">
        <v>3.09</v>
      </c>
      <c r="F11" s="146">
        <v>100156</v>
      </c>
      <c r="G11" s="260" t="s">
        <v>140</v>
      </c>
      <c r="H11" s="147"/>
      <c r="I11" s="148"/>
      <c r="J11" s="148">
        <v>21.16</v>
      </c>
      <c r="K11" s="149">
        <v>1.27</v>
      </c>
      <c r="L11" s="150" t="s">
        <v>102</v>
      </c>
      <c r="M11" s="224" t="str">
        <f ca="1">IF($P$1=TRUE,IF(TODAY()&lt;DATE(2013,7,1),DATE(2013,7,1),TODAY())," ")</f>
        <v xml:space="preserve"> </v>
      </c>
      <c r="N11" s="225" t="str">
        <f xml:space="preserve"> IF($P$1 = TRUE,"YES"," ")</f>
        <v xml:space="preserve"> </v>
      </c>
      <c r="O11" s="257">
        <f>J11*L30</f>
        <v>75.128579999999999</v>
      </c>
      <c r="P11" s="94"/>
      <c r="Q11" s="20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</row>
    <row r="12" spans="1:29" s="96" customFormat="1" ht="36.75" customHeight="1" x14ac:dyDescent="0.45">
      <c r="A12" s="151">
        <v>74002</v>
      </c>
      <c r="B12" s="152" t="s">
        <v>196</v>
      </c>
      <c r="C12" s="153">
        <v>36</v>
      </c>
      <c r="D12" s="154">
        <v>275</v>
      </c>
      <c r="E12" s="153">
        <v>2.09</v>
      </c>
      <c r="F12" s="155">
        <v>100156</v>
      </c>
      <c r="G12" s="261" t="s">
        <v>140</v>
      </c>
      <c r="H12" s="156"/>
      <c r="I12" s="157"/>
      <c r="J12" s="157">
        <v>31.02</v>
      </c>
      <c r="K12" s="263">
        <v>0.87040618955512572</v>
      </c>
      <c r="L12" s="158" t="s">
        <v>102</v>
      </c>
      <c r="M12" s="226"/>
      <c r="N12" s="227"/>
      <c r="O12" s="257">
        <f>L30*J12</f>
        <v>110.13651</v>
      </c>
      <c r="P12" s="159"/>
      <c r="Q12" s="228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</row>
    <row r="13" spans="1:29" s="96" customFormat="1" ht="36.75" hidden="1" customHeight="1" x14ac:dyDescent="0.45">
      <c r="A13" s="151">
        <v>74003</v>
      </c>
      <c r="B13" s="152" t="s">
        <v>197</v>
      </c>
      <c r="C13" s="153">
        <v>35.93</v>
      </c>
      <c r="D13" s="154">
        <v>186</v>
      </c>
      <c r="E13" s="153">
        <v>3.09</v>
      </c>
      <c r="F13" s="155">
        <v>100156</v>
      </c>
      <c r="G13" s="261" t="s">
        <v>140</v>
      </c>
      <c r="H13" s="156"/>
      <c r="I13" s="157"/>
      <c r="J13" s="148">
        <v>21.16</v>
      </c>
      <c r="K13" s="149">
        <v>1.27</v>
      </c>
      <c r="L13" s="158" t="s">
        <v>102</v>
      </c>
      <c r="M13" s="226"/>
      <c r="N13" s="227"/>
      <c r="O13" s="257">
        <f>L30*J13</f>
        <v>75.128579999999999</v>
      </c>
      <c r="P13" s="159"/>
      <c r="Q13" s="228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</row>
    <row r="14" spans="1:29" s="96" customFormat="1" ht="36.75" hidden="1" customHeight="1" x14ac:dyDescent="0.45">
      <c r="A14" s="151">
        <v>74004</v>
      </c>
      <c r="B14" s="152" t="s">
        <v>198</v>
      </c>
      <c r="C14" s="153">
        <v>35.93</v>
      </c>
      <c r="D14" s="154">
        <v>186</v>
      </c>
      <c r="E14" s="153">
        <v>3.09</v>
      </c>
      <c r="F14" s="155">
        <v>100156</v>
      </c>
      <c r="G14" s="261" t="s">
        <v>140</v>
      </c>
      <c r="H14" s="156"/>
      <c r="I14" s="157"/>
      <c r="J14" s="148">
        <v>21.16</v>
      </c>
      <c r="K14" s="149">
        <v>1.27</v>
      </c>
      <c r="L14" s="158" t="s">
        <v>102</v>
      </c>
      <c r="M14" s="226"/>
      <c r="N14" s="227"/>
      <c r="O14" s="257">
        <f>L30*J14</f>
        <v>75.128579999999999</v>
      </c>
      <c r="P14" s="159"/>
      <c r="Q14" s="228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</row>
    <row r="15" spans="1:29" s="96" customFormat="1" ht="36.75" customHeight="1" x14ac:dyDescent="0.45">
      <c r="A15" s="151">
        <v>26002</v>
      </c>
      <c r="B15" s="152" t="s">
        <v>199</v>
      </c>
      <c r="C15" s="153">
        <v>32.08</v>
      </c>
      <c r="D15" s="154">
        <v>131</v>
      </c>
      <c r="E15" s="153">
        <v>3.9</v>
      </c>
      <c r="F15" s="155">
        <v>100156</v>
      </c>
      <c r="G15" s="261" t="s">
        <v>140</v>
      </c>
      <c r="H15" s="156"/>
      <c r="I15" s="157"/>
      <c r="J15" s="157">
        <v>27.268000000000001</v>
      </c>
      <c r="K15" s="263">
        <v>0.85089999999999999</v>
      </c>
      <c r="L15" s="158" t="s">
        <v>102</v>
      </c>
      <c r="M15" s="226"/>
      <c r="N15" s="227"/>
      <c r="O15" s="257">
        <f>L30*J15</f>
        <v>96.815033999999997</v>
      </c>
      <c r="P15" s="159"/>
      <c r="Q15" s="228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</row>
    <row r="16" spans="1:29" ht="36.75" customHeight="1" thickBot="1" x14ac:dyDescent="0.55000000000000004">
      <c r="A16" s="253">
        <v>26200</v>
      </c>
      <c r="B16" s="246" t="s">
        <v>200</v>
      </c>
      <c r="C16" s="247">
        <v>32.08</v>
      </c>
      <c r="D16" s="248">
        <v>135</v>
      </c>
      <c r="E16" s="247">
        <v>3.8</v>
      </c>
      <c r="F16" s="254">
        <v>110138</v>
      </c>
      <c r="G16" s="262" t="s">
        <v>201</v>
      </c>
      <c r="H16" s="249"/>
      <c r="I16" s="249"/>
      <c r="J16" s="249">
        <v>27.268000000000001</v>
      </c>
      <c r="K16" s="264">
        <v>0.85089999999999999</v>
      </c>
      <c r="L16" s="250" t="s">
        <v>102</v>
      </c>
      <c r="M16" s="251"/>
      <c r="N16" s="252"/>
      <c r="O16" s="258">
        <f>L31*J16</f>
        <v>46.622826400000001</v>
      </c>
      <c r="P16" s="160"/>
      <c r="Q16" s="229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</row>
    <row r="17" spans="1:29" ht="15.4" x14ac:dyDescent="0.45">
      <c r="B17" s="161"/>
      <c r="H17" s="164"/>
      <c r="I17" s="165"/>
      <c r="J17" s="165"/>
      <c r="K17" s="164"/>
      <c r="L17" s="164"/>
      <c r="M17" s="166"/>
      <c r="N17" s="166"/>
      <c r="O17" s="259"/>
      <c r="P17" s="141"/>
      <c r="Q17" s="141"/>
      <c r="R17" s="223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</row>
    <row r="18" spans="1:29" ht="15.4" x14ac:dyDescent="0.45">
      <c r="A18" s="572" t="s">
        <v>105</v>
      </c>
      <c r="B18" s="572"/>
      <c r="C18" s="167"/>
      <c r="D18" s="572" t="s">
        <v>132</v>
      </c>
      <c r="E18" s="572"/>
      <c r="F18" s="572"/>
      <c r="G18" s="572"/>
      <c r="H18" s="97"/>
      <c r="I18" s="572" t="s">
        <v>106</v>
      </c>
      <c r="J18" s="572"/>
      <c r="K18" s="572"/>
      <c r="L18" s="572"/>
      <c r="M18" s="572"/>
      <c r="N18" s="572"/>
      <c r="O18" s="230"/>
      <c r="P18" s="230"/>
      <c r="Q18" s="134"/>
      <c r="R18" s="221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</row>
    <row r="19" spans="1:29" ht="15.75" thickBot="1" x14ac:dyDescent="0.5">
      <c r="B19" s="168"/>
      <c r="C19" s="168"/>
      <c r="D19" s="573" t="s">
        <v>133</v>
      </c>
      <c r="E19" s="573"/>
      <c r="F19" s="573"/>
      <c r="G19" s="573"/>
      <c r="H19" s="170"/>
      <c r="I19" s="170"/>
      <c r="J19" s="170"/>
      <c r="K19" s="103"/>
      <c r="L19" s="171"/>
      <c r="M19" s="172"/>
      <c r="N19" s="172"/>
      <c r="O19" s="172"/>
      <c r="P19" s="231"/>
      <c r="Q19" s="232"/>
      <c r="R19" s="221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</row>
    <row r="20" spans="1:29" ht="15.75" thickTop="1" x14ac:dyDescent="0.45">
      <c r="A20" s="574" t="s">
        <v>107</v>
      </c>
      <c r="B20" s="575"/>
      <c r="C20" s="167"/>
      <c r="D20" s="574" t="s">
        <v>134</v>
      </c>
      <c r="E20" s="576"/>
      <c r="F20" s="576"/>
      <c r="G20" s="575"/>
      <c r="H20" s="97"/>
      <c r="I20" s="574"/>
      <c r="J20" s="576"/>
      <c r="K20" s="576"/>
      <c r="L20" s="576"/>
      <c r="M20" s="576"/>
      <c r="N20" s="575"/>
      <c r="O20" s="97"/>
      <c r="P20" s="97"/>
      <c r="Q20" s="232"/>
      <c r="R20" s="221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</row>
    <row r="21" spans="1:29" ht="15.4" x14ac:dyDescent="0.45">
      <c r="A21" s="577" t="s">
        <v>108</v>
      </c>
      <c r="B21" s="578"/>
      <c r="C21" s="171"/>
      <c r="D21" s="577" t="s">
        <v>109</v>
      </c>
      <c r="E21" s="579"/>
      <c r="F21" s="579"/>
      <c r="G21" s="578"/>
      <c r="H21" s="169"/>
      <c r="I21" s="577" t="s">
        <v>109</v>
      </c>
      <c r="J21" s="579"/>
      <c r="K21" s="579"/>
      <c r="L21" s="579"/>
      <c r="M21" s="579"/>
      <c r="N21" s="578"/>
      <c r="O21" s="169"/>
      <c r="P21" s="169"/>
      <c r="Q21" s="233"/>
      <c r="R21" s="234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</row>
    <row r="22" spans="1:29" ht="15.4" x14ac:dyDescent="0.45">
      <c r="A22" s="174"/>
      <c r="B22" s="175"/>
      <c r="C22" s="169"/>
      <c r="D22" s="176"/>
      <c r="E22" s="177"/>
      <c r="F22" s="169"/>
      <c r="G22" s="178"/>
      <c r="H22" s="169"/>
      <c r="I22" s="176"/>
      <c r="J22" s="169"/>
      <c r="K22" s="235"/>
      <c r="L22" s="169"/>
      <c r="M22" s="236"/>
      <c r="N22" s="175"/>
      <c r="O22" s="236"/>
      <c r="P22" s="237"/>
      <c r="Q22" s="233"/>
      <c r="R22" s="234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</row>
    <row r="23" spans="1:29" ht="15.4" x14ac:dyDescent="0.45">
      <c r="A23" s="580" t="s">
        <v>110</v>
      </c>
      <c r="B23" s="581"/>
      <c r="C23" s="167"/>
      <c r="D23" s="580" t="s">
        <v>135</v>
      </c>
      <c r="E23" s="582"/>
      <c r="F23" s="582"/>
      <c r="G23" s="581"/>
      <c r="H23" s="97"/>
      <c r="I23" s="580"/>
      <c r="J23" s="582"/>
      <c r="K23" s="582"/>
      <c r="L23" s="582"/>
      <c r="M23" s="582"/>
      <c r="N23" s="581"/>
      <c r="O23" s="97"/>
      <c r="P23" s="97"/>
      <c r="Q23" s="233"/>
      <c r="R23" s="234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</row>
    <row r="24" spans="1:29" ht="15.4" x14ac:dyDescent="0.45">
      <c r="A24" s="577" t="s">
        <v>111</v>
      </c>
      <c r="B24" s="578"/>
      <c r="C24" s="171"/>
      <c r="D24" s="583" t="s">
        <v>111</v>
      </c>
      <c r="E24" s="573"/>
      <c r="F24" s="573"/>
      <c r="G24" s="584"/>
      <c r="H24" s="169"/>
      <c r="I24" s="577" t="s">
        <v>111</v>
      </c>
      <c r="J24" s="579"/>
      <c r="K24" s="579"/>
      <c r="L24" s="579"/>
      <c r="M24" s="579"/>
      <c r="N24" s="578"/>
      <c r="O24" s="169"/>
      <c r="P24" s="169"/>
      <c r="Q24" s="233"/>
      <c r="R24" s="234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</row>
    <row r="25" spans="1:29" ht="15.4" x14ac:dyDescent="0.45">
      <c r="A25" s="174"/>
      <c r="B25" s="175"/>
      <c r="C25" s="169"/>
      <c r="D25" s="176"/>
      <c r="E25" s="177"/>
      <c r="F25" s="169"/>
      <c r="G25" s="178"/>
      <c r="H25" s="169"/>
      <c r="I25" s="176"/>
      <c r="J25" s="169"/>
      <c r="K25" s="238"/>
      <c r="L25" s="169"/>
      <c r="M25" s="236"/>
      <c r="N25" s="175"/>
      <c r="O25" s="236"/>
      <c r="P25" s="237"/>
      <c r="Q25" s="233"/>
      <c r="R25" s="234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</row>
    <row r="26" spans="1:29" ht="19.149999999999999" x14ac:dyDescent="0.65">
      <c r="A26" s="585"/>
      <c r="B26" s="586"/>
      <c r="C26" s="179"/>
      <c r="D26" s="587"/>
      <c r="E26" s="588"/>
      <c r="F26" s="180"/>
      <c r="G26" s="181"/>
      <c r="H26" s="182"/>
      <c r="I26" s="589"/>
      <c r="J26" s="590"/>
      <c r="K26" s="590"/>
      <c r="L26" s="590"/>
      <c r="M26" s="591"/>
      <c r="N26" s="592"/>
      <c r="O26" s="239"/>
      <c r="P26" s="240"/>
      <c r="Q26" s="233"/>
      <c r="R26" s="234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</row>
    <row r="27" spans="1:29" ht="15.75" thickBot="1" x14ac:dyDescent="0.5">
      <c r="A27" s="593" t="s">
        <v>192</v>
      </c>
      <c r="B27" s="595"/>
      <c r="C27" s="171"/>
      <c r="D27" s="593" t="s">
        <v>112</v>
      </c>
      <c r="E27" s="594"/>
      <c r="F27" s="183"/>
      <c r="G27" s="184"/>
      <c r="H27" s="169"/>
      <c r="I27" s="593" t="s">
        <v>112</v>
      </c>
      <c r="J27" s="594"/>
      <c r="K27" s="594"/>
      <c r="L27" s="594"/>
      <c r="M27" s="594" t="s">
        <v>113</v>
      </c>
      <c r="N27" s="595"/>
      <c r="O27" s="169"/>
      <c r="P27" s="169"/>
      <c r="Q27" s="233"/>
      <c r="R27" s="234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</row>
    <row r="28" spans="1:29" ht="15.75" thickTop="1" x14ac:dyDescent="0.45">
      <c r="B28" s="185"/>
      <c r="C28" s="168"/>
      <c r="D28" s="168"/>
      <c r="E28" s="186"/>
      <c r="F28" s="187"/>
      <c r="G28" s="188"/>
      <c r="H28" s="171"/>
      <c r="I28" s="171"/>
      <c r="J28" s="171"/>
      <c r="K28" s="189"/>
      <c r="L28" s="187"/>
      <c r="M28" s="171"/>
      <c r="N28" s="239"/>
      <c r="O28" s="239"/>
      <c r="P28" s="240"/>
      <c r="Q28" s="233"/>
      <c r="R28" s="234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</row>
    <row r="29" spans="1:29" ht="20.65" x14ac:dyDescent="0.6">
      <c r="B29" s="173"/>
      <c r="C29" s="173"/>
      <c r="D29" s="173"/>
      <c r="E29" s="186"/>
      <c r="F29" s="190"/>
      <c r="G29" s="191"/>
      <c r="H29" s="192" t="s">
        <v>136</v>
      </c>
      <c r="I29" s="189"/>
      <c r="J29" s="189"/>
      <c r="K29" s="189"/>
      <c r="L29" s="189"/>
      <c r="M29" s="193"/>
      <c r="N29" s="193"/>
      <c r="O29" s="193"/>
      <c r="P29" s="241"/>
      <c r="Q29" s="173"/>
      <c r="R29" s="234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</row>
    <row r="30" spans="1:29" s="90" customFormat="1" ht="20.65" x14ac:dyDescent="0.6">
      <c r="B30" s="96" t="s">
        <v>104</v>
      </c>
      <c r="C30" s="93"/>
      <c r="D30" s="93"/>
      <c r="E30" s="98"/>
      <c r="F30" s="194"/>
      <c r="G30" s="195"/>
      <c r="H30" s="192" t="s">
        <v>137</v>
      </c>
      <c r="I30" s="196"/>
      <c r="J30" s="196"/>
      <c r="K30" s="197">
        <v>100156</v>
      </c>
      <c r="L30" s="198">
        <v>3.5505</v>
      </c>
      <c r="M30" s="92"/>
      <c r="N30" s="92"/>
      <c r="O30" s="92"/>
      <c r="P30" s="206"/>
      <c r="Q30" s="93"/>
      <c r="R30" s="205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</row>
    <row r="31" spans="1:29" s="90" customFormat="1" ht="20.65" x14ac:dyDescent="0.6">
      <c r="B31" s="93"/>
      <c r="C31" s="93"/>
      <c r="D31" s="93"/>
      <c r="E31" s="98"/>
      <c r="F31" s="194"/>
      <c r="G31" s="195"/>
      <c r="I31" s="196"/>
      <c r="J31" s="196"/>
      <c r="K31" s="197">
        <v>110138</v>
      </c>
      <c r="L31" s="198">
        <v>1.7098</v>
      </c>
      <c r="M31" s="92"/>
      <c r="N31" s="92"/>
      <c r="O31" s="92"/>
      <c r="P31" s="206"/>
      <c r="Q31" s="93"/>
      <c r="R31" s="205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</row>
    <row r="32" spans="1:29" ht="13.9" x14ac:dyDescent="0.4">
      <c r="B32" s="173"/>
      <c r="C32" s="173"/>
      <c r="D32" s="173"/>
      <c r="E32" s="186"/>
      <c r="F32" s="190"/>
      <c r="G32" s="191"/>
      <c r="H32" s="190"/>
      <c r="I32" s="189"/>
      <c r="J32" s="189"/>
      <c r="M32" s="193"/>
      <c r="N32" s="193"/>
      <c r="O32" s="193"/>
      <c r="P32" s="241"/>
      <c r="Q32" s="173"/>
      <c r="R32" s="234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</row>
    <row r="41" spans="2:18" x14ac:dyDescent="0.35">
      <c r="B41" s="199"/>
      <c r="C41" s="1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R41" s="99"/>
    </row>
    <row r="42" spans="2:18" ht="15" x14ac:dyDescent="0.4">
      <c r="B42" s="596"/>
      <c r="C42" s="596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R42" s="99"/>
    </row>
    <row r="43" spans="2:18" x14ac:dyDescent="0.35">
      <c r="B43" s="597"/>
      <c r="C43" s="597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R43" s="99"/>
    </row>
    <row r="44" spans="2:18" ht="15" x14ac:dyDescent="0.4">
      <c r="B44" s="596"/>
      <c r="C44" s="596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R44" s="99"/>
    </row>
    <row r="45" spans="2:18" x14ac:dyDescent="0.35">
      <c r="B45" s="597"/>
      <c r="C45" s="597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R45" s="99"/>
    </row>
    <row r="46" spans="2:18" ht="17.25" x14ac:dyDescent="0.45">
      <c r="B46" s="598"/>
      <c r="C46" s="5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R46" s="99"/>
    </row>
    <row r="47" spans="2:18" x14ac:dyDescent="0.35">
      <c r="B47" s="600"/>
      <c r="C47" s="600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R47" s="99"/>
    </row>
    <row r="48" spans="2:18" x14ac:dyDescent="0.35">
      <c r="B48" s="199"/>
      <c r="C48" s="1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R48" s="99"/>
    </row>
    <row r="49" spans="2:18" x14ac:dyDescent="0.35">
      <c r="B49" s="199"/>
      <c r="C49" s="1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R49" s="99"/>
    </row>
    <row r="56" spans="2:18" x14ac:dyDescent="0.35">
      <c r="G56" s="163" t="s">
        <v>140</v>
      </c>
    </row>
  </sheetData>
  <mergeCells count="42">
    <mergeCell ref="B44:C44"/>
    <mergeCell ref="B45:C45"/>
    <mergeCell ref="B46:C46"/>
    <mergeCell ref="B47:C47"/>
    <mergeCell ref="A27:B27"/>
    <mergeCell ref="D27:E27"/>
    <mergeCell ref="I27:L27"/>
    <mergeCell ref="M27:N27"/>
    <mergeCell ref="B42:C42"/>
    <mergeCell ref="B43:C43"/>
    <mergeCell ref="A24:B24"/>
    <mergeCell ref="D24:G24"/>
    <mergeCell ref="I24:N24"/>
    <mergeCell ref="A26:B26"/>
    <mergeCell ref="D26:E26"/>
    <mergeCell ref="I26:L26"/>
    <mergeCell ref="M26:N26"/>
    <mergeCell ref="A21:B21"/>
    <mergeCell ref="D21:G21"/>
    <mergeCell ref="I21:N21"/>
    <mergeCell ref="A23:B23"/>
    <mergeCell ref="D23:G23"/>
    <mergeCell ref="I23:N23"/>
    <mergeCell ref="A18:B18"/>
    <mergeCell ref="D18:G18"/>
    <mergeCell ref="I18:N18"/>
    <mergeCell ref="D19:G19"/>
    <mergeCell ref="A20:B20"/>
    <mergeCell ref="D20:G20"/>
    <mergeCell ref="I20:N20"/>
    <mergeCell ref="E7:H7"/>
    <mergeCell ref="A8:I8"/>
    <mergeCell ref="M8:N8"/>
    <mergeCell ref="A9:B9"/>
    <mergeCell ref="A10:B10"/>
    <mergeCell ref="F10:G10"/>
    <mergeCell ref="C3:K3"/>
    <mergeCell ref="A1:B1"/>
    <mergeCell ref="C1:K1"/>
    <mergeCell ref="L1:N1"/>
    <mergeCell ref="D2:K2"/>
    <mergeCell ref="L2:N2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3</xdr:row>
                    <xdr:rowOff>38100</xdr:rowOff>
                  </from>
                  <to>
                    <xdr:col>3</xdr:col>
                    <xdr:colOff>371475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9525</xdr:colOff>
                    <xdr:row>4</xdr:row>
                    <xdr:rowOff>38100</xdr:rowOff>
                  </from>
                  <to>
                    <xdr:col>3</xdr:col>
                    <xdr:colOff>371475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1</xdr:row>
                    <xdr:rowOff>228600</xdr:rowOff>
                  </from>
                  <to>
                    <xdr:col>1</xdr:col>
                    <xdr:colOff>409575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3</xdr:row>
                    <xdr:rowOff>0</xdr:rowOff>
                  </from>
                  <to>
                    <xdr:col>1</xdr:col>
                    <xdr:colOff>409575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11</xdr:col>
                    <xdr:colOff>647700</xdr:colOff>
                    <xdr:row>3</xdr:row>
                    <xdr:rowOff>0</xdr:rowOff>
                  </from>
                  <to>
                    <xdr:col>11</xdr:col>
                    <xdr:colOff>990600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11</xdr:col>
                    <xdr:colOff>666750</xdr:colOff>
                    <xdr:row>2</xdr:row>
                    <xdr:rowOff>0</xdr:rowOff>
                  </from>
                  <to>
                    <xdr:col>11</xdr:col>
                    <xdr:colOff>1019175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defaultSize="0" autoFill="0" autoLine="0" autoPict="0">
                <anchor moveWithCells="1">
                  <from>
                    <xdr:col>3</xdr:col>
                    <xdr:colOff>9525</xdr:colOff>
                    <xdr:row>5</xdr:row>
                    <xdr:rowOff>0</xdr:rowOff>
                  </from>
                  <to>
                    <xdr:col>3</xdr:col>
                    <xdr:colOff>371475</xdr:colOff>
                    <xdr:row>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1"/>
  <sheetViews>
    <sheetView showGridLines="0" topLeftCell="A10" zoomScaleNormal="100" workbookViewId="0">
      <selection activeCell="C15" sqref="C15"/>
    </sheetView>
  </sheetViews>
  <sheetFormatPr defaultColWidth="8.86328125" defaultRowHeight="15.75" x14ac:dyDescent="0.5"/>
  <cols>
    <col min="1" max="1" width="21.59765625" style="1" customWidth="1"/>
    <col min="2" max="2" width="8.86328125" style="13"/>
    <col min="3" max="8" width="9.3984375" style="13" customWidth="1"/>
    <col min="9" max="10" width="8.86328125" style="1"/>
    <col min="11" max="11" width="3" style="1" customWidth="1"/>
    <col min="12" max="16384" width="8.86328125" style="1"/>
  </cols>
  <sheetData>
    <row r="1" spans="1:12" ht="9.75" customHeight="1" x14ac:dyDescent="0.5"/>
    <row r="2" spans="1:12" ht="19.899999999999999" customHeight="1" x14ac:dyDescent="0.55000000000000004">
      <c r="C2" s="34"/>
    </row>
    <row r="3" spans="1:12" ht="19.899999999999999" customHeight="1" x14ac:dyDescent="0.55000000000000004">
      <c r="C3" s="34"/>
      <c r="K3" s="57"/>
    </row>
    <row r="4" spans="1:12" ht="15.75" customHeight="1" x14ac:dyDescent="0.5">
      <c r="L4" t="s">
        <v>56</v>
      </c>
    </row>
    <row r="5" spans="1:12" s="70" customFormat="1" ht="6.75" customHeight="1" x14ac:dyDescent="0.5">
      <c r="A5" s="67"/>
      <c r="B5" s="68"/>
      <c r="C5" s="66"/>
      <c r="D5" s="69"/>
    </row>
    <row r="6" spans="1:12" ht="19.899999999999999" customHeight="1" x14ac:dyDescent="0.5">
      <c r="A6" s="56"/>
    </row>
    <row r="7" spans="1:12" s="58" customFormat="1" ht="16.5" customHeight="1" x14ac:dyDescent="0.45">
      <c r="A7" s="59">
        <v>1</v>
      </c>
      <c r="B7" s="59">
        <v>2</v>
      </c>
      <c r="C7" s="60">
        <v>3</v>
      </c>
      <c r="D7" s="61">
        <v>4</v>
      </c>
      <c r="E7" s="61">
        <v>5</v>
      </c>
      <c r="F7" s="61">
        <v>6</v>
      </c>
      <c r="G7" s="61">
        <v>7</v>
      </c>
      <c r="H7" s="62">
        <v>8</v>
      </c>
    </row>
    <row r="8" spans="1:12" s="21" customFormat="1" ht="40.5" customHeight="1" x14ac:dyDescent="0.45">
      <c r="A8" s="22" t="s">
        <v>14</v>
      </c>
      <c r="B8" s="22" t="s">
        <v>15</v>
      </c>
      <c r="C8" s="22" t="s">
        <v>0</v>
      </c>
      <c r="D8" s="22" t="s">
        <v>24</v>
      </c>
      <c r="E8" s="22" t="s">
        <v>25</v>
      </c>
      <c r="F8" s="22" t="s">
        <v>4</v>
      </c>
      <c r="G8" s="22" t="s">
        <v>57</v>
      </c>
      <c r="H8" s="22" t="s">
        <v>10</v>
      </c>
    </row>
    <row r="9" spans="1:12" s="4" customFormat="1" ht="13.15" x14ac:dyDescent="0.4">
      <c r="A9" s="63" t="s">
        <v>63</v>
      </c>
      <c r="B9" s="64"/>
      <c r="C9" s="64"/>
      <c r="D9" s="64"/>
      <c r="E9" s="64"/>
      <c r="F9" s="64"/>
      <c r="G9" s="64"/>
      <c r="H9" s="64"/>
    </row>
    <row r="10" spans="1:12" s="4" customFormat="1" ht="13.15" x14ac:dyDescent="0.4">
      <c r="A10" s="18" t="s">
        <v>16</v>
      </c>
      <c r="B10" s="28">
        <v>72001</v>
      </c>
      <c r="C10" s="71">
        <v>176</v>
      </c>
      <c r="D10" s="75">
        <v>3.9</v>
      </c>
      <c r="E10" s="78">
        <v>42.9</v>
      </c>
      <c r="F10" s="78">
        <v>34.65</v>
      </c>
      <c r="G10" s="78"/>
      <c r="H10" s="81"/>
    </row>
    <row r="11" spans="1:12" s="4" customFormat="1" ht="13.15" x14ac:dyDescent="0.4">
      <c r="A11" s="18" t="s">
        <v>17</v>
      </c>
      <c r="B11" s="28">
        <v>72003</v>
      </c>
      <c r="C11" s="71">
        <v>176</v>
      </c>
      <c r="D11" s="76"/>
      <c r="E11" s="79"/>
      <c r="F11" s="79"/>
      <c r="G11" s="79"/>
      <c r="H11" s="82"/>
    </row>
    <row r="12" spans="1:12" s="4" customFormat="1" ht="13.15" x14ac:dyDescent="0.4">
      <c r="A12" s="18" t="s">
        <v>18</v>
      </c>
      <c r="B12" s="28">
        <v>72005</v>
      </c>
      <c r="C12" s="71">
        <v>176</v>
      </c>
      <c r="D12" s="76"/>
      <c r="E12" s="79"/>
      <c r="F12" s="79"/>
      <c r="G12" s="79"/>
      <c r="H12" s="82"/>
    </row>
    <row r="13" spans="1:12" s="4" customFormat="1" ht="13.15" x14ac:dyDescent="0.4">
      <c r="A13" s="18" t="s">
        <v>58</v>
      </c>
      <c r="B13" s="28">
        <v>72010</v>
      </c>
      <c r="C13" s="71">
        <v>176</v>
      </c>
      <c r="D13" s="76"/>
      <c r="E13" s="79"/>
      <c r="F13" s="79"/>
      <c r="G13" s="79"/>
      <c r="H13" s="82"/>
    </row>
    <row r="14" spans="1:12" s="4" customFormat="1" ht="13.15" x14ac:dyDescent="0.4">
      <c r="A14" s="18" t="s">
        <v>64</v>
      </c>
      <c r="B14" s="28">
        <v>72012</v>
      </c>
      <c r="C14" s="71">
        <v>176</v>
      </c>
      <c r="D14" s="77"/>
      <c r="E14" s="80"/>
      <c r="F14" s="80"/>
      <c r="G14" s="80"/>
      <c r="H14" s="83"/>
    </row>
    <row r="15" spans="1:12" s="4" customFormat="1" ht="13.15" x14ac:dyDescent="0.4">
      <c r="A15" s="18" t="s">
        <v>20</v>
      </c>
      <c r="B15" s="28">
        <v>73001</v>
      </c>
      <c r="C15" s="72">
        <v>240</v>
      </c>
      <c r="D15" s="87">
        <v>2.85</v>
      </c>
      <c r="E15" s="86">
        <v>42.9</v>
      </c>
      <c r="F15" s="86">
        <v>45.98</v>
      </c>
      <c r="G15" s="85"/>
      <c r="H15" s="84"/>
    </row>
    <row r="16" spans="1:12" s="4" customFormat="1" ht="13.15" x14ac:dyDescent="0.4">
      <c r="A16" s="18" t="s">
        <v>19</v>
      </c>
      <c r="B16" s="28">
        <v>73002</v>
      </c>
      <c r="C16" s="73"/>
      <c r="D16" s="88">
        <v>2.85</v>
      </c>
      <c r="E16" s="76">
        <v>42.9</v>
      </c>
      <c r="F16" s="76"/>
      <c r="G16" s="79"/>
      <c r="H16" s="82"/>
    </row>
    <row r="17" spans="1:8" s="4" customFormat="1" ht="12" customHeight="1" x14ac:dyDescent="0.4">
      <c r="A17" s="18" t="s">
        <v>21</v>
      </c>
      <c r="B17" s="28">
        <v>73003</v>
      </c>
      <c r="C17" s="73"/>
      <c r="D17" s="88">
        <v>2.85</v>
      </c>
      <c r="E17" s="76">
        <v>42.9</v>
      </c>
      <c r="F17" s="76"/>
      <c r="G17" s="79"/>
      <c r="H17" s="82"/>
    </row>
    <row r="18" spans="1:8" s="4" customFormat="1" ht="12" customHeight="1" x14ac:dyDescent="0.4">
      <c r="A18" s="18" t="s">
        <v>23</v>
      </c>
      <c r="B18" s="28">
        <v>73004</v>
      </c>
      <c r="C18" s="74"/>
      <c r="D18" s="89">
        <v>2.85</v>
      </c>
      <c r="E18" s="77">
        <v>42.9</v>
      </c>
      <c r="F18" s="77"/>
      <c r="G18" s="80"/>
      <c r="H18" s="83"/>
    </row>
    <row r="19" spans="1:8" s="4" customFormat="1" ht="13.15" x14ac:dyDescent="0.4">
      <c r="A19" s="18" t="s">
        <v>27</v>
      </c>
      <c r="B19" s="28">
        <v>73005</v>
      </c>
      <c r="C19" s="24"/>
      <c r="D19" s="3"/>
      <c r="E19" s="15"/>
      <c r="F19" s="15"/>
      <c r="G19" s="15"/>
      <c r="H19" s="17"/>
    </row>
    <row r="20" spans="1:8" s="4" customFormat="1" ht="13.15" x14ac:dyDescent="0.4">
      <c r="A20" s="18" t="s">
        <v>22</v>
      </c>
      <c r="B20" s="28">
        <v>80001</v>
      </c>
      <c r="C20" s="24">
        <v>104</v>
      </c>
      <c r="D20" s="3">
        <v>3.1</v>
      </c>
      <c r="E20" s="15">
        <v>20.149999999999999</v>
      </c>
      <c r="F20" s="15">
        <v>20.079999999999998</v>
      </c>
      <c r="G20" s="15"/>
      <c r="H20" s="17"/>
    </row>
    <row r="21" spans="1:8" s="4" customFormat="1" ht="13.15" x14ac:dyDescent="0.4">
      <c r="A21" s="63" t="s">
        <v>63</v>
      </c>
      <c r="B21" s="64"/>
      <c r="C21" s="64"/>
      <c r="D21" s="64"/>
      <c r="E21" s="64"/>
      <c r="F21" s="64"/>
      <c r="G21" s="64"/>
      <c r="H21" s="64"/>
    </row>
    <row r="22" spans="1:8" s="4" customFormat="1" ht="13.15" x14ac:dyDescent="0.4">
      <c r="A22" s="18" t="s">
        <v>59</v>
      </c>
      <c r="B22" s="28">
        <v>74001</v>
      </c>
      <c r="C22" s="24"/>
      <c r="D22" s="3"/>
      <c r="E22" s="15"/>
      <c r="F22" s="15"/>
      <c r="G22" s="15"/>
      <c r="H22" s="17"/>
    </row>
    <row r="23" spans="1:8" s="4" customFormat="1" ht="13.15" x14ac:dyDescent="0.4">
      <c r="A23" s="63" t="s">
        <v>63</v>
      </c>
      <c r="B23" s="64"/>
      <c r="C23" s="64"/>
      <c r="D23" s="64"/>
      <c r="E23" s="64"/>
      <c r="F23" s="64"/>
      <c r="G23" s="64"/>
      <c r="H23" s="64"/>
    </row>
    <row r="24" spans="1:8" s="4" customFormat="1" ht="13.15" x14ac:dyDescent="0.4">
      <c r="A24" s="18" t="s">
        <v>53</v>
      </c>
      <c r="B24" s="28"/>
      <c r="C24" s="24"/>
      <c r="D24" s="3"/>
      <c r="E24" s="15"/>
      <c r="F24" s="15"/>
      <c r="G24" s="15"/>
      <c r="H24" s="17"/>
    </row>
    <row r="25" spans="1:8" s="4" customFormat="1" ht="13.15" x14ac:dyDescent="0.4">
      <c r="A25" s="18" t="s">
        <v>60</v>
      </c>
      <c r="B25" s="28"/>
      <c r="C25" s="24"/>
      <c r="D25" s="3"/>
      <c r="E25" s="15"/>
      <c r="F25" s="15"/>
      <c r="G25" s="15"/>
      <c r="H25" s="17"/>
    </row>
    <row r="26" spans="1:8" s="4" customFormat="1" ht="13.15" x14ac:dyDescent="0.4">
      <c r="A26" s="63" t="s">
        <v>63</v>
      </c>
      <c r="B26" s="64"/>
      <c r="C26" s="64"/>
      <c r="D26" s="64"/>
      <c r="E26" s="64"/>
      <c r="F26" s="64"/>
      <c r="G26" s="64"/>
      <c r="H26" s="64"/>
    </row>
    <row r="27" spans="1:8" s="4" customFormat="1" ht="13.5" customHeight="1" x14ac:dyDescent="0.4">
      <c r="A27" s="18" t="s">
        <v>52</v>
      </c>
      <c r="B27" s="28"/>
      <c r="C27" s="24"/>
      <c r="D27" s="3"/>
      <c r="E27" s="15"/>
      <c r="F27" s="15"/>
      <c r="G27" s="15"/>
      <c r="H27" s="17"/>
    </row>
    <row r="28" spans="1:8" s="4" customFormat="1" ht="13.15" x14ac:dyDescent="0.4">
      <c r="A28" s="63" t="s">
        <v>63</v>
      </c>
      <c r="B28" s="64"/>
      <c r="C28" s="64"/>
      <c r="D28" s="64"/>
      <c r="E28" s="64"/>
      <c r="F28" s="64"/>
      <c r="G28" s="64"/>
      <c r="H28" s="64"/>
    </row>
    <row r="29" spans="1:8" s="4" customFormat="1" ht="13.5" customHeight="1" x14ac:dyDescent="0.4">
      <c r="A29" s="18" t="s">
        <v>61</v>
      </c>
      <c r="B29" s="28"/>
      <c r="C29" s="24"/>
      <c r="D29" s="3"/>
      <c r="E29" s="15"/>
      <c r="F29" s="15"/>
      <c r="G29" s="15"/>
      <c r="H29" s="17"/>
    </row>
    <row r="30" spans="1:8" s="4" customFormat="1" ht="13.15" x14ac:dyDescent="0.4">
      <c r="A30" s="18" t="s">
        <v>62</v>
      </c>
      <c r="B30" s="28"/>
      <c r="C30" s="24"/>
      <c r="D30" s="65"/>
      <c r="E30" s="54"/>
      <c r="F30" s="54"/>
      <c r="G30" s="54"/>
      <c r="H30" s="55"/>
    </row>
    <row r="31" spans="1:8" s="4" customFormat="1" ht="7.5" customHeight="1" x14ac:dyDescent="0.4">
      <c r="A31" s="9"/>
      <c r="B31" s="10"/>
      <c r="C31" s="10"/>
      <c r="D31" s="10"/>
      <c r="E31" s="10"/>
      <c r="F31" s="11"/>
      <c r="G31" s="53"/>
      <c r="H31" s="27"/>
    </row>
  </sheetData>
  <sheetProtection selectLockedCells="1"/>
  <printOptions horizontalCentered="1" verticalCentered="1"/>
  <pageMargins left="0.45" right="0.45" top="0.25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7"/>
  <sheetViews>
    <sheetView showGridLines="0" zoomScaleNormal="100" workbookViewId="0">
      <selection activeCell="A36" sqref="A36"/>
    </sheetView>
  </sheetViews>
  <sheetFormatPr defaultColWidth="8.86328125" defaultRowHeight="15.75" x14ac:dyDescent="0.5"/>
  <cols>
    <col min="1" max="1" width="21.59765625" style="1" customWidth="1"/>
    <col min="2" max="8" width="8.86328125" style="2"/>
    <col min="9" max="9" width="9.86328125" style="2" bestFit="1" customWidth="1"/>
    <col min="10" max="10" width="8.86328125" style="2"/>
    <col min="11" max="15" width="8.86328125" style="1"/>
    <col min="16" max="16" width="1.73046875" style="1" customWidth="1"/>
    <col min="17" max="16384" width="8.86328125" style="1"/>
  </cols>
  <sheetData>
    <row r="1" spans="1:12" ht="9.75" customHeight="1" x14ac:dyDescent="0.5">
      <c r="B1" s="13"/>
      <c r="D1" s="13"/>
      <c r="E1" s="13"/>
      <c r="F1" s="13"/>
      <c r="G1" s="13"/>
      <c r="I1" s="13"/>
      <c r="J1" s="13"/>
    </row>
    <row r="2" spans="1:12" ht="19.899999999999999" customHeight="1" x14ac:dyDescent="0.6">
      <c r="C2" s="34" t="s">
        <v>28</v>
      </c>
      <c r="I2" s="32"/>
      <c r="K2" s="32"/>
      <c r="L2" s="32"/>
    </row>
    <row r="3" spans="1:12" ht="19.899999999999999" customHeight="1" x14ac:dyDescent="0.55000000000000004">
      <c r="C3" s="34"/>
      <c r="I3" s="33"/>
      <c r="K3" s="33"/>
      <c r="L3" s="33"/>
    </row>
    <row r="4" spans="1:12" ht="18.75" customHeight="1" x14ac:dyDescent="0.6">
      <c r="I4" s="32"/>
      <c r="K4" s="32"/>
      <c r="L4" s="32"/>
    </row>
    <row r="5" spans="1:12" ht="19.899999999999999" customHeight="1" x14ac:dyDescent="0.5">
      <c r="A5" s="29" t="s">
        <v>51</v>
      </c>
      <c r="K5" s="2"/>
      <c r="L5" s="14"/>
    </row>
    <row r="6" spans="1:12" s="21" customFormat="1" ht="40.5" customHeight="1" x14ac:dyDescent="0.45">
      <c r="A6" s="43" t="s">
        <v>14</v>
      </c>
      <c r="B6" s="43" t="s">
        <v>15</v>
      </c>
      <c r="C6" s="44" t="s">
        <v>0</v>
      </c>
      <c r="D6" s="45" t="s">
        <v>24</v>
      </c>
      <c r="E6" s="46" t="s">
        <v>25</v>
      </c>
      <c r="F6" s="46" t="s">
        <v>4</v>
      </c>
      <c r="G6" s="47" t="s">
        <v>10</v>
      </c>
      <c r="H6" s="47" t="s">
        <v>1</v>
      </c>
      <c r="I6" s="617" t="s">
        <v>3</v>
      </c>
      <c r="J6" s="618"/>
      <c r="K6" s="617" t="s">
        <v>26</v>
      </c>
      <c r="L6" s="618"/>
    </row>
    <row r="7" spans="1:12" s="4" customFormat="1" ht="13.15" x14ac:dyDescent="0.4">
      <c r="A7" s="601" t="s">
        <v>39</v>
      </c>
      <c r="B7" s="602"/>
      <c r="C7" s="602"/>
      <c r="D7" s="602"/>
      <c r="E7" s="602"/>
      <c r="F7" s="602"/>
      <c r="G7" s="602"/>
      <c r="H7" s="602"/>
      <c r="I7" s="602"/>
      <c r="J7" s="602"/>
      <c r="K7" s="602"/>
      <c r="L7" s="603"/>
    </row>
    <row r="8" spans="1:12" s="4" customFormat="1" ht="13.15" x14ac:dyDescent="0.4">
      <c r="A8" s="18" t="s">
        <v>16</v>
      </c>
      <c r="B8" s="28">
        <v>72001</v>
      </c>
      <c r="C8" s="48">
        <v>176</v>
      </c>
      <c r="D8" s="49">
        <v>3.9</v>
      </c>
      <c r="E8" s="50">
        <v>42.9</v>
      </c>
      <c r="F8" s="50">
        <v>34.65</v>
      </c>
      <c r="G8" s="51"/>
      <c r="H8" s="52"/>
      <c r="I8" s="619">
        <f>K8*F8</f>
        <v>0</v>
      </c>
      <c r="J8" s="620"/>
      <c r="K8" s="612">
        <f>ROUNDUP(H8/C8,0)</f>
        <v>0</v>
      </c>
      <c r="L8" s="613"/>
    </row>
    <row r="9" spans="1:12" s="4" customFormat="1" ht="13.15" x14ac:dyDescent="0.4">
      <c r="A9" s="18" t="s">
        <v>17</v>
      </c>
      <c r="B9" s="28">
        <v>72003</v>
      </c>
      <c r="C9" s="23">
        <v>176</v>
      </c>
      <c r="D9" s="3">
        <v>3.9</v>
      </c>
      <c r="E9" s="15">
        <v>42.9</v>
      </c>
      <c r="F9" s="15">
        <v>34.65</v>
      </c>
      <c r="G9" s="17"/>
      <c r="H9" s="36"/>
      <c r="I9" s="604">
        <f>K9*F9</f>
        <v>0</v>
      </c>
      <c r="J9" s="605"/>
      <c r="K9" s="606">
        <f>ROUNDUP(H9/C9,0)</f>
        <v>0</v>
      </c>
      <c r="L9" s="607"/>
    </row>
    <row r="10" spans="1:12" s="4" customFormat="1" ht="13.15" x14ac:dyDescent="0.4">
      <c r="A10" s="18" t="s">
        <v>18</v>
      </c>
      <c r="B10" s="28">
        <v>72005</v>
      </c>
      <c r="C10" s="23">
        <v>176</v>
      </c>
      <c r="D10" s="3">
        <v>3.9</v>
      </c>
      <c r="E10" s="15">
        <v>42.9</v>
      </c>
      <c r="F10" s="15">
        <v>34.65</v>
      </c>
      <c r="G10" s="17"/>
      <c r="H10" s="36"/>
      <c r="I10" s="604">
        <f>K10*F10</f>
        <v>0</v>
      </c>
      <c r="J10" s="605"/>
      <c r="K10" s="606">
        <f>ROUNDUP(H10/C10,0)</f>
        <v>0</v>
      </c>
      <c r="L10" s="607"/>
    </row>
    <row r="11" spans="1:12" s="4" customFormat="1" ht="13.15" x14ac:dyDescent="0.4">
      <c r="A11" s="18"/>
      <c r="B11" s="28"/>
      <c r="C11" s="23">
        <v>176</v>
      </c>
      <c r="D11" s="3">
        <v>3.9</v>
      </c>
      <c r="E11" s="15">
        <v>42.9</v>
      </c>
      <c r="F11" s="15">
        <v>34.65</v>
      </c>
      <c r="G11" s="17"/>
      <c r="H11" s="36"/>
      <c r="I11" s="19"/>
      <c r="J11" s="20"/>
      <c r="K11" s="25"/>
      <c r="L11" s="26"/>
    </row>
    <row r="12" spans="1:12" s="4" customFormat="1" ht="13.15" x14ac:dyDescent="0.4">
      <c r="A12" s="18"/>
      <c r="B12" s="28"/>
      <c r="C12" s="23">
        <v>176</v>
      </c>
      <c r="D12" s="3">
        <v>3.9</v>
      </c>
      <c r="E12" s="15">
        <v>42.9</v>
      </c>
      <c r="F12" s="15">
        <v>34.65</v>
      </c>
      <c r="G12" s="17"/>
      <c r="H12" s="36"/>
      <c r="I12" s="19"/>
      <c r="J12" s="20"/>
      <c r="K12" s="25"/>
      <c r="L12" s="26"/>
    </row>
    <row r="13" spans="1:12" s="4" customFormat="1" ht="13.15" x14ac:dyDescent="0.4">
      <c r="A13" s="18" t="s">
        <v>20</v>
      </c>
      <c r="B13" s="28">
        <v>73001</v>
      </c>
      <c r="C13" s="23">
        <v>240</v>
      </c>
      <c r="D13" s="3">
        <v>2.85</v>
      </c>
      <c r="E13" s="15">
        <v>42.9</v>
      </c>
      <c r="F13" s="15">
        <v>45.98</v>
      </c>
      <c r="G13" s="17"/>
      <c r="H13" s="36"/>
      <c r="I13" s="604">
        <f>K13*F13</f>
        <v>0</v>
      </c>
      <c r="J13" s="605"/>
      <c r="K13" s="606">
        <f>ROUNDUP(H13/C13,0)</f>
        <v>0</v>
      </c>
      <c r="L13" s="607"/>
    </row>
    <row r="14" spans="1:12" s="4" customFormat="1" ht="13.15" x14ac:dyDescent="0.4">
      <c r="A14" s="18" t="s">
        <v>19</v>
      </c>
      <c r="B14" s="28">
        <v>73002</v>
      </c>
      <c r="C14" s="23">
        <v>240</v>
      </c>
      <c r="D14" s="3">
        <v>2.85</v>
      </c>
      <c r="E14" s="15">
        <v>42.9</v>
      </c>
      <c r="F14" s="15">
        <v>45.98</v>
      </c>
      <c r="G14" s="17"/>
      <c r="H14" s="36"/>
      <c r="I14" s="604">
        <f>K14*F14</f>
        <v>0</v>
      </c>
      <c r="J14" s="605"/>
      <c r="K14" s="606">
        <f>ROUNDUP(H14/C14,0)</f>
        <v>0</v>
      </c>
      <c r="L14" s="607"/>
    </row>
    <row r="15" spans="1:12" s="4" customFormat="1" ht="12" customHeight="1" x14ac:dyDescent="0.4">
      <c r="A15" s="18" t="s">
        <v>21</v>
      </c>
      <c r="B15" s="28">
        <v>73003</v>
      </c>
      <c r="C15" s="23">
        <v>240</v>
      </c>
      <c r="D15" s="3">
        <v>2.85</v>
      </c>
      <c r="E15" s="15">
        <v>42.9</v>
      </c>
      <c r="F15" s="15">
        <v>45.98</v>
      </c>
      <c r="G15" s="17"/>
      <c r="H15" s="36"/>
      <c r="I15" s="604">
        <f>K15*F15</f>
        <v>0</v>
      </c>
      <c r="J15" s="605"/>
      <c r="K15" s="606">
        <f>ROUNDUP(H15/C15,0)</f>
        <v>0</v>
      </c>
      <c r="L15" s="607"/>
    </row>
    <row r="16" spans="1:12" s="4" customFormat="1" ht="12" customHeight="1" x14ac:dyDescent="0.4">
      <c r="A16" s="18" t="s">
        <v>23</v>
      </c>
      <c r="B16" s="28">
        <v>73004</v>
      </c>
      <c r="C16" s="23">
        <v>240</v>
      </c>
      <c r="D16" s="3">
        <v>2.85</v>
      </c>
      <c r="E16" s="15">
        <v>42.9</v>
      </c>
      <c r="F16" s="15">
        <v>45.98</v>
      </c>
      <c r="G16" s="17"/>
      <c r="H16" s="36"/>
      <c r="I16" s="604">
        <f>K16*F16</f>
        <v>0</v>
      </c>
      <c r="J16" s="605"/>
      <c r="K16" s="606">
        <f>ROUNDUP(H16/C16,0)</f>
        <v>0</v>
      </c>
      <c r="L16" s="607"/>
    </row>
    <row r="17" spans="1:12" s="4" customFormat="1" ht="13.15" x14ac:dyDescent="0.4">
      <c r="A17" s="18" t="s">
        <v>27</v>
      </c>
      <c r="B17" s="28">
        <v>73005</v>
      </c>
      <c r="C17" s="24"/>
      <c r="D17" s="3"/>
      <c r="E17" s="15"/>
      <c r="F17" s="15"/>
      <c r="G17" s="17"/>
      <c r="H17" s="36"/>
      <c r="I17" s="604"/>
      <c r="J17" s="605"/>
      <c r="K17" s="606"/>
      <c r="L17" s="607"/>
    </row>
    <row r="18" spans="1:12" s="4" customFormat="1" ht="13.15" x14ac:dyDescent="0.4">
      <c r="A18" s="18"/>
      <c r="B18" s="28"/>
      <c r="C18" s="24"/>
      <c r="D18" s="3"/>
      <c r="E18" s="15"/>
      <c r="F18" s="15"/>
      <c r="G18" s="17"/>
      <c r="H18" s="36"/>
      <c r="I18" s="19"/>
      <c r="J18" s="20"/>
      <c r="K18" s="25"/>
      <c r="L18" s="26"/>
    </row>
    <row r="19" spans="1:12" s="4" customFormat="1" ht="13.15" x14ac:dyDescent="0.4">
      <c r="A19" s="18" t="s">
        <v>22</v>
      </c>
      <c r="B19" s="28">
        <v>80001</v>
      </c>
      <c r="C19" s="24">
        <v>104</v>
      </c>
      <c r="D19" s="3">
        <v>3.1</v>
      </c>
      <c r="E19" s="15">
        <v>20.149999999999999</v>
      </c>
      <c r="F19" s="15">
        <v>20.079999999999998</v>
      </c>
      <c r="G19" s="17"/>
      <c r="H19" s="36"/>
      <c r="I19" s="604">
        <f>K19*F19</f>
        <v>0</v>
      </c>
      <c r="J19" s="605"/>
      <c r="K19" s="606">
        <f>ROUNDUP(H19/C19,0)</f>
        <v>0</v>
      </c>
      <c r="L19" s="607"/>
    </row>
    <row r="20" spans="1:12" s="4" customFormat="1" ht="14.25" customHeight="1" x14ac:dyDescent="0.5">
      <c r="A20" s="5"/>
      <c r="B20" s="6"/>
      <c r="C20" s="6"/>
      <c r="D20" s="6"/>
      <c r="E20" s="6"/>
      <c r="F20" s="7"/>
      <c r="G20" s="53" t="s">
        <v>46</v>
      </c>
      <c r="H20" s="16" t="s">
        <v>44</v>
      </c>
      <c r="I20" s="608">
        <f>SUM(I8:J19)</f>
        <v>0</v>
      </c>
      <c r="J20" s="609"/>
      <c r="K20" s="610">
        <f>SUM(K8:L19)</f>
        <v>0</v>
      </c>
      <c r="L20" s="611"/>
    </row>
    <row r="21" spans="1:12" s="4" customFormat="1" ht="13.15" x14ac:dyDescent="0.4">
      <c r="A21" s="614" t="s">
        <v>41</v>
      </c>
      <c r="B21" s="615"/>
      <c r="C21" s="615"/>
      <c r="D21" s="615"/>
      <c r="E21" s="615"/>
      <c r="F21" s="615"/>
      <c r="G21" s="615"/>
      <c r="H21" s="615"/>
      <c r="I21" s="615"/>
      <c r="J21" s="615"/>
      <c r="K21" s="615"/>
      <c r="L21" s="616"/>
    </row>
    <row r="22" spans="1:12" s="4" customFormat="1" ht="13.15" x14ac:dyDescent="0.4">
      <c r="A22" s="18"/>
      <c r="B22" s="28"/>
      <c r="C22" s="24"/>
      <c r="D22" s="3"/>
      <c r="E22" s="15"/>
      <c r="F22" s="15"/>
      <c r="G22" s="17"/>
      <c r="H22" s="36"/>
      <c r="I22" s="604"/>
      <c r="J22" s="605"/>
      <c r="K22" s="606"/>
      <c r="L22" s="607"/>
    </row>
    <row r="23" spans="1:12" s="4" customFormat="1" ht="14.25" customHeight="1" x14ac:dyDescent="0.5">
      <c r="A23" s="5"/>
      <c r="B23" s="6"/>
      <c r="C23" s="6"/>
      <c r="D23" s="6"/>
      <c r="E23" s="6"/>
      <c r="F23" s="7"/>
      <c r="G23" s="53" t="s">
        <v>45</v>
      </c>
      <c r="H23" s="16" t="s">
        <v>44</v>
      </c>
      <c r="I23" s="608"/>
      <c r="J23" s="609"/>
      <c r="K23" s="610"/>
      <c r="L23" s="611"/>
    </row>
    <row r="24" spans="1:12" s="4" customFormat="1" ht="13.15" x14ac:dyDescent="0.4">
      <c r="A24" s="601" t="s">
        <v>49</v>
      </c>
      <c r="B24" s="602"/>
      <c r="C24" s="602"/>
      <c r="D24" s="602"/>
      <c r="E24" s="602"/>
      <c r="F24" s="602"/>
      <c r="G24" s="602"/>
      <c r="H24" s="602"/>
      <c r="I24" s="602"/>
      <c r="J24" s="602"/>
      <c r="K24" s="602"/>
      <c r="L24" s="603"/>
    </row>
    <row r="25" spans="1:12" s="4" customFormat="1" ht="13.15" x14ac:dyDescent="0.4">
      <c r="A25" s="18"/>
      <c r="B25" s="28"/>
      <c r="C25" s="24"/>
      <c r="D25" s="3"/>
      <c r="E25" s="15"/>
      <c r="F25" s="15"/>
      <c r="G25" s="17"/>
      <c r="H25" s="36"/>
      <c r="I25" s="604"/>
      <c r="J25" s="605"/>
      <c r="K25" s="606"/>
      <c r="L25" s="607"/>
    </row>
    <row r="26" spans="1:12" s="4" customFormat="1" ht="13.15" x14ac:dyDescent="0.4">
      <c r="A26" s="18"/>
      <c r="B26" s="28"/>
      <c r="C26" s="24"/>
      <c r="D26" s="3"/>
      <c r="E26" s="15"/>
      <c r="F26" s="15"/>
      <c r="G26" s="17"/>
      <c r="H26" s="36"/>
      <c r="I26" s="604"/>
      <c r="J26" s="605"/>
      <c r="K26" s="606"/>
      <c r="L26" s="607"/>
    </row>
    <row r="27" spans="1:12" s="4" customFormat="1" ht="14.25" customHeight="1" x14ac:dyDescent="0.5">
      <c r="A27" s="5"/>
      <c r="B27" s="6"/>
      <c r="C27" s="6"/>
      <c r="D27" s="6"/>
      <c r="E27" s="6"/>
      <c r="F27" s="7"/>
      <c r="G27" s="53" t="s">
        <v>50</v>
      </c>
      <c r="H27" s="16" t="s">
        <v>43</v>
      </c>
      <c r="I27" s="608"/>
      <c r="J27" s="609"/>
      <c r="K27" s="610"/>
      <c r="L27" s="611"/>
    </row>
    <row r="28" spans="1:12" s="4" customFormat="1" ht="13.15" x14ac:dyDescent="0.4">
      <c r="A28" s="601" t="s">
        <v>40</v>
      </c>
      <c r="B28" s="602"/>
      <c r="C28" s="602"/>
      <c r="D28" s="602"/>
      <c r="E28" s="602"/>
      <c r="F28" s="602"/>
      <c r="G28" s="602"/>
      <c r="H28" s="602"/>
      <c r="I28" s="602"/>
      <c r="J28" s="602"/>
      <c r="K28" s="602"/>
      <c r="L28" s="603"/>
    </row>
    <row r="29" spans="1:12" s="4" customFormat="1" ht="13.5" customHeight="1" x14ac:dyDescent="0.4">
      <c r="A29" s="18"/>
      <c r="B29" s="28"/>
      <c r="C29" s="24"/>
      <c r="D29" s="3"/>
      <c r="E29" s="15"/>
      <c r="F29" s="15"/>
      <c r="G29" s="17"/>
      <c r="H29" s="36"/>
      <c r="I29" s="604"/>
      <c r="J29" s="605"/>
      <c r="K29" s="606"/>
      <c r="L29" s="607"/>
    </row>
    <row r="30" spans="1:12" s="4" customFormat="1" ht="13.5" customHeight="1" x14ac:dyDescent="0.4">
      <c r="A30" s="18"/>
      <c r="B30" s="28"/>
      <c r="C30" s="24"/>
      <c r="D30" s="3"/>
      <c r="E30" s="15"/>
      <c r="F30" s="15"/>
      <c r="G30" s="17"/>
      <c r="H30" s="36"/>
      <c r="I30" s="604"/>
      <c r="J30" s="605"/>
      <c r="K30" s="606"/>
      <c r="L30" s="607"/>
    </row>
    <row r="31" spans="1:12" s="4" customFormat="1" ht="14.25" customHeight="1" x14ac:dyDescent="0.5">
      <c r="A31" s="5"/>
      <c r="B31" s="6"/>
      <c r="C31" s="6"/>
      <c r="D31" s="6"/>
      <c r="E31" s="6"/>
      <c r="F31" s="7"/>
      <c r="G31" s="53" t="s">
        <v>47</v>
      </c>
      <c r="H31" s="16" t="s">
        <v>43</v>
      </c>
      <c r="I31" s="608"/>
      <c r="J31" s="609"/>
      <c r="K31" s="610"/>
      <c r="L31" s="611"/>
    </row>
    <row r="32" spans="1:12" s="4" customFormat="1" ht="13.15" x14ac:dyDescent="0.4">
      <c r="A32" s="601" t="s">
        <v>42</v>
      </c>
      <c r="B32" s="602"/>
      <c r="C32" s="602"/>
      <c r="D32" s="602"/>
      <c r="E32" s="602"/>
      <c r="F32" s="602"/>
      <c r="G32" s="602"/>
      <c r="H32" s="602"/>
      <c r="I32" s="602"/>
      <c r="J32" s="602"/>
      <c r="K32" s="602"/>
      <c r="L32" s="603"/>
    </row>
    <row r="33" spans="1:13" s="4" customFormat="1" ht="13.15" x14ac:dyDescent="0.4">
      <c r="A33" s="18"/>
      <c r="B33" s="28"/>
      <c r="C33" s="24"/>
      <c r="D33" s="3"/>
      <c r="E33" s="15"/>
      <c r="F33" s="15"/>
      <c r="G33" s="17"/>
      <c r="H33" s="36"/>
      <c r="I33" s="604"/>
      <c r="J33" s="605"/>
      <c r="K33" s="606"/>
      <c r="L33" s="607"/>
    </row>
    <row r="34" spans="1:13" s="4" customFormat="1" ht="14.25" customHeight="1" x14ac:dyDescent="0.5">
      <c r="A34" s="5"/>
      <c r="B34" s="6"/>
      <c r="C34" s="6"/>
      <c r="D34" s="6"/>
      <c r="E34" s="6"/>
      <c r="F34" s="7"/>
      <c r="G34" s="53" t="s">
        <v>48</v>
      </c>
      <c r="H34" s="16" t="s">
        <v>43</v>
      </c>
      <c r="I34" s="608"/>
      <c r="J34" s="609"/>
      <c r="K34" s="610"/>
      <c r="L34" s="611"/>
    </row>
    <row r="35" spans="1:13" s="4" customFormat="1" ht="14.25" customHeight="1" x14ac:dyDescent="0.5">
      <c r="A35" s="9"/>
      <c r="B35" s="10"/>
      <c r="C35" s="10"/>
      <c r="D35" s="10"/>
      <c r="E35" s="10"/>
      <c r="F35" s="11"/>
      <c r="G35" s="8"/>
      <c r="H35" s="27"/>
      <c r="I35" s="41"/>
      <c r="J35" s="41"/>
      <c r="K35" s="42"/>
      <c r="L35" s="42"/>
    </row>
    <row r="37" spans="1:13" x14ac:dyDescent="0.5">
      <c r="B37" s="13"/>
      <c r="C37" s="13"/>
      <c r="D37" s="13"/>
      <c r="E37" s="13"/>
      <c r="F37" s="13"/>
      <c r="G37" s="13"/>
      <c r="H37" s="13"/>
      <c r="I37" s="13"/>
      <c r="J37" s="13"/>
    </row>
    <row r="38" spans="1:13" x14ac:dyDescent="0.5">
      <c r="B38" s="13"/>
      <c r="C38" s="13"/>
      <c r="D38" s="13"/>
      <c r="E38" s="13"/>
      <c r="F38" s="13"/>
      <c r="G38" s="13"/>
      <c r="H38" s="13"/>
      <c r="I38" s="13"/>
      <c r="J38" s="13"/>
    </row>
    <row r="39" spans="1:13" x14ac:dyDescent="0.5">
      <c r="B39" s="13"/>
      <c r="C39" s="13"/>
      <c r="D39" s="13"/>
      <c r="E39" s="13"/>
      <c r="F39" s="13"/>
      <c r="G39" s="13"/>
      <c r="H39" s="13"/>
      <c r="I39" s="13"/>
      <c r="J39" s="13"/>
    </row>
    <row r="40" spans="1:13" x14ac:dyDescent="0.5">
      <c r="B40" s="13"/>
      <c r="C40" s="13"/>
      <c r="D40" s="13"/>
      <c r="E40" s="13"/>
      <c r="F40" s="13"/>
      <c r="G40" s="13"/>
      <c r="H40" s="13"/>
      <c r="I40" s="13"/>
      <c r="J40" s="13"/>
    </row>
    <row r="41" spans="1:13" ht="12.75" customHeight="1" x14ac:dyDescent="0.5"/>
    <row r="42" spans="1:13" x14ac:dyDescent="0.5">
      <c r="B42" s="37" t="s">
        <v>36</v>
      </c>
      <c r="C42" s="13"/>
      <c r="D42" s="13"/>
      <c r="E42" s="13"/>
      <c r="F42" s="13"/>
      <c r="G42" s="13"/>
      <c r="H42" s="37" t="s">
        <v>37</v>
      </c>
      <c r="I42" s="13"/>
      <c r="J42" s="13"/>
    </row>
    <row r="43" spans="1:13" s="4" customFormat="1" ht="13.5" customHeight="1" x14ac:dyDescent="0.4">
      <c r="B43" s="12" t="s">
        <v>54</v>
      </c>
      <c r="C43" s="38"/>
      <c r="D43" s="38"/>
      <c r="E43" s="38"/>
      <c r="F43" s="38"/>
      <c r="G43" s="10"/>
      <c r="H43" s="35" t="s">
        <v>38</v>
      </c>
      <c r="I43" s="39"/>
      <c r="J43" s="39"/>
      <c r="K43" s="39"/>
      <c r="L43" s="39"/>
      <c r="M43" s="30"/>
    </row>
    <row r="44" spans="1:13" s="4" customFormat="1" ht="13.5" customHeight="1" x14ac:dyDescent="0.5">
      <c r="B44" s="12" t="s">
        <v>55</v>
      </c>
      <c r="C44" s="38"/>
      <c r="D44" s="38"/>
      <c r="E44" s="38"/>
      <c r="F44" s="38"/>
      <c r="G44" s="10"/>
      <c r="H44" s="35" t="s">
        <v>5</v>
      </c>
      <c r="I44" s="40"/>
      <c r="J44" s="40"/>
      <c r="K44" s="40"/>
      <c r="L44" s="40"/>
      <c r="M44" s="30"/>
    </row>
    <row r="45" spans="1:13" s="4" customFormat="1" ht="13.5" customHeight="1" x14ac:dyDescent="0.5">
      <c r="B45" s="12" t="s">
        <v>5</v>
      </c>
      <c r="C45" s="38"/>
      <c r="D45" s="38"/>
      <c r="E45" s="38"/>
      <c r="F45" s="38"/>
      <c r="G45" s="10"/>
      <c r="H45" s="35" t="s">
        <v>6</v>
      </c>
      <c r="I45" s="40"/>
      <c r="J45" s="40"/>
      <c r="K45" s="40"/>
      <c r="L45" s="40"/>
      <c r="M45" s="30"/>
    </row>
    <row r="46" spans="1:13" s="4" customFormat="1" ht="13.5" customHeight="1" x14ac:dyDescent="0.5">
      <c r="B46" s="12" t="s">
        <v>6</v>
      </c>
      <c r="C46" s="38"/>
      <c r="D46" s="38"/>
      <c r="E46" s="38"/>
      <c r="F46" s="38"/>
      <c r="G46" s="10"/>
      <c r="H46" s="35" t="s">
        <v>7</v>
      </c>
      <c r="I46" s="40"/>
      <c r="J46" s="40"/>
      <c r="K46" s="40"/>
      <c r="L46" s="40"/>
      <c r="M46" s="31"/>
    </row>
    <row r="47" spans="1:13" x14ac:dyDescent="0.5">
      <c r="B47" s="12" t="s">
        <v>7</v>
      </c>
      <c r="C47" s="38"/>
      <c r="D47" s="38"/>
      <c r="E47" s="38"/>
      <c r="F47" s="38"/>
    </row>
  </sheetData>
  <sheetProtection selectLockedCells="1"/>
  <mergeCells count="47">
    <mergeCell ref="I34:J34"/>
    <mergeCell ref="K34:L34"/>
    <mergeCell ref="K9:L9"/>
    <mergeCell ref="I10:J10"/>
    <mergeCell ref="K10:L10"/>
    <mergeCell ref="I14:J14"/>
    <mergeCell ref="K14:L14"/>
    <mergeCell ref="I13:J13"/>
    <mergeCell ref="K13:L13"/>
    <mergeCell ref="I15:J15"/>
    <mergeCell ref="I31:J31"/>
    <mergeCell ref="K31:L31"/>
    <mergeCell ref="A32:L32"/>
    <mergeCell ref="I33:J33"/>
    <mergeCell ref="K33:L33"/>
    <mergeCell ref="K25:L25"/>
    <mergeCell ref="I30:J30"/>
    <mergeCell ref="K30:L30"/>
    <mergeCell ref="K6:L6"/>
    <mergeCell ref="I6:J6"/>
    <mergeCell ref="I8:J8"/>
    <mergeCell ref="K20:L20"/>
    <mergeCell ref="I27:J27"/>
    <mergeCell ref="K27:L27"/>
    <mergeCell ref="K15:L15"/>
    <mergeCell ref="I16:J16"/>
    <mergeCell ref="I19:J19"/>
    <mergeCell ref="K16:L16"/>
    <mergeCell ref="I9:J9"/>
    <mergeCell ref="A7:L7"/>
    <mergeCell ref="I29:J29"/>
    <mergeCell ref="K29:L29"/>
    <mergeCell ref="K8:L8"/>
    <mergeCell ref="K19:L19"/>
    <mergeCell ref="I17:J17"/>
    <mergeCell ref="K17:L17"/>
    <mergeCell ref="A21:L21"/>
    <mergeCell ref="I20:J20"/>
    <mergeCell ref="A28:L28"/>
    <mergeCell ref="I22:J22"/>
    <mergeCell ref="K22:L22"/>
    <mergeCell ref="I26:J26"/>
    <mergeCell ref="K26:L26"/>
    <mergeCell ref="I23:J23"/>
    <mergeCell ref="K23:L23"/>
    <mergeCell ref="A24:L24"/>
    <mergeCell ref="I25:J25"/>
  </mergeCells>
  <printOptions horizontalCentered="1" verticalCentered="1"/>
  <pageMargins left="0.45" right="0.45" top="0.25" bottom="0.25" header="0.3" footer="0.3"/>
  <pageSetup scale="8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29"/>
  <sheetViews>
    <sheetView zoomScale="80" zoomScaleNormal="80" zoomScaleSheetLayoutView="80" workbookViewId="0">
      <selection activeCell="D7" sqref="D7"/>
    </sheetView>
  </sheetViews>
  <sheetFormatPr defaultColWidth="9.265625" defaultRowHeight="15.75" x14ac:dyDescent="0.45"/>
  <cols>
    <col min="1" max="1" width="9.265625" style="531"/>
    <col min="2" max="2" width="12.59765625" style="531" customWidth="1"/>
    <col min="3" max="3" width="12.265625" style="531" customWidth="1"/>
    <col min="4" max="4" width="43.1328125" style="531" customWidth="1"/>
    <col min="5" max="5" width="8.3984375" style="531" customWidth="1"/>
    <col min="6" max="6" width="8.73046875" style="542" customWidth="1"/>
    <col min="7" max="7" width="8.59765625" style="542" customWidth="1"/>
    <col min="8" max="8" width="10.73046875" style="543" customWidth="1"/>
    <col min="9" max="9" width="41.1328125" style="543" customWidth="1"/>
    <col min="10" max="10" width="11" style="544" customWidth="1"/>
    <col min="11" max="11" width="9.86328125" style="545" customWidth="1"/>
    <col min="12" max="12" width="10" style="540" customWidth="1"/>
    <col min="13" max="13" width="13.59765625" style="539" customWidth="1"/>
    <col min="14" max="14" width="25.59765625" style="539" customWidth="1"/>
    <col min="15" max="15" width="12.59765625" style="540" customWidth="1"/>
    <col min="16" max="16" width="12.59765625" style="520" customWidth="1"/>
    <col min="17" max="17" width="12.59765625" style="540" hidden="1" customWidth="1"/>
    <col min="18" max="18" width="12.59765625" style="541" customWidth="1"/>
    <col min="19" max="26" width="12.59765625" style="540" customWidth="1"/>
    <col min="27" max="27" width="12.59765625" style="531" customWidth="1"/>
    <col min="28" max="28" width="9.265625" style="531"/>
    <col min="29" max="29" width="6" style="531" customWidth="1"/>
    <col min="30" max="16384" width="9.265625" style="531"/>
  </cols>
  <sheetData>
    <row r="1" spans="1:27" s="495" customFormat="1" ht="30.75" x14ac:dyDescent="0.45">
      <c r="A1" s="494" t="s">
        <v>217</v>
      </c>
      <c r="F1" s="496"/>
      <c r="G1" s="496"/>
      <c r="H1" s="497"/>
      <c r="I1" s="497"/>
      <c r="J1" s="621" t="s">
        <v>79</v>
      </c>
      <c r="K1" s="621"/>
      <c r="L1" s="621"/>
      <c r="M1" s="621"/>
      <c r="N1" s="498"/>
      <c r="O1" s="499"/>
      <c r="P1" s="499"/>
      <c r="Q1" s="499"/>
      <c r="R1" s="500"/>
      <c r="S1" s="499"/>
      <c r="T1" s="499"/>
      <c r="U1" s="499"/>
      <c r="V1" s="499"/>
      <c r="W1" s="499"/>
      <c r="X1" s="499"/>
      <c r="Y1" s="499"/>
      <c r="Z1" s="499"/>
    </row>
    <row r="2" spans="1:27" s="495" customFormat="1" ht="34.5" customHeight="1" x14ac:dyDescent="0.45">
      <c r="A2" s="494" t="s">
        <v>218</v>
      </c>
      <c r="C2" s="501"/>
      <c r="D2" s="501"/>
      <c r="E2" s="501"/>
      <c r="F2" s="501"/>
      <c r="G2" s="501"/>
      <c r="H2" s="502"/>
      <c r="I2" s="502"/>
      <c r="J2" s="503"/>
      <c r="K2" s="504"/>
      <c r="L2" s="501"/>
      <c r="M2" s="501"/>
      <c r="N2" s="501"/>
      <c r="O2" s="505"/>
      <c r="P2" s="499"/>
      <c r="Q2" s="499" t="b">
        <v>0</v>
      </c>
      <c r="R2" s="500"/>
      <c r="S2" s="499"/>
      <c r="T2" s="499"/>
      <c r="U2" s="499"/>
      <c r="V2" s="499"/>
      <c r="W2" s="499"/>
      <c r="X2" s="499"/>
      <c r="Y2" s="499"/>
      <c r="Z2" s="499"/>
    </row>
    <row r="3" spans="1:27" s="506" customFormat="1" ht="33" customHeight="1" x14ac:dyDescent="0.45">
      <c r="C3" s="507"/>
      <c r="D3" s="507"/>
      <c r="E3" s="508" t="s">
        <v>219</v>
      </c>
      <c r="F3" s="509"/>
      <c r="G3" s="507"/>
      <c r="H3" s="507"/>
      <c r="I3" s="507"/>
      <c r="J3" s="503"/>
      <c r="K3" s="510"/>
      <c r="L3" s="507"/>
      <c r="M3" s="507"/>
      <c r="N3" s="507"/>
      <c r="O3" s="511"/>
      <c r="P3" s="512"/>
      <c r="Q3" s="511"/>
      <c r="R3" s="511"/>
      <c r="S3" s="511"/>
      <c r="T3" s="511"/>
      <c r="U3" s="511"/>
      <c r="V3" s="511"/>
      <c r="W3" s="511"/>
      <c r="X3" s="511"/>
      <c r="Y3" s="511"/>
      <c r="Z3" s="511"/>
    </row>
    <row r="4" spans="1:27" s="522" customFormat="1" ht="94.5" x14ac:dyDescent="0.45">
      <c r="A4" s="513" t="s">
        <v>220</v>
      </c>
      <c r="B4" s="513" t="s">
        <v>221</v>
      </c>
      <c r="C4" s="513" t="s">
        <v>222</v>
      </c>
      <c r="D4" s="513" t="s">
        <v>223</v>
      </c>
      <c r="E4" s="513" t="s">
        <v>86</v>
      </c>
      <c r="F4" s="514" t="s">
        <v>87</v>
      </c>
      <c r="G4" s="515" t="s">
        <v>88</v>
      </c>
      <c r="H4" s="514" t="s">
        <v>224</v>
      </c>
      <c r="I4" s="514" t="s">
        <v>225</v>
      </c>
      <c r="J4" s="515" t="s">
        <v>226</v>
      </c>
      <c r="K4" s="516" t="s">
        <v>227</v>
      </c>
      <c r="L4" s="517" t="s">
        <v>228</v>
      </c>
      <c r="M4" s="518" t="s">
        <v>229</v>
      </c>
      <c r="N4" s="519"/>
      <c r="O4" s="520"/>
      <c r="P4" s="521"/>
      <c r="Q4" s="520"/>
      <c r="R4" s="520"/>
      <c r="S4" s="520"/>
      <c r="T4" s="520"/>
      <c r="U4" s="520"/>
      <c r="V4" s="520"/>
      <c r="W4" s="520"/>
      <c r="X4" s="520"/>
      <c r="Y4" s="520"/>
      <c r="Z4" s="520"/>
    </row>
    <row r="5" spans="1:27" ht="30" hidden="1" customHeight="1" x14ac:dyDescent="0.45">
      <c r="A5" s="523" t="s">
        <v>230</v>
      </c>
      <c r="B5" s="524" t="s">
        <v>92</v>
      </c>
      <c r="C5" s="525" t="s">
        <v>231</v>
      </c>
      <c r="D5" s="526" t="s">
        <v>232</v>
      </c>
      <c r="E5" s="515">
        <v>20.6</v>
      </c>
      <c r="F5" s="513">
        <v>160</v>
      </c>
      <c r="G5" s="515">
        <v>2.06</v>
      </c>
      <c r="H5" s="514">
        <v>100419</v>
      </c>
      <c r="I5" s="525" t="str">
        <f>VLOOKUP(H5,'[3]November 2017'!A:C,2,FALSE)</f>
        <v>FLOUR BAKER HEARTH BLCH-BULK</v>
      </c>
      <c r="J5" s="527">
        <v>4.83</v>
      </c>
      <c r="K5" s="528">
        <f>VLOOKUP(H5,'[3]November 2017'!A:C,3,FALSE)</f>
        <v>0.21490000000000001</v>
      </c>
      <c r="L5" s="517">
        <f>J5*K5</f>
        <v>1.0379670000000001</v>
      </c>
      <c r="M5" s="529">
        <v>43054</v>
      </c>
      <c r="N5" s="530"/>
      <c r="O5" s="520"/>
      <c r="P5" s="521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2"/>
    </row>
    <row r="6" spans="1:27" ht="30" hidden="1" customHeight="1" x14ac:dyDescent="0.45">
      <c r="A6" s="523" t="s">
        <v>230</v>
      </c>
      <c r="B6" s="524" t="s">
        <v>92</v>
      </c>
      <c r="C6" s="525" t="s">
        <v>233</v>
      </c>
      <c r="D6" s="526" t="s">
        <v>234</v>
      </c>
      <c r="E6" s="515">
        <v>30</v>
      </c>
      <c r="F6" s="513">
        <v>233</v>
      </c>
      <c r="G6" s="515">
        <v>2.06</v>
      </c>
      <c r="H6" s="514">
        <v>100419</v>
      </c>
      <c r="I6" s="525" t="str">
        <f>VLOOKUP(H6,'[3]November 2017'!A:C,2,FALSE)</f>
        <v>FLOUR BAKER HEARTH BLCH-BULK</v>
      </c>
      <c r="J6" s="527">
        <v>7.04</v>
      </c>
      <c r="K6" s="532">
        <f>VLOOKUP(H6,'[3]November 2017'!A:C,3,FALSE)</f>
        <v>0.21490000000000001</v>
      </c>
      <c r="L6" s="517">
        <f>J6*K6</f>
        <v>1.512896</v>
      </c>
      <c r="M6" s="529">
        <v>43054</v>
      </c>
      <c r="N6" s="533"/>
      <c r="O6" s="520"/>
      <c r="P6" s="521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2"/>
    </row>
    <row r="7" spans="1:27" ht="30" hidden="1" customHeight="1" x14ac:dyDescent="0.45">
      <c r="A7" s="523" t="s">
        <v>230</v>
      </c>
      <c r="B7" s="524" t="s">
        <v>92</v>
      </c>
      <c r="C7" s="525" t="s">
        <v>235</v>
      </c>
      <c r="D7" s="526" t="s">
        <v>234</v>
      </c>
      <c r="E7" s="515">
        <v>30</v>
      </c>
      <c r="F7" s="513">
        <v>116</v>
      </c>
      <c r="G7" s="515">
        <v>4.12</v>
      </c>
      <c r="H7" s="514">
        <v>100419</v>
      </c>
      <c r="I7" s="525" t="str">
        <f>VLOOKUP(H7,'[3]November 2017'!A:C,2,FALSE)</f>
        <v>FLOUR BAKER HEARTH BLCH-BULK</v>
      </c>
      <c r="J7" s="527">
        <v>7.04</v>
      </c>
      <c r="K7" s="532">
        <f>VLOOKUP(H7,'[3]November 2017'!A:C,3,FALSE)</f>
        <v>0.21490000000000001</v>
      </c>
      <c r="L7" s="517">
        <f>J7*K7</f>
        <v>1.512896</v>
      </c>
      <c r="M7" s="529">
        <v>43054</v>
      </c>
      <c r="N7" s="533"/>
      <c r="O7" s="520"/>
      <c r="P7" s="521"/>
      <c r="Q7" s="520"/>
      <c r="R7" s="520"/>
      <c r="S7" s="520"/>
      <c r="T7" s="520"/>
      <c r="U7" s="520"/>
      <c r="V7" s="520"/>
      <c r="W7" s="520"/>
      <c r="X7" s="520"/>
      <c r="Y7" s="520"/>
      <c r="Z7" s="520"/>
      <c r="AA7" s="522"/>
    </row>
    <row r="8" spans="1:27" ht="30" hidden="1" customHeight="1" x14ac:dyDescent="0.45">
      <c r="A8" s="523" t="s">
        <v>230</v>
      </c>
      <c r="B8" s="524" t="s">
        <v>92</v>
      </c>
      <c r="C8" s="525" t="s">
        <v>236</v>
      </c>
      <c r="D8" s="526" t="s">
        <v>237</v>
      </c>
      <c r="E8" s="515">
        <v>34.08</v>
      </c>
      <c r="F8" s="513">
        <v>134</v>
      </c>
      <c r="G8" s="515">
        <v>4.0599999999999996</v>
      </c>
      <c r="H8" s="514">
        <v>100419</v>
      </c>
      <c r="I8" s="525" t="str">
        <f>VLOOKUP(H8,'[3]November 2017'!A:C,2,FALSE)</f>
        <v>FLOUR BAKER HEARTH BLCH-BULK</v>
      </c>
      <c r="J8" s="527">
        <v>4.84</v>
      </c>
      <c r="K8" s="532">
        <f>VLOOKUP(H8,'[3]November 2017'!A:C,3,FALSE)</f>
        <v>0.21490000000000001</v>
      </c>
      <c r="L8" s="517">
        <f>J8*K8</f>
        <v>1.040116</v>
      </c>
      <c r="M8" s="529">
        <v>43054</v>
      </c>
      <c r="N8" s="533"/>
      <c r="O8" s="520"/>
      <c r="P8" s="521"/>
      <c r="Q8" s="520"/>
      <c r="R8" s="520"/>
      <c r="S8" s="520"/>
      <c r="T8" s="520"/>
      <c r="U8" s="520"/>
      <c r="V8" s="520"/>
      <c r="W8" s="520"/>
      <c r="X8" s="520"/>
      <c r="Y8" s="520"/>
      <c r="Z8" s="520"/>
      <c r="AA8" s="522"/>
    </row>
    <row r="9" spans="1:27" ht="30" hidden="1" customHeight="1" x14ac:dyDescent="0.45">
      <c r="A9" s="523" t="s">
        <v>230</v>
      </c>
      <c r="B9" s="524" t="s">
        <v>92</v>
      </c>
      <c r="C9" s="525">
        <v>26100</v>
      </c>
      <c r="D9" s="526" t="s">
        <v>238</v>
      </c>
      <c r="E9" s="515">
        <v>32.08</v>
      </c>
      <c r="F9" s="513">
        <v>171</v>
      </c>
      <c r="G9" s="515">
        <v>3</v>
      </c>
      <c r="H9" s="514">
        <v>100103</v>
      </c>
      <c r="I9" s="525" t="str">
        <f>VLOOKUP(H9,'[3]November 2017'!A:C,2,FALSE)</f>
        <v>CHICKEN LARGE CHILLED -BULK</v>
      </c>
      <c r="J9" s="527">
        <v>52.86</v>
      </c>
      <c r="K9" s="532">
        <f>VLOOKUP(H9,'[3]November 2017'!A:C,3,FALSE)</f>
        <v>0.89570000000000005</v>
      </c>
      <c r="L9" s="517">
        <f t="shared" ref="L9:L29" si="0">J9*K9</f>
        <v>47.346702000000001</v>
      </c>
      <c r="M9" s="529">
        <v>43054</v>
      </c>
      <c r="N9" s="533"/>
      <c r="O9" s="520"/>
      <c r="P9" s="521"/>
      <c r="Q9" s="520"/>
      <c r="R9" s="520"/>
      <c r="S9" s="520"/>
      <c r="T9" s="520"/>
      <c r="U9" s="520"/>
      <c r="V9" s="520"/>
      <c r="W9" s="520"/>
      <c r="X9" s="520"/>
      <c r="Y9" s="520"/>
      <c r="Z9" s="520"/>
      <c r="AA9" s="522"/>
    </row>
    <row r="10" spans="1:27" ht="30" customHeight="1" x14ac:dyDescent="0.45">
      <c r="A10" s="523" t="s">
        <v>230</v>
      </c>
      <c r="B10" s="524" t="s">
        <v>92</v>
      </c>
      <c r="C10" s="525">
        <v>72001</v>
      </c>
      <c r="D10" s="526" t="s">
        <v>16</v>
      </c>
      <c r="E10" s="515">
        <v>42.9</v>
      </c>
      <c r="F10" s="513">
        <v>176</v>
      </c>
      <c r="G10" s="515">
        <v>3.9</v>
      </c>
      <c r="H10" s="514">
        <v>100113</v>
      </c>
      <c r="I10" s="525" t="str">
        <f>VLOOKUP(H10,'[3]November 2017'!A:C,2,FALSE)</f>
        <v>CHICKEN LEGS CHILLED -BULK</v>
      </c>
      <c r="J10" s="527">
        <v>34.65</v>
      </c>
      <c r="K10" s="532">
        <f>VLOOKUP(H10,'[3]November 2017'!A:C,3,FALSE)</f>
        <v>0.47570000000000001</v>
      </c>
      <c r="L10" s="517">
        <f t="shared" si="0"/>
        <v>16.483004999999999</v>
      </c>
      <c r="M10" s="529">
        <v>43054</v>
      </c>
      <c r="N10" s="533"/>
      <c r="O10" s="520"/>
      <c r="P10" s="521"/>
      <c r="Q10" s="520"/>
      <c r="R10" s="520"/>
      <c r="S10" s="520"/>
      <c r="T10" s="520"/>
      <c r="U10" s="520"/>
      <c r="V10" s="520"/>
      <c r="W10" s="520"/>
      <c r="X10" s="520"/>
      <c r="Y10" s="520"/>
      <c r="Z10" s="520"/>
      <c r="AA10" s="522"/>
    </row>
    <row r="11" spans="1:27" ht="30" customHeight="1" x14ac:dyDescent="0.45">
      <c r="A11" s="523" t="s">
        <v>230</v>
      </c>
      <c r="B11" s="524" t="s">
        <v>92</v>
      </c>
      <c r="C11" s="525">
        <v>72003</v>
      </c>
      <c r="D11" s="526" t="s">
        <v>103</v>
      </c>
      <c r="E11" s="515">
        <v>42.9</v>
      </c>
      <c r="F11" s="513">
        <v>176</v>
      </c>
      <c r="G11" s="515">
        <v>3.9</v>
      </c>
      <c r="H11" s="514">
        <v>100113</v>
      </c>
      <c r="I11" s="525" t="str">
        <f>VLOOKUP(H11,'[3]November 2017'!A:C,2,FALSE)</f>
        <v>CHICKEN LEGS CHILLED -BULK</v>
      </c>
      <c r="J11" s="527">
        <v>34.65</v>
      </c>
      <c r="K11" s="532">
        <f>VLOOKUP(H11,'[3]November 2017'!A:C,3,FALSE)</f>
        <v>0.47570000000000001</v>
      </c>
      <c r="L11" s="517">
        <f t="shared" si="0"/>
        <v>16.483004999999999</v>
      </c>
      <c r="M11" s="529">
        <v>43054</v>
      </c>
      <c r="N11" s="533"/>
      <c r="O11" s="520"/>
      <c r="P11" s="521"/>
      <c r="Q11" s="520"/>
      <c r="R11" s="520"/>
      <c r="S11" s="520"/>
      <c r="T11" s="520"/>
      <c r="U11" s="520"/>
      <c r="V11" s="520"/>
      <c r="W11" s="520"/>
      <c r="X11" s="520"/>
      <c r="Y11" s="520"/>
      <c r="Z11" s="520"/>
      <c r="AA11" s="522"/>
    </row>
    <row r="12" spans="1:27" ht="30" customHeight="1" x14ac:dyDescent="0.45">
      <c r="A12" s="523" t="s">
        <v>230</v>
      </c>
      <c r="B12" s="524" t="s">
        <v>92</v>
      </c>
      <c r="C12" s="525">
        <v>72005</v>
      </c>
      <c r="D12" s="526" t="s">
        <v>239</v>
      </c>
      <c r="E12" s="515">
        <v>42.9</v>
      </c>
      <c r="F12" s="513">
        <v>176</v>
      </c>
      <c r="G12" s="515">
        <v>3.9</v>
      </c>
      <c r="H12" s="514">
        <v>100113</v>
      </c>
      <c r="I12" s="525" t="str">
        <f>VLOOKUP(H12,'[3]November 2017'!A:C,2,FALSE)</f>
        <v>CHICKEN LEGS CHILLED -BULK</v>
      </c>
      <c r="J12" s="527">
        <v>34.65</v>
      </c>
      <c r="K12" s="532">
        <f>VLOOKUP(H12,'[3]November 2017'!A:C,3,FALSE)</f>
        <v>0.47570000000000001</v>
      </c>
      <c r="L12" s="517">
        <f t="shared" si="0"/>
        <v>16.483004999999999</v>
      </c>
      <c r="M12" s="529">
        <v>43054</v>
      </c>
      <c r="N12" s="533"/>
      <c r="O12" s="520"/>
      <c r="P12" s="521"/>
      <c r="Q12" s="520"/>
      <c r="R12" s="520"/>
      <c r="S12" s="520"/>
      <c r="T12" s="520"/>
      <c r="U12" s="520"/>
      <c r="V12" s="520"/>
      <c r="W12" s="520"/>
      <c r="X12" s="520"/>
      <c r="Y12" s="520"/>
      <c r="Z12" s="520"/>
      <c r="AA12" s="522"/>
    </row>
    <row r="13" spans="1:27" ht="30" customHeight="1" x14ac:dyDescent="0.45">
      <c r="A13" s="523" t="s">
        <v>230</v>
      </c>
      <c r="B13" s="524" t="s">
        <v>92</v>
      </c>
      <c r="C13" s="513">
        <v>72010</v>
      </c>
      <c r="D13" s="526" t="s">
        <v>58</v>
      </c>
      <c r="E13" s="515">
        <v>42.9</v>
      </c>
      <c r="F13" s="513">
        <v>176</v>
      </c>
      <c r="G13" s="515">
        <v>3.9</v>
      </c>
      <c r="H13" s="514">
        <v>100113</v>
      </c>
      <c r="I13" s="525" t="str">
        <f>VLOOKUP(H13,'[3]November 2017'!A:C,2,FALSE)</f>
        <v>CHICKEN LEGS CHILLED -BULK</v>
      </c>
      <c r="J13" s="527">
        <v>34.65</v>
      </c>
      <c r="K13" s="532">
        <f>VLOOKUP(H13,'[3]November 2017'!A:C,3,FALSE)</f>
        <v>0.47570000000000001</v>
      </c>
      <c r="L13" s="517">
        <f t="shared" si="0"/>
        <v>16.483004999999999</v>
      </c>
      <c r="M13" s="529">
        <v>43054</v>
      </c>
      <c r="N13" s="533"/>
      <c r="O13" s="520"/>
      <c r="P13" s="521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2"/>
    </row>
    <row r="14" spans="1:27" s="522" customFormat="1" ht="30" customHeight="1" x14ac:dyDescent="0.45">
      <c r="A14" s="523" t="s">
        <v>230</v>
      </c>
      <c r="B14" s="524" t="s">
        <v>92</v>
      </c>
      <c r="C14" s="513">
        <v>72013</v>
      </c>
      <c r="D14" s="526" t="s">
        <v>195</v>
      </c>
      <c r="E14" s="515">
        <v>42.9</v>
      </c>
      <c r="F14" s="513">
        <v>176</v>
      </c>
      <c r="G14" s="515">
        <v>3.9</v>
      </c>
      <c r="H14" s="514">
        <v>100113</v>
      </c>
      <c r="I14" s="525" t="str">
        <f>VLOOKUP(H14,'[3]November 2017'!A:C,2,FALSE)</f>
        <v>CHICKEN LEGS CHILLED -BULK</v>
      </c>
      <c r="J14" s="527">
        <v>34.65</v>
      </c>
      <c r="K14" s="532">
        <f>VLOOKUP(H14,'[3]November 2017'!A:C,3,FALSE)</f>
        <v>0.47570000000000001</v>
      </c>
      <c r="L14" s="517">
        <f t="shared" si="0"/>
        <v>16.483004999999999</v>
      </c>
      <c r="M14" s="529">
        <v>43054</v>
      </c>
      <c r="N14" s="533"/>
      <c r="O14" s="520"/>
      <c r="P14" s="521"/>
      <c r="Q14" s="520"/>
      <c r="R14" s="520"/>
      <c r="S14" s="520"/>
      <c r="T14" s="520"/>
      <c r="U14" s="520"/>
      <c r="V14" s="520"/>
      <c r="W14" s="520"/>
      <c r="X14" s="520"/>
      <c r="Y14" s="520"/>
      <c r="Z14" s="520"/>
    </row>
    <row r="15" spans="1:27" ht="30" customHeight="1" x14ac:dyDescent="0.45">
      <c r="A15" s="523" t="s">
        <v>230</v>
      </c>
      <c r="B15" s="524" t="s">
        <v>92</v>
      </c>
      <c r="C15" s="513">
        <v>73001</v>
      </c>
      <c r="D15" s="526" t="s">
        <v>20</v>
      </c>
      <c r="E15" s="515">
        <v>42.9</v>
      </c>
      <c r="F15" s="513">
        <v>240</v>
      </c>
      <c r="G15" s="515">
        <v>2.85</v>
      </c>
      <c r="H15" s="514">
        <v>100113</v>
      </c>
      <c r="I15" s="525" t="str">
        <f>VLOOKUP(H15,'[3]November 2017'!A:C,2,FALSE)</f>
        <v>CHICKEN LEGS CHILLED -BULK</v>
      </c>
      <c r="J15" s="527">
        <v>45.98</v>
      </c>
      <c r="K15" s="532">
        <f>VLOOKUP(H15,'[3]November 2017'!A:C,3,FALSE)</f>
        <v>0.47570000000000001</v>
      </c>
      <c r="L15" s="517">
        <f t="shared" si="0"/>
        <v>21.872685999999998</v>
      </c>
      <c r="M15" s="529">
        <v>43054</v>
      </c>
      <c r="N15" s="530"/>
      <c r="O15" s="520"/>
      <c r="P15" s="521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2"/>
    </row>
    <row r="16" spans="1:27" ht="30" customHeight="1" x14ac:dyDescent="0.45">
      <c r="A16" s="523" t="s">
        <v>230</v>
      </c>
      <c r="B16" s="524" t="s">
        <v>92</v>
      </c>
      <c r="C16" s="513">
        <v>73002</v>
      </c>
      <c r="D16" s="526" t="s">
        <v>240</v>
      </c>
      <c r="E16" s="515">
        <v>42.9</v>
      </c>
      <c r="F16" s="513">
        <v>240</v>
      </c>
      <c r="G16" s="515">
        <v>2.85</v>
      </c>
      <c r="H16" s="514">
        <v>100113</v>
      </c>
      <c r="I16" s="525" t="str">
        <f>VLOOKUP(H16,'[3]November 2017'!A:C,2,FALSE)</f>
        <v>CHICKEN LEGS CHILLED -BULK</v>
      </c>
      <c r="J16" s="527">
        <v>45.98</v>
      </c>
      <c r="K16" s="532">
        <f>VLOOKUP(H16,'[3]November 2017'!A:C,3,FALSE)</f>
        <v>0.47570000000000001</v>
      </c>
      <c r="L16" s="517">
        <f t="shared" si="0"/>
        <v>21.872685999999998</v>
      </c>
      <c r="M16" s="529">
        <v>43054</v>
      </c>
      <c r="N16" s="533"/>
      <c r="O16" s="520"/>
      <c r="P16" s="521"/>
      <c r="Q16" s="520"/>
      <c r="R16" s="520"/>
      <c r="S16" s="520"/>
      <c r="T16" s="520"/>
      <c r="U16" s="520"/>
      <c r="V16" s="520"/>
      <c r="W16" s="520"/>
      <c r="X16" s="520"/>
      <c r="Y16" s="520"/>
      <c r="Z16" s="520"/>
      <c r="AA16" s="522"/>
    </row>
    <row r="17" spans="1:27" ht="30" hidden="1" customHeight="1" x14ac:dyDescent="0.45">
      <c r="A17" s="523" t="s">
        <v>230</v>
      </c>
      <c r="B17" s="524" t="s">
        <v>92</v>
      </c>
      <c r="C17" s="513">
        <v>73003</v>
      </c>
      <c r="D17" s="526" t="s">
        <v>21</v>
      </c>
      <c r="E17" s="515">
        <v>42.9</v>
      </c>
      <c r="F17" s="513">
        <v>240</v>
      </c>
      <c r="G17" s="515">
        <v>2.85</v>
      </c>
      <c r="H17" s="514">
        <v>100113</v>
      </c>
      <c r="I17" s="525" t="str">
        <f>VLOOKUP(H17,'[3]November 2017'!A:C,2,FALSE)</f>
        <v>CHICKEN LEGS CHILLED -BULK</v>
      </c>
      <c r="J17" s="527">
        <v>45.98</v>
      </c>
      <c r="K17" s="532">
        <f>VLOOKUP(H17,'[3]November 2017'!A:C,3,FALSE)</f>
        <v>0.47570000000000001</v>
      </c>
      <c r="L17" s="517">
        <f t="shared" si="0"/>
        <v>21.872685999999998</v>
      </c>
      <c r="M17" s="529">
        <v>43054</v>
      </c>
      <c r="N17" s="533"/>
      <c r="O17" s="520"/>
      <c r="P17" s="521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2"/>
    </row>
    <row r="18" spans="1:27" ht="30" customHeight="1" x14ac:dyDescent="0.45">
      <c r="A18" s="523" t="s">
        <v>230</v>
      </c>
      <c r="B18" s="524" t="s">
        <v>92</v>
      </c>
      <c r="C18" s="513">
        <v>73004</v>
      </c>
      <c r="D18" s="526" t="s">
        <v>23</v>
      </c>
      <c r="E18" s="515">
        <v>42.9</v>
      </c>
      <c r="F18" s="513">
        <v>240</v>
      </c>
      <c r="G18" s="515">
        <v>2.85</v>
      </c>
      <c r="H18" s="514">
        <v>100113</v>
      </c>
      <c r="I18" s="525" t="str">
        <f>VLOOKUP(H18,'[3]November 2017'!A:C,2,FALSE)</f>
        <v>CHICKEN LEGS CHILLED -BULK</v>
      </c>
      <c r="J18" s="527">
        <v>45.98</v>
      </c>
      <c r="K18" s="532">
        <f>VLOOKUP(H18,'[3]November 2017'!A:C,3,FALSE)</f>
        <v>0.47570000000000001</v>
      </c>
      <c r="L18" s="517">
        <f t="shared" si="0"/>
        <v>21.872685999999998</v>
      </c>
      <c r="M18" s="529">
        <v>43054</v>
      </c>
      <c r="N18" s="533"/>
      <c r="O18" s="520"/>
      <c r="P18" s="521"/>
      <c r="Q18" s="520"/>
      <c r="R18" s="520"/>
      <c r="S18" s="520"/>
      <c r="T18" s="520"/>
      <c r="U18" s="520"/>
      <c r="V18" s="520"/>
      <c r="W18" s="520"/>
      <c r="X18" s="520"/>
      <c r="Y18" s="520"/>
      <c r="Z18" s="520"/>
      <c r="AA18" s="522"/>
    </row>
    <row r="19" spans="1:27" ht="30" customHeight="1" x14ac:dyDescent="0.45">
      <c r="A19" s="523" t="s">
        <v>230</v>
      </c>
      <c r="B19" s="524" t="s">
        <v>92</v>
      </c>
      <c r="C19" s="513">
        <v>73005</v>
      </c>
      <c r="D19" s="526" t="s">
        <v>73</v>
      </c>
      <c r="E19" s="515">
        <v>28.6</v>
      </c>
      <c r="F19" s="513">
        <v>159</v>
      </c>
      <c r="G19" s="515">
        <v>2.85</v>
      </c>
      <c r="H19" s="514">
        <v>100113</v>
      </c>
      <c r="I19" s="525" t="str">
        <f>VLOOKUP(H19,'[3]November 2017'!A:C,2,FALSE)</f>
        <v>CHICKEN LEGS CHILLED -BULK</v>
      </c>
      <c r="J19" s="527">
        <v>30.64</v>
      </c>
      <c r="K19" s="532">
        <f>VLOOKUP(H19,'[3]November 2017'!A:C,3,FALSE)</f>
        <v>0.47570000000000001</v>
      </c>
      <c r="L19" s="517">
        <f t="shared" si="0"/>
        <v>14.575448000000002</v>
      </c>
      <c r="M19" s="529">
        <v>43054</v>
      </c>
      <c r="N19" s="533"/>
      <c r="O19" s="520"/>
      <c r="P19" s="521"/>
      <c r="Q19" s="520"/>
      <c r="R19" s="520"/>
      <c r="S19" s="520"/>
      <c r="T19" s="520"/>
      <c r="U19" s="520"/>
      <c r="V19" s="520"/>
      <c r="W19" s="520"/>
      <c r="X19" s="520"/>
      <c r="Y19" s="520"/>
      <c r="Z19" s="520"/>
      <c r="AA19" s="522"/>
    </row>
    <row r="20" spans="1:27" ht="30" hidden="1" customHeight="1" x14ac:dyDescent="0.45">
      <c r="A20" s="523" t="s">
        <v>230</v>
      </c>
      <c r="B20" s="524" t="s">
        <v>92</v>
      </c>
      <c r="C20" s="513">
        <v>78001</v>
      </c>
      <c r="D20" s="526" t="s">
        <v>241</v>
      </c>
      <c r="E20" s="515">
        <v>40</v>
      </c>
      <c r="F20" s="513">
        <v>142</v>
      </c>
      <c r="G20" s="515">
        <v>4.5</v>
      </c>
      <c r="H20" s="514">
        <v>101031</v>
      </c>
      <c r="I20" s="525" t="str">
        <f>VLOOKUP(H20,'[3]November 2017'!A:C,2,FALSE)</f>
        <v>RICE BRN US#1 LONG PARBOILED BAG-25 LB</v>
      </c>
      <c r="J20" s="527">
        <v>8.89</v>
      </c>
      <c r="K20" s="532">
        <f>VLOOKUP(H20,'[3]November 2017'!A:C,3,FALSE)</f>
        <v>0.36880000000000002</v>
      </c>
      <c r="L20" s="517">
        <f t="shared" si="0"/>
        <v>3.2786320000000004</v>
      </c>
      <c r="M20" s="529">
        <v>43054</v>
      </c>
      <c r="N20" s="533"/>
      <c r="O20" s="520"/>
      <c r="P20" s="521"/>
      <c r="Q20" s="520"/>
      <c r="R20" s="520"/>
      <c r="S20" s="520"/>
      <c r="T20" s="520"/>
      <c r="U20" s="520"/>
      <c r="V20" s="520"/>
      <c r="W20" s="520"/>
      <c r="X20" s="520"/>
      <c r="Y20" s="520"/>
      <c r="Z20" s="520"/>
      <c r="AA20" s="522"/>
    </row>
    <row r="21" spans="1:27" ht="30" hidden="1" customHeight="1" x14ac:dyDescent="0.45">
      <c r="A21" s="523" t="s">
        <v>230</v>
      </c>
      <c r="B21" s="524" t="s">
        <v>92</v>
      </c>
      <c r="C21" s="513">
        <v>78003</v>
      </c>
      <c r="D21" s="526" t="s">
        <v>242</v>
      </c>
      <c r="E21" s="515">
        <v>40</v>
      </c>
      <c r="F21" s="513">
        <v>180</v>
      </c>
      <c r="G21" s="515">
        <v>3.56</v>
      </c>
      <c r="H21" s="514">
        <v>101031</v>
      </c>
      <c r="I21" s="525" t="str">
        <f>VLOOKUP(H21,'[3]November 2017'!A:C,2,FALSE)</f>
        <v>RICE BRN US#1 LONG PARBOILED BAG-25 LB</v>
      </c>
      <c r="J21" s="527">
        <v>10.32</v>
      </c>
      <c r="K21" s="532">
        <f>VLOOKUP(H21,'[3]November 2017'!A:C,3,FALSE)</f>
        <v>0.36880000000000002</v>
      </c>
      <c r="L21" s="517">
        <f t="shared" si="0"/>
        <v>3.8060160000000001</v>
      </c>
      <c r="M21" s="529">
        <v>43054</v>
      </c>
      <c r="N21" s="533"/>
      <c r="O21" s="520"/>
      <c r="P21" s="521"/>
      <c r="Q21" s="520"/>
      <c r="R21" s="520"/>
      <c r="S21" s="520"/>
      <c r="T21" s="520"/>
      <c r="U21" s="520"/>
      <c r="V21" s="520"/>
      <c r="W21" s="520"/>
      <c r="X21" s="520"/>
      <c r="Y21" s="520"/>
      <c r="Z21" s="520"/>
      <c r="AA21" s="522"/>
    </row>
    <row r="22" spans="1:27" ht="30" hidden="1" customHeight="1" x14ac:dyDescent="0.45">
      <c r="A22" s="523" t="s">
        <v>230</v>
      </c>
      <c r="B22" s="524" t="s">
        <v>92</v>
      </c>
      <c r="C22" s="513">
        <v>78800</v>
      </c>
      <c r="D22" s="526" t="s">
        <v>243</v>
      </c>
      <c r="E22" s="515">
        <v>40</v>
      </c>
      <c r="F22" s="513">
        <v>320</v>
      </c>
      <c r="G22" s="515">
        <v>2</v>
      </c>
      <c r="H22" s="514">
        <v>100113</v>
      </c>
      <c r="I22" s="525" t="str">
        <f>VLOOKUP(H22,'[3]November 2017'!A:C,2,FALSE)</f>
        <v>CHICKEN LEGS CHILLED -BULK</v>
      </c>
      <c r="J22" s="527">
        <v>61.31</v>
      </c>
      <c r="K22" s="532">
        <f>VLOOKUP(H22,'[3]November 2017'!A:C,3,FALSE)</f>
        <v>0.47570000000000001</v>
      </c>
      <c r="L22" s="517">
        <f t="shared" si="0"/>
        <v>29.165167</v>
      </c>
      <c r="M22" s="529">
        <v>43054</v>
      </c>
      <c r="N22" s="533"/>
      <c r="O22" s="520"/>
      <c r="P22" s="521"/>
      <c r="Q22" s="520"/>
      <c r="R22" s="520"/>
      <c r="S22" s="520"/>
      <c r="T22" s="520"/>
      <c r="U22" s="520"/>
      <c r="V22" s="520"/>
      <c r="W22" s="520"/>
      <c r="X22" s="520"/>
      <c r="Y22" s="520"/>
      <c r="Z22" s="520"/>
      <c r="AA22" s="522"/>
    </row>
    <row r="23" spans="1:27" ht="30" hidden="1" customHeight="1" x14ac:dyDescent="0.45">
      <c r="A23" s="523" t="s">
        <v>230</v>
      </c>
      <c r="B23" s="524" t="s">
        <v>92</v>
      </c>
      <c r="C23" s="513">
        <v>80001</v>
      </c>
      <c r="D23" s="526" t="s">
        <v>244</v>
      </c>
      <c r="E23" s="515">
        <v>20.149999999999999</v>
      </c>
      <c r="F23" s="513">
        <v>104</v>
      </c>
      <c r="G23" s="515">
        <v>3.08</v>
      </c>
      <c r="H23" s="514">
        <v>100113</v>
      </c>
      <c r="I23" s="525" t="str">
        <f>VLOOKUP(H23,'[3]November 2017'!A:C,2,FALSE)</f>
        <v>CHICKEN LEGS CHILLED -BULK</v>
      </c>
      <c r="J23" s="527">
        <v>20.079999999999998</v>
      </c>
      <c r="K23" s="532">
        <f>VLOOKUP(H23,'[3]November 2017'!A:C,3,FALSE)</f>
        <v>0.47570000000000001</v>
      </c>
      <c r="L23" s="517">
        <f t="shared" si="0"/>
        <v>9.5520559999999985</v>
      </c>
      <c r="M23" s="529">
        <v>43054</v>
      </c>
      <c r="N23" s="533"/>
      <c r="O23" s="520"/>
      <c r="P23" s="521"/>
      <c r="Q23" s="520"/>
      <c r="R23" s="520"/>
      <c r="S23" s="520"/>
      <c r="T23" s="520"/>
      <c r="U23" s="520"/>
      <c r="V23" s="520"/>
      <c r="W23" s="520"/>
      <c r="X23" s="520"/>
      <c r="Y23" s="520"/>
      <c r="Z23" s="520"/>
      <c r="AA23" s="522"/>
    </row>
    <row r="24" spans="1:27" ht="30" hidden="1" customHeight="1" x14ac:dyDescent="0.45">
      <c r="A24" s="523" t="s">
        <v>230</v>
      </c>
      <c r="B24" s="524" t="s">
        <v>92</v>
      </c>
      <c r="C24" s="534">
        <v>74001</v>
      </c>
      <c r="D24" s="526" t="s">
        <v>245</v>
      </c>
      <c r="E24" s="535">
        <v>35.93</v>
      </c>
      <c r="F24" s="535">
        <v>186</v>
      </c>
      <c r="G24" s="535">
        <v>3.09</v>
      </c>
      <c r="H24" s="524">
        <v>100156</v>
      </c>
      <c r="I24" s="525" t="str">
        <f>VLOOKUP(H24,'[3]November 2017'!A:C,2,FALSE)</f>
        <v>BEEF BNLS SPECIAL TRM FRZ CTN-60 LB</v>
      </c>
      <c r="J24" s="525">
        <v>28.21</v>
      </c>
      <c r="K24" s="536">
        <f>VLOOKUP(H24,'[3]November 2017'!A:C,3,FALSE)</f>
        <v>3.2336999999999998</v>
      </c>
      <c r="L24" s="537">
        <f t="shared" si="0"/>
        <v>91.22267699999999</v>
      </c>
      <c r="M24" s="538">
        <v>43054</v>
      </c>
    </row>
    <row r="25" spans="1:27" ht="30" hidden="1" customHeight="1" x14ac:dyDescent="0.45">
      <c r="A25" s="523" t="s">
        <v>230</v>
      </c>
      <c r="B25" s="524" t="s">
        <v>92</v>
      </c>
      <c r="C25" s="524">
        <v>74002</v>
      </c>
      <c r="D25" s="526" t="s">
        <v>196</v>
      </c>
      <c r="E25" s="535">
        <v>36</v>
      </c>
      <c r="F25" s="535">
        <v>275</v>
      </c>
      <c r="G25" s="535">
        <v>2.09</v>
      </c>
      <c r="H25" s="524">
        <v>100156</v>
      </c>
      <c r="I25" s="525" t="str">
        <f>VLOOKUP(H25,'[3]November 2017'!A:C,2,FALSE)</f>
        <v>BEEF BNLS SPECIAL TRM FRZ CTN-60 LB</v>
      </c>
      <c r="J25" s="525">
        <v>41.36</v>
      </c>
      <c r="K25" s="536">
        <f>VLOOKUP(H25,'[3]November 2017'!A:C,3,FALSE)</f>
        <v>3.2336999999999998</v>
      </c>
      <c r="L25" s="537">
        <f t="shared" si="0"/>
        <v>133.74583199999998</v>
      </c>
      <c r="M25" s="538">
        <v>43054</v>
      </c>
    </row>
    <row r="26" spans="1:27" ht="30" hidden="1" customHeight="1" x14ac:dyDescent="0.45">
      <c r="A26" s="523" t="s">
        <v>230</v>
      </c>
      <c r="B26" s="524" t="s">
        <v>92</v>
      </c>
      <c r="C26" s="524">
        <v>74003</v>
      </c>
      <c r="D26" s="526" t="s">
        <v>246</v>
      </c>
      <c r="E26" s="535">
        <v>35.93</v>
      </c>
      <c r="F26" s="535">
        <v>186</v>
      </c>
      <c r="G26" s="535">
        <v>3.09</v>
      </c>
      <c r="H26" s="524">
        <v>100156</v>
      </c>
      <c r="I26" s="525" t="str">
        <f>VLOOKUP(H26,'[3]November 2017'!A:C,2,FALSE)</f>
        <v>BEEF BNLS SPECIAL TRM FRZ CTN-60 LB</v>
      </c>
      <c r="J26" s="525">
        <v>28.21</v>
      </c>
      <c r="K26" s="536">
        <f>VLOOKUP(H26,'[3]November 2017'!A:C,3,FALSE)</f>
        <v>3.2336999999999998</v>
      </c>
      <c r="L26" s="537">
        <f t="shared" si="0"/>
        <v>91.22267699999999</v>
      </c>
      <c r="M26" s="538">
        <v>43054</v>
      </c>
    </row>
    <row r="27" spans="1:27" ht="30" hidden="1" customHeight="1" x14ac:dyDescent="0.45">
      <c r="A27" s="523" t="s">
        <v>230</v>
      </c>
      <c r="B27" s="524" t="s">
        <v>92</v>
      </c>
      <c r="C27" s="524">
        <v>74004</v>
      </c>
      <c r="D27" s="526" t="s">
        <v>247</v>
      </c>
      <c r="E27" s="535">
        <v>35.93</v>
      </c>
      <c r="F27" s="535">
        <v>186</v>
      </c>
      <c r="G27" s="535">
        <v>3.09</v>
      </c>
      <c r="H27" s="524">
        <v>100156</v>
      </c>
      <c r="I27" s="525" t="str">
        <f>VLOOKUP(H27,'[3]November 2017'!A:C,2,FALSE)</f>
        <v>BEEF BNLS SPECIAL TRM FRZ CTN-60 LB</v>
      </c>
      <c r="J27" s="525">
        <v>28.21</v>
      </c>
      <c r="K27" s="536">
        <f>VLOOKUP(H27,'[3]November 2017'!A:C,3,FALSE)</f>
        <v>3.2336999999999998</v>
      </c>
      <c r="L27" s="537">
        <f t="shared" si="0"/>
        <v>91.22267699999999</v>
      </c>
      <c r="M27" s="538">
        <v>43054</v>
      </c>
    </row>
    <row r="28" spans="1:27" ht="30" hidden="1" customHeight="1" x14ac:dyDescent="0.45">
      <c r="A28" s="523" t="s">
        <v>230</v>
      </c>
      <c r="B28" s="524" t="s">
        <v>92</v>
      </c>
      <c r="C28" s="524">
        <v>26002</v>
      </c>
      <c r="D28" s="526" t="s">
        <v>199</v>
      </c>
      <c r="E28" s="535">
        <v>32.08</v>
      </c>
      <c r="F28" s="535">
        <v>131</v>
      </c>
      <c r="G28" s="535">
        <v>3.9</v>
      </c>
      <c r="H28" s="524">
        <v>100156</v>
      </c>
      <c r="I28" s="525" t="str">
        <f>VLOOKUP(H28,'[3]November 2017'!A:C,2,FALSE)</f>
        <v>BEEF BNLS SPECIAL TRM FRZ CTN-60 LB</v>
      </c>
      <c r="J28" s="525">
        <v>37.72</v>
      </c>
      <c r="K28" s="536">
        <f>VLOOKUP(H28,'[3]November 2017'!A:C,3,FALSE)</f>
        <v>3.2336999999999998</v>
      </c>
      <c r="L28" s="537">
        <f t="shared" si="0"/>
        <v>121.97516399999999</v>
      </c>
      <c r="M28" s="538">
        <v>43054</v>
      </c>
    </row>
    <row r="29" spans="1:27" ht="30" hidden="1" customHeight="1" x14ac:dyDescent="0.45">
      <c r="A29" s="523" t="s">
        <v>230</v>
      </c>
      <c r="B29" s="524" t="s">
        <v>92</v>
      </c>
      <c r="C29" s="524">
        <v>26200</v>
      </c>
      <c r="D29" s="526" t="s">
        <v>200</v>
      </c>
      <c r="E29" s="535">
        <v>32.08</v>
      </c>
      <c r="F29" s="535">
        <v>135</v>
      </c>
      <c r="G29" s="535">
        <v>3.8</v>
      </c>
      <c r="H29" s="524">
        <v>110138</v>
      </c>
      <c r="I29" s="525" t="str">
        <f>VLOOKUP(H29,'[3]November 2017'!A:C,2,FALSE)</f>
        <v>PORK BNLS LEG ROASTS - BULK CTN-60 LB</v>
      </c>
      <c r="J29" s="525">
        <v>37.72</v>
      </c>
      <c r="K29" s="536">
        <f>VLOOKUP(H29,'[3]November 2017'!A:C,3,FALSE)</f>
        <v>1.4444999999999999</v>
      </c>
      <c r="L29" s="537">
        <f t="shared" si="0"/>
        <v>54.486539999999991</v>
      </c>
      <c r="M29" s="538">
        <v>43054</v>
      </c>
    </row>
  </sheetData>
  <sheetProtection password="E8D5" sheet="1" objects="1" scenarios="1" selectLockedCells="1" autoFilter="0" selectUnlockedCells="1"/>
  <protectedRanges>
    <protectedRange sqref="A5:XFD15 B16:XFD23 A16:A29" name="Range1"/>
  </protectedRanges>
  <autoFilter ref="A4:M29">
    <filterColumn colId="2">
      <filters>
        <filter val="72001"/>
        <filter val="72003"/>
        <filter val="72005"/>
        <filter val="72010"/>
        <filter val="72013"/>
        <filter val="73001"/>
        <filter val="73002"/>
        <filter val="73004"/>
        <filter val="73005"/>
      </filters>
    </filterColumn>
  </autoFilter>
  <mergeCells count="1">
    <mergeCell ref="J1:M1"/>
  </mergeCells>
  <dataValidations count="2">
    <dataValidation type="list" showInputMessage="1" showErrorMessage="1" sqref="B24:B29">
      <formula1>ProductStatus</formula1>
    </dataValidation>
    <dataValidation type="list" showInputMessage="1" showErrorMessage="1" errorTitle="Error Message" error="OOPS! You made a boo-boo! You can only type in A, N, R or X. Try again and have a lovely day! :)" sqref="B5:B23">
      <formula1>ProductStatus</formula1>
    </dataValidation>
  </dataValidations>
  <printOptions horizontalCentered="1"/>
  <pageMargins left="0.25" right="0.25" top="0.25" bottom="0.63" header="0.25" footer="0.15"/>
  <pageSetup scale="65" orientation="landscape" r:id="rId1"/>
  <headerFooter alignWithMargins="0">
    <oddFooter>&amp;LACDA 10/2016&amp;R&amp;D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BH217"/>
  <sheetViews>
    <sheetView showGridLines="0" tabSelected="1" zoomScale="73" zoomScaleNormal="73" workbookViewId="0">
      <selection activeCell="A12" sqref="A12"/>
    </sheetView>
  </sheetViews>
  <sheetFormatPr defaultColWidth="9.1328125" defaultRowHeight="12.75" x14ac:dyDescent="0.35"/>
  <cols>
    <col min="1" max="1" width="19.3984375" style="301" customWidth="1"/>
    <col min="2" max="2" width="39.3984375" style="303" customWidth="1"/>
    <col min="3" max="3" width="17.265625" style="303" customWidth="1"/>
    <col min="4" max="4" width="18.59765625" style="303" customWidth="1"/>
    <col min="5" max="5" width="16.73046875" style="303" customWidth="1"/>
    <col min="6" max="7" width="15.86328125" style="303" customWidth="1"/>
    <col min="8" max="8" width="14.3984375" style="301" customWidth="1"/>
    <col min="9" max="9" width="25.3984375" style="303" customWidth="1"/>
    <col min="10" max="10" width="16.59765625" style="423" customWidth="1"/>
    <col min="11" max="11" width="16" style="423" customWidth="1"/>
    <col min="12" max="12" width="17.3984375" style="423" customWidth="1"/>
    <col min="13" max="59" width="9.1328125" style="423" customWidth="1"/>
    <col min="60" max="16384" width="9.1328125" style="303"/>
  </cols>
  <sheetData>
    <row r="1" spans="1:60" s="427" customFormat="1" ht="15" x14ac:dyDescent="0.4">
      <c r="A1" s="483" t="s">
        <v>248</v>
      </c>
      <c r="B1" s="428"/>
      <c r="C1" s="428"/>
      <c r="D1" s="428"/>
      <c r="H1" s="429"/>
      <c r="J1" s="430"/>
      <c r="K1" s="430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423"/>
      <c r="AP1" s="423"/>
      <c r="AQ1" s="423"/>
      <c r="AR1" s="423"/>
      <c r="AS1" s="423"/>
      <c r="AT1" s="423"/>
      <c r="AU1" s="423"/>
      <c r="AV1" s="423"/>
      <c r="AW1" s="423"/>
      <c r="AX1" s="423"/>
      <c r="AY1" s="423"/>
      <c r="AZ1" s="423"/>
      <c r="BA1" s="423"/>
      <c r="BB1" s="423"/>
      <c r="BC1" s="423"/>
      <c r="BD1" s="423"/>
      <c r="BE1" s="423"/>
      <c r="BF1" s="423"/>
      <c r="BG1" s="423"/>
    </row>
    <row r="2" spans="1:60" s="427" customFormat="1" ht="15" x14ac:dyDescent="0.4">
      <c r="B2" s="431"/>
      <c r="C2" s="431"/>
      <c r="D2" s="431"/>
      <c r="H2" s="429"/>
      <c r="J2" s="430"/>
      <c r="K2" s="430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3"/>
      <c r="AJ2" s="423"/>
      <c r="AK2" s="423"/>
      <c r="AL2" s="423"/>
      <c r="AM2" s="423"/>
      <c r="AN2" s="423"/>
      <c r="AO2" s="423"/>
      <c r="AP2" s="423"/>
      <c r="AQ2" s="423"/>
      <c r="AR2" s="423"/>
      <c r="AS2" s="423"/>
      <c r="AT2" s="423"/>
      <c r="AU2" s="423"/>
      <c r="AV2" s="423"/>
      <c r="AW2" s="423"/>
      <c r="AX2" s="423"/>
      <c r="AY2" s="423"/>
      <c r="AZ2" s="423"/>
      <c r="BA2" s="423"/>
      <c r="BB2" s="423"/>
      <c r="BC2" s="423"/>
      <c r="BD2" s="423"/>
      <c r="BE2" s="423"/>
      <c r="BF2" s="423"/>
      <c r="BG2" s="423"/>
    </row>
    <row r="3" spans="1:60" s="427" customFormat="1" ht="15" x14ac:dyDescent="0.4">
      <c r="B3" s="431"/>
      <c r="C3" s="431"/>
      <c r="D3" s="431"/>
      <c r="H3" s="429"/>
      <c r="J3" s="430"/>
      <c r="K3" s="430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3"/>
      <c r="AM3" s="423"/>
      <c r="AN3" s="423"/>
      <c r="AO3" s="423"/>
      <c r="AP3" s="423"/>
      <c r="AQ3" s="423"/>
      <c r="AR3" s="423"/>
      <c r="AS3" s="423"/>
      <c r="AT3" s="423"/>
      <c r="AU3" s="423"/>
      <c r="AV3" s="423"/>
      <c r="AW3" s="423"/>
      <c r="AX3" s="423"/>
      <c r="AY3" s="423"/>
      <c r="AZ3" s="423"/>
      <c r="BA3" s="423"/>
      <c r="BB3" s="423"/>
      <c r="BC3" s="423"/>
      <c r="BD3" s="423"/>
      <c r="BE3" s="423"/>
      <c r="BF3" s="423"/>
      <c r="BG3" s="423"/>
    </row>
    <row r="4" spans="1:60" s="427" customFormat="1" ht="15" x14ac:dyDescent="0.4">
      <c r="A4" s="432"/>
      <c r="B4" s="433"/>
      <c r="C4" s="433"/>
      <c r="D4" s="433"/>
      <c r="E4" s="433"/>
      <c r="F4" s="433"/>
      <c r="G4" s="433"/>
      <c r="H4" s="432"/>
      <c r="I4" s="433"/>
      <c r="J4" s="430"/>
      <c r="K4" s="430" t="s">
        <v>65</v>
      </c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3"/>
      <c r="AH4" s="423"/>
      <c r="AI4" s="423"/>
      <c r="AJ4" s="423"/>
      <c r="AK4" s="423"/>
      <c r="AL4" s="423"/>
      <c r="AM4" s="423"/>
      <c r="AN4" s="423"/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  <c r="BB4" s="423"/>
      <c r="BC4" s="423"/>
      <c r="BD4" s="423"/>
      <c r="BE4" s="423"/>
      <c r="BF4" s="423"/>
      <c r="BG4" s="423"/>
    </row>
    <row r="5" spans="1:60" s="427" customFormat="1" ht="54" customHeight="1" x14ac:dyDescent="0.4">
      <c r="A5" s="432"/>
      <c r="B5" s="433"/>
      <c r="C5" s="433"/>
      <c r="D5" s="433"/>
      <c r="E5" s="433"/>
      <c r="F5" s="433"/>
      <c r="G5" s="433"/>
      <c r="H5" s="432"/>
      <c r="I5" s="433"/>
      <c r="J5" s="430"/>
      <c r="K5" s="430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3"/>
      <c r="AC5" s="423"/>
      <c r="AD5" s="423"/>
      <c r="AE5" s="423"/>
      <c r="AF5" s="423"/>
      <c r="AG5" s="423"/>
      <c r="AH5" s="423"/>
      <c r="AI5" s="423"/>
      <c r="AJ5" s="423"/>
      <c r="AK5" s="423"/>
      <c r="AL5" s="423"/>
      <c r="AM5" s="423"/>
      <c r="AN5" s="423"/>
      <c r="AO5" s="423"/>
      <c r="AP5" s="423"/>
      <c r="AQ5" s="423"/>
      <c r="AR5" s="423"/>
      <c r="AS5" s="423"/>
      <c r="AT5" s="423"/>
      <c r="AU5" s="423"/>
      <c r="AV5" s="423"/>
      <c r="AW5" s="423"/>
      <c r="AX5" s="423"/>
      <c r="AY5" s="423"/>
      <c r="AZ5" s="423"/>
      <c r="BA5" s="423"/>
      <c r="BB5" s="423"/>
      <c r="BC5" s="423"/>
      <c r="BD5" s="423"/>
      <c r="BE5" s="423"/>
      <c r="BF5" s="423"/>
      <c r="BG5" s="423"/>
    </row>
    <row r="6" spans="1:60" s="427" customFormat="1" ht="49.5" customHeight="1" x14ac:dyDescent="0.65">
      <c r="A6" s="623" t="s">
        <v>249</v>
      </c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</row>
    <row r="7" spans="1:60" s="427" customFormat="1" ht="25.5" customHeight="1" x14ac:dyDescent="0.55000000000000004">
      <c r="A7" s="624" t="s">
        <v>66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3"/>
      <c r="AM7" s="423"/>
      <c r="AN7" s="423"/>
      <c r="AO7" s="423"/>
      <c r="AP7" s="423"/>
      <c r="AQ7" s="423"/>
      <c r="AR7" s="423"/>
      <c r="AS7" s="423"/>
      <c r="AT7" s="423"/>
      <c r="AU7" s="423"/>
      <c r="AV7" s="423"/>
      <c r="AW7" s="423"/>
      <c r="AX7" s="423"/>
      <c r="AY7" s="423"/>
      <c r="AZ7" s="423"/>
      <c r="BA7" s="423"/>
      <c r="BB7" s="423"/>
      <c r="BC7" s="423"/>
      <c r="BD7" s="423"/>
      <c r="BE7" s="423"/>
      <c r="BF7" s="423"/>
      <c r="BG7" s="423"/>
    </row>
    <row r="8" spans="1:60" s="427" customFormat="1" ht="24.75" customHeight="1" x14ac:dyDescent="0.55000000000000004">
      <c r="A8" s="450"/>
      <c r="B8" s="451"/>
      <c r="C8" s="625" t="s">
        <v>250</v>
      </c>
      <c r="D8" s="625"/>
      <c r="E8" s="625"/>
      <c r="F8" s="625"/>
      <c r="G8" s="625"/>
      <c r="H8" s="625"/>
      <c r="I8" s="451"/>
      <c r="J8" s="626"/>
      <c r="K8" s="626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23"/>
      <c r="Y8" s="423"/>
      <c r="Z8" s="423"/>
      <c r="AA8" s="423"/>
      <c r="AB8" s="423"/>
      <c r="AC8" s="423"/>
      <c r="AD8" s="423"/>
      <c r="AE8" s="423"/>
      <c r="AF8" s="423"/>
      <c r="AG8" s="423"/>
      <c r="AH8" s="423"/>
      <c r="AI8" s="423"/>
      <c r="AJ8" s="423"/>
      <c r="AK8" s="423"/>
      <c r="AL8" s="423"/>
      <c r="AM8" s="423"/>
      <c r="AN8" s="423"/>
      <c r="AO8" s="423"/>
      <c r="AP8" s="423"/>
      <c r="AQ8" s="423"/>
      <c r="AR8" s="423"/>
      <c r="AS8" s="423"/>
      <c r="AT8" s="423"/>
      <c r="AU8" s="423"/>
      <c r="AV8" s="423"/>
      <c r="AW8" s="423"/>
      <c r="AX8" s="423"/>
      <c r="AY8" s="423"/>
      <c r="AZ8" s="423"/>
      <c r="BA8" s="423"/>
      <c r="BB8" s="423"/>
      <c r="BC8" s="423"/>
      <c r="BD8" s="423"/>
      <c r="BE8" s="423"/>
      <c r="BF8" s="423"/>
      <c r="BG8" s="423"/>
    </row>
    <row r="9" spans="1:60" s="390" customFormat="1" ht="23.25" customHeight="1" x14ac:dyDescent="0.6">
      <c r="A9" s="434" t="s">
        <v>187</v>
      </c>
      <c r="B9" s="435"/>
      <c r="C9" s="484"/>
      <c r="D9" s="484"/>
      <c r="E9" s="484"/>
      <c r="F9" s="484"/>
      <c r="G9" s="484"/>
      <c r="I9" s="484"/>
      <c r="K9" s="436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</row>
    <row r="10" spans="1:60" s="427" customFormat="1" ht="12.75" customHeight="1" thickBot="1" x14ac:dyDescent="0.55000000000000004">
      <c r="A10" s="432"/>
      <c r="B10" s="433"/>
      <c r="C10" s="437"/>
      <c r="D10" s="437"/>
      <c r="E10" s="437"/>
      <c r="F10" s="437"/>
      <c r="G10" s="437"/>
      <c r="H10" s="437"/>
      <c r="I10" s="433"/>
      <c r="J10" s="430"/>
      <c r="K10" s="430"/>
      <c r="L10" s="423"/>
      <c r="M10" s="423"/>
      <c r="N10" s="423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3"/>
      <c r="AI10" s="423"/>
      <c r="AJ10" s="423"/>
      <c r="AK10" s="423"/>
      <c r="AL10" s="423"/>
      <c r="AM10" s="423"/>
      <c r="AN10" s="423"/>
      <c r="AO10" s="423"/>
      <c r="AP10" s="423"/>
      <c r="AQ10" s="423"/>
      <c r="AR10" s="423"/>
      <c r="AS10" s="423"/>
      <c r="AT10" s="423"/>
      <c r="AU10" s="423"/>
      <c r="AV10" s="423"/>
      <c r="AW10" s="423"/>
      <c r="AX10" s="423"/>
      <c r="AY10" s="423"/>
      <c r="AZ10" s="423"/>
      <c r="BA10" s="423"/>
      <c r="BB10" s="423"/>
      <c r="BC10" s="423"/>
      <c r="BD10" s="423"/>
      <c r="BE10" s="423"/>
      <c r="BF10" s="423"/>
      <c r="BG10" s="423"/>
    </row>
    <row r="11" spans="1:60" ht="56.25" customHeight="1" thickBot="1" x14ac:dyDescent="0.4">
      <c r="A11" s="452" t="s">
        <v>67</v>
      </c>
      <c r="B11" s="452" t="s">
        <v>68</v>
      </c>
      <c r="C11" s="452" t="s">
        <v>260</v>
      </c>
      <c r="D11" s="452" t="s">
        <v>69</v>
      </c>
      <c r="E11" s="452" t="s">
        <v>259</v>
      </c>
      <c r="F11" s="452" t="s">
        <v>261</v>
      </c>
      <c r="G11" s="452" t="s">
        <v>258</v>
      </c>
      <c r="H11" s="452" t="s">
        <v>70</v>
      </c>
      <c r="I11" s="452" t="s">
        <v>262</v>
      </c>
      <c r="J11" s="453" t="s">
        <v>71</v>
      </c>
      <c r="K11" s="454" t="s">
        <v>210</v>
      </c>
      <c r="L11" s="455" t="s">
        <v>72</v>
      </c>
      <c r="BH11" s="423"/>
    </row>
    <row r="12" spans="1:60" s="439" customFormat="1" ht="27" customHeight="1" thickTop="1" x14ac:dyDescent="0.45">
      <c r="A12" s="456">
        <v>72001</v>
      </c>
      <c r="B12" s="457" t="s">
        <v>16</v>
      </c>
      <c r="C12" s="458">
        <v>100113</v>
      </c>
      <c r="D12" s="459">
        <v>176</v>
      </c>
      <c r="E12" s="460">
        <v>34.65</v>
      </c>
      <c r="F12" s="461">
        <v>0.47570000000000001</v>
      </c>
      <c r="G12" s="547">
        <f>ROUND(F12*E12,2)</f>
        <v>16.48</v>
      </c>
      <c r="H12" s="462">
        <f t="shared" ref="H12:H20" si="0">J12/E12</f>
        <v>1038.9610389610391</v>
      </c>
      <c r="I12" s="546">
        <f t="shared" ref="I12:I20" si="1">H12*D12</f>
        <v>182857.14285714287</v>
      </c>
      <c r="J12" s="463">
        <v>36000</v>
      </c>
      <c r="K12" s="265"/>
      <c r="L12" s="471">
        <f t="shared" ref="L12:L20" si="2">K12/D12</f>
        <v>0</v>
      </c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8"/>
      <c r="AG12" s="438"/>
      <c r="AH12" s="438"/>
      <c r="AI12" s="438"/>
      <c r="AJ12" s="438"/>
      <c r="AK12" s="438"/>
      <c r="AL12" s="438"/>
      <c r="AM12" s="438"/>
      <c r="AN12" s="438"/>
      <c r="AO12" s="438"/>
      <c r="AP12" s="438"/>
      <c r="AQ12" s="438"/>
      <c r="AR12" s="438"/>
      <c r="AS12" s="438"/>
      <c r="AT12" s="438"/>
      <c r="AU12" s="438"/>
      <c r="AV12" s="438"/>
      <c r="AW12" s="438"/>
      <c r="AX12" s="438"/>
      <c r="AY12" s="438"/>
      <c r="AZ12" s="438"/>
      <c r="BA12" s="438"/>
      <c r="BB12" s="438"/>
      <c r="BC12" s="438"/>
      <c r="BD12" s="438"/>
      <c r="BE12" s="438"/>
      <c r="BF12" s="438"/>
      <c r="BG12" s="438"/>
      <c r="BH12" s="438"/>
    </row>
    <row r="13" spans="1:60" s="439" customFormat="1" ht="27" customHeight="1" x14ac:dyDescent="0.45">
      <c r="A13" s="464">
        <v>72003</v>
      </c>
      <c r="B13" s="465" t="s">
        <v>103</v>
      </c>
      <c r="C13" s="466">
        <v>100113</v>
      </c>
      <c r="D13" s="467">
        <v>176</v>
      </c>
      <c r="E13" s="468">
        <v>34.65</v>
      </c>
      <c r="F13" s="461">
        <v>0.47570000000000001</v>
      </c>
      <c r="G13" s="547">
        <f t="shared" ref="G13:G20" si="3">ROUND(F13*E13,2)</f>
        <v>16.48</v>
      </c>
      <c r="H13" s="469">
        <f t="shared" si="0"/>
        <v>1038.9610389610391</v>
      </c>
      <c r="I13" s="546">
        <f t="shared" si="1"/>
        <v>182857.14285714287</v>
      </c>
      <c r="J13" s="470">
        <v>36000</v>
      </c>
      <c r="K13" s="266"/>
      <c r="L13" s="472">
        <f t="shared" si="2"/>
        <v>0</v>
      </c>
      <c r="M13" s="438"/>
      <c r="N13" s="438"/>
      <c r="O13" s="438"/>
      <c r="P13" s="438"/>
      <c r="Q13" s="438"/>
      <c r="R13" s="438"/>
      <c r="S13" s="438"/>
      <c r="T13" s="438"/>
      <c r="U13" s="438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8"/>
      <c r="AO13" s="438"/>
      <c r="AP13" s="438"/>
      <c r="AQ13" s="438"/>
      <c r="AR13" s="438"/>
      <c r="AS13" s="438"/>
      <c r="AT13" s="438"/>
      <c r="AU13" s="438"/>
      <c r="AV13" s="438"/>
      <c r="AW13" s="438"/>
      <c r="AX13" s="438"/>
      <c r="AY13" s="438"/>
      <c r="AZ13" s="438"/>
      <c r="BA13" s="438"/>
      <c r="BB13" s="438"/>
      <c r="BC13" s="438"/>
      <c r="BD13" s="438"/>
      <c r="BE13" s="438"/>
      <c r="BF13" s="438"/>
      <c r="BG13" s="438"/>
      <c r="BH13" s="438"/>
    </row>
    <row r="14" spans="1:60" s="439" customFormat="1" ht="27" customHeight="1" x14ac:dyDescent="0.45">
      <c r="A14" s="464">
        <v>72005</v>
      </c>
      <c r="B14" s="465" t="s">
        <v>181</v>
      </c>
      <c r="C14" s="466">
        <v>100113</v>
      </c>
      <c r="D14" s="467">
        <v>176</v>
      </c>
      <c r="E14" s="468">
        <v>34.65</v>
      </c>
      <c r="F14" s="461">
        <v>0.47570000000000001</v>
      </c>
      <c r="G14" s="547">
        <f t="shared" si="3"/>
        <v>16.48</v>
      </c>
      <c r="H14" s="469">
        <f t="shared" si="0"/>
        <v>1038.9610389610391</v>
      </c>
      <c r="I14" s="546">
        <f t="shared" si="1"/>
        <v>182857.14285714287</v>
      </c>
      <c r="J14" s="470">
        <v>36000</v>
      </c>
      <c r="K14" s="266"/>
      <c r="L14" s="472">
        <f t="shared" si="2"/>
        <v>0</v>
      </c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8"/>
      <c r="AA14" s="438"/>
      <c r="AB14" s="438"/>
      <c r="AC14" s="438"/>
      <c r="AD14" s="438"/>
      <c r="AE14" s="438"/>
      <c r="AF14" s="438"/>
      <c r="AG14" s="438"/>
      <c r="AH14" s="438"/>
      <c r="AI14" s="438"/>
      <c r="AJ14" s="438"/>
      <c r="AK14" s="438"/>
      <c r="AL14" s="438"/>
      <c r="AM14" s="438"/>
      <c r="AN14" s="438"/>
      <c r="AO14" s="438"/>
      <c r="AP14" s="438"/>
      <c r="AQ14" s="438"/>
      <c r="AR14" s="438"/>
      <c r="AS14" s="438"/>
      <c r="AT14" s="438"/>
      <c r="AU14" s="438"/>
      <c r="AV14" s="438"/>
      <c r="AW14" s="438"/>
      <c r="AX14" s="438"/>
      <c r="AY14" s="438"/>
      <c r="AZ14" s="438"/>
      <c r="BA14" s="438"/>
      <c r="BB14" s="438"/>
      <c r="BC14" s="438"/>
      <c r="BD14" s="438"/>
      <c r="BE14" s="438"/>
      <c r="BF14" s="438"/>
      <c r="BG14" s="438"/>
      <c r="BH14" s="438"/>
    </row>
    <row r="15" spans="1:60" s="439" customFormat="1" ht="27" customHeight="1" x14ac:dyDescent="0.45">
      <c r="A15" s="464">
        <v>72010</v>
      </c>
      <c r="B15" s="465" t="s">
        <v>58</v>
      </c>
      <c r="C15" s="466">
        <v>100113</v>
      </c>
      <c r="D15" s="467">
        <v>176</v>
      </c>
      <c r="E15" s="468">
        <v>34.65</v>
      </c>
      <c r="F15" s="461">
        <v>0.47570000000000001</v>
      </c>
      <c r="G15" s="547">
        <f t="shared" si="3"/>
        <v>16.48</v>
      </c>
      <c r="H15" s="469">
        <f t="shared" si="0"/>
        <v>1038.9610389610391</v>
      </c>
      <c r="I15" s="546">
        <f t="shared" si="1"/>
        <v>182857.14285714287</v>
      </c>
      <c r="J15" s="470">
        <v>36000</v>
      </c>
      <c r="K15" s="266"/>
      <c r="L15" s="472">
        <f t="shared" si="2"/>
        <v>0</v>
      </c>
      <c r="M15" s="438"/>
      <c r="O15" s="438"/>
      <c r="P15" s="438"/>
      <c r="Q15" s="438"/>
      <c r="R15" s="438"/>
      <c r="S15" s="438"/>
      <c r="T15" s="438"/>
      <c r="U15" s="438"/>
      <c r="V15" s="438"/>
      <c r="W15" s="438"/>
      <c r="X15" s="438"/>
      <c r="Y15" s="438"/>
      <c r="Z15" s="438"/>
      <c r="AA15" s="438"/>
      <c r="AB15" s="438"/>
      <c r="AC15" s="438"/>
      <c r="AD15" s="438"/>
      <c r="AE15" s="438"/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8"/>
      <c r="AQ15" s="438"/>
      <c r="AR15" s="438"/>
      <c r="AS15" s="438"/>
      <c r="AT15" s="438"/>
      <c r="AU15" s="438"/>
      <c r="AV15" s="438"/>
      <c r="AW15" s="438"/>
      <c r="AX15" s="438"/>
      <c r="AY15" s="438"/>
      <c r="AZ15" s="438"/>
      <c r="BA15" s="438"/>
      <c r="BB15" s="438"/>
      <c r="BC15" s="438"/>
      <c r="BD15" s="438"/>
      <c r="BE15" s="438"/>
      <c r="BF15" s="438"/>
      <c r="BG15" s="438"/>
      <c r="BH15" s="438"/>
    </row>
    <row r="16" spans="1:60" s="439" customFormat="1" ht="27" customHeight="1" x14ac:dyDescent="0.45">
      <c r="A16" s="464">
        <v>72013</v>
      </c>
      <c r="B16" s="465" t="s">
        <v>195</v>
      </c>
      <c r="C16" s="466">
        <v>100113</v>
      </c>
      <c r="D16" s="467">
        <v>176</v>
      </c>
      <c r="E16" s="468">
        <v>34.65</v>
      </c>
      <c r="F16" s="461">
        <v>0.47570000000000001</v>
      </c>
      <c r="G16" s="547">
        <f t="shared" si="3"/>
        <v>16.48</v>
      </c>
      <c r="H16" s="469">
        <f t="shared" si="0"/>
        <v>1038.9610389610391</v>
      </c>
      <c r="I16" s="546">
        <f t="shared" si="1"/>
        <v>182857.14285714287</v>
      </c>
      <c r="J16" s="470">
        <v>36000</v>
      </c>
      <c r="K16" s="266"/>
      <c r="L16" s="472">
        <f t="shared" si="2"/>
        <v>0</v>
      </c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8"/>
      <c r="Z16" s="438"/>
      <c r="AA16" s="438"/>
      <c r="AB16" s="438"/>
      <c r="AC16" s="438"/>
      <c r="AD16" s="438"/>
      <c r="AE16" s="438"/>
      <c r="AF16" s="438"/>
      <c r="AG16" s="438"/>
      <c r="AH16" s="438"/>
      <c r="AI16" s="438"/>
      <c r="AJ16" s="438"/>
      <c r="AK16" s="438"/>
      <c r="AL16" s="438"/>
      <c r="AM16" s="438"/>
      <c r="AN16" s="438"/>
      <c r="AO16" s="438"/>
      <c r="AP16" s="438"/>
      <c r="AQ16" s="438"/>
      <c r="AR16" s="438"/>
      <c r="AS16" s="438"/>
      <c r="AT16" s="438"/>
      <c r="AU16" s="438"/>
      <c r="AV16" s="438"/>
      <c r="AW16" s="438"/>
      <c r="AX16" s="438"/>
      <c r="AY16" s="438"/>
      <c r="AZ16" s="438"/>
      <c r="BA16" s="438"/>
      <c r="BB16" s="438"/>
      <c r="BC16" s="438"/>
      <c r="BD16" s="438"/>
      <c r="BE16" s="438"/>
      <c r="BF16" s="438"/>
      <c r="BG16" s="438"/>
      <c r="BH16" s="438"/>
    </row>
    <row r="17" spans="1:60" s="440" customFormat="1" ht="27" customHeight="1" x14ac:dyDescent="0.45">
      <c r="A17" s="464">
        <v>73001</v>
      </c>
      <c r="B17" s="465" t="s">
        <v>20</v>
      </c>
      <c r="C17" s="466">
        <v>100113</v>
      </c>
      <c r="D17" s="467">
        <v>240</v>
      </c>
      <c r="E17" s="468">
        <v>45.98</v>
      </c>
      <c r="F17" s="461">
        <v>0.47570000000000001</v>
      </c>
      <c r="G17" s="547">
        <f t="shared" si="3"/>
        <v>21.87</v>
      </c>
      <c r="H17" s="469">
        <f t="shared" si="0"/>
        <v>782.94910830796005</v>
      </c>
      <c r="I17" s="546">
        <f t="shared" si="1"/>
        <v>187907.78599391042</v>
      </c>
      <c r="J17" s="470">
        <v>36000</v>
      </c>
      <c r="K17" s="266"/>
      <c r="L17" s="472">
        <f t="shared" si="2"/>
        <v>0</v>
      </c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438"/>
      <c r="Z17" s="438"/>
      <c r="AA17" s="438"/>
      <c r="AB17" s="438"/>
      <c r="AC17" s="438"/>
      <c r="AD17" s="438"/>
      <c r="AE17" s="438"/>
      <c r="AF17" s="438"/>
      <c r="AG17" s="438"/>
      <c r="AH17" s="438"/>
      <c r="AI17" s="438"/>
      <c r="AJ17" s="438"/>
      <c r="AK17" s="438"/>
      <c r="AL17" s="438"/>
      <c r="AM17" s="438"/>
      <c r="AN17" s="438"/>
      <c r="AO17" s="438"/>
      <c r="AP17" s="438"/>
      <c r="AQ17" s="438"/>
      <c r="AR17" s="438"/>
      <c r="AS17" s="438"/>
      <c r="AT17" s="438"/>
      <c r="AU17" s="438"/>
      <c r="AV17" s="438"/>
      <c r="AW17" s="438"/>
      <c r="AX17" s="438"/>
      <c r="AY17" s="438"/>
      <c r="AZ17" s="438"/>
      <c r="BA17" s="438"/>
      <c r="BB17" s="438"/>
      <c r="BC17" s="438"/>
      <c r="BD17" s="438"/>
      <c r="BE17" s="438"/>
      <c r="BF17" s="438"/>
      <c r="BG17" s="438"/>
      <c r="BH17" s="438"/>
    </row>
    <row r="18" spans="1:60" s="439" customFormat="1" ht="27" customHeight="1" x14ac:dyDescent="0.45">
      <c r="A18" s="464">
        <v>73002</v>
      </c>
      <c r="B18" s="465" t="s">
        <v>19</v>
      </c>
      <c r="C18" s="466">
        <v>100113</v>
      </c>
      <c r="D18" s="467">
        <v>240</v>
      </c>
      <c r="E18" s="468">
        <v>45.98</v>
      </c>
      <c r="F18" s="461">
        <v>0.47570000000000001</v>
      </c>
      <c r="G18" s="547">
        <f t="shared" si="3"/>
        <v>21.87</v>
      </c>
      <c r="H18" s="469">
        <f t="shared" si="0"/>
        <v>782.94910830796005</v>
      </c>
      <c r="I18" s="546">
        <f t="shared" si="1"/>
        <v>187907.78599391042</v>
      </c>
      <c r="J18" s="470">
        <v>36000</v>
      </c>
      <c r="K18" s="266"/>
      <c r="L18" s="472">
        <f t="shared" si="2"/>
        <v>0</v>
      </c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8"/>
      <c r="Z18" s="438"/>
      <c r="AA18" s="438"/>
      <c r="AB18" s="438"/>
      <c r="AC18" s="438"/>
      <c r="AD18" s="438"/>
      <c r="AE18" s="438"/>
      <c r="AF18" s="438"/>
      <c r="AG18" s="438"/>
      <c r="AH18" s="438"/>
      <c r="AI18" s="438"/>
      <c r="AJ18" s="438"/>
      <c r="AK18" s="438"/>
      <c r="AL18" s="438"/>
      <c r="AM18" s="438"/>
      <c r="AN18" s="438"/>
      <c r="AO18" s="438"/>
      <c r="AP18" s="438"/>
      <c r="AQ18" s="438"/>
      <c r="AR18" s="438"/>
      <c r="AS18" s="438"/>
      <c r="AT18" s="438"/>
      <c r="AU18" s="438"/>
      <c r="AV18" s="438"/>
      <c r="AW18" s="438"/>
      <c r="AX18" s="438"/>
      <c r="AY18" s="438"/>
      <c r="AZ18" s="438"/>
      <c r="BA18" s="438"/>
      <c r="BB18" s="438"/>
      <c r="BC18" s="438"/>
      <c r="BD18" s="438"/>
      <c r="BE18" s="438"/>
      <c r="BF18" s="438"/>
      <c r="BG18" s="438"/>
      <c r="BH18" s="438"/>
    </row>
    <row r="19" spans="1:60" s="439" customFormat="1" ht="27" customHeight="1" x14ac:dyDescent="0.45">
      <c r="A19" s="464">
        <v>73004</v>
      </c>
      <c r="B19" s="465" t="s">
        <v>23</v>
      </c>
      <c r="C19" s="466">
        <v>100113</v>
      </c>
      <c r="D19" s="467">
        <v>240</v>
      </c>
      <c r="E19" s="468">
        <v>45.98</v>
      </c>
      <c r="F19" s="461">
        <v>0.47570000000000001</v>
      </c>
      <c r="G19" s="547">
        <f t="shared" si="3"/>
        <v>21.87</v>
      </c>
      <c r="H19" s="469">
        <f t="shared" si="0"/>
        <v>782.94910830796005</v>
      </c>
      <c r="I19" s="546">
        <f t="shared" si="1"/>
        <v>187907.78599391042</v>
      </c>
      <c r="J19" s="470">
        <v>36000</v>
      </c>
      <c r="K19" s="266"/>
      <c r="L19" s="472">
        <f t="shared" si="2"/>
        <v>0</v>
      </c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8"/>
      <c r="AB19" s="438"/>
      <c r="AC19" s="438"/>
      <c r="AD19" s="438"/>
      <c r="AE19" s="438"/>
      <c r="AF19" s="438"/>
      <c r="AG19" s="438"/>
      <c r="AH19" s="438"/>
      <c r="AI19" s="438"/>
      <c r="AJ19" s="438"/>
      <c r="AK19" s="438"/>
      <c r="AL19" s="438"/>
      <c r="AM19" s="438"/>
      <c r="AN19" s="438"/>
      <c r="AO19" s="438"/>
      <c r="AP19" s="438"/>
      <c r="AQ19" s="438"/>
      <c r="AR19" s="438"/>
      <c r="AS19" s="438"/>
      <c r="AT19" s="438"/>
      <c r="AU19" s="438"/>
      <c r="AV19" s="438"/>
      <c r="AW19" s="438"/>
      <c r="AX19" s="438"/>
      <c r="AY19" s="438"/>
      <c r="AZ19" s="438"/>
      <c r="BA19" s="438"/>
      <c r="BB19" s="438"/>
      <c r="BC19" s="438"/>
      <c r="BD19" s="438"/>
      <c r="BE19" s="438"/>
      <c r="BF19" s="438"/>
      <c r="BG19" s="438"/>
      <c r="BH19" s="438"/>
    </row>
    <row r="20" spans="1:60" s="439" customFormat="1" ht="27" customHeight="1" x14ac:dyDescent="0.45">
      <c r="A20" s="464">
        <v>73005</v>
      </c>
      <c r="B20" s="465" t="s">
        <v>73</v>
      </c>
      <c r="C20" s="466">
        <v>100113</v>
      </c>
      <c r="D20" s="467">
        <v>159</v>
      </c>
      <c r="E20" s="468">
        <v>30.64</v>
      </c>
      <c r="F20" s="461">
        <v>0.47570000000000001</v>
      </c>
      <c r="G20" s="547">
        <f t="shared" si="3"/>
        <v>14.58</v>
      </c>
      <c r="H20" s="469">
        <f t="shared" si="0"/>
        <v>1174.9347258485639</v>
      </c>
      <c r="I20" s="546">
        <f t="shared" si="1"/>
        <v>186814.62140992164</v>
      </c>
      <c r="J20" s="470">
        <v>36000</v>
      </c>
      <c r="K20" s="266"/>
      <c r="L20" s="472">
        <f t="shared" si="2"/>
        <v>0</v>
      </c>
      <c r="M20" s="438"/>
      <c r="N20" s="438"/>
      <c r="O20" s="438"/>
      <c r="P20" s="438"/>
      <c r="Q20" s="438"/>
      <c r="R20" s="438"/>
      <c r="S20" s="438"/>
      <c r="T20" s="438"/>
      <c r="U20" s="438"/>
      <c r="V20" s="438"/>
      <c r="W20" s="438"/>
      <c r="X20" s="438"/>
      <c r="Y20" s="438"/>
      <c r="Z20" s="438"/>
      <c r="AA20" s="438"/>
      <c r="AB20" s="438"/>
      <c r="AC20" s="438"/>
      <c r="AD20" s="438"/>
      <c r="AE20" s="438"/>
      <c r="AF20" s="438"/>
      <c r="AG20" s="438"/>
      <c r="AH20" s="438"/>
      <c r="AI20" s="438"/>
      <c r="AJ20" s="438"/>
      <c r="AK20" s="438"/>
      <c r="AL20" s="438"/>
      <c r="AM20" s="438"/>
      <c r="AN20" s="438"/>
      <c r="AO20" s="438"/>
      <c r="AP20" s="438"/>
      <c r="AQ20" s="438"/>
      <c r="AR20" s="438"/>
      <c r="AS20" s="438"/>
      <c r="AT20" s="438"/>
      <c r="AU20" s="438"/>
      <c r="AV20" s="438"/>
      <c r="AW20" s="438"/>
      <c r="AX20" s="438"/>
      <c r="AY20" s="438"/>
      <c r="AZ20" s="438"/>
      <c r="BA20" s="438"/>
      <c r="BB20" s="438"/>
      <c r="BC20" s="438"/>
      <c r="BD20" s="438"/>
      <c r="BE20" s="438"/>
      <c r="BF20" s="438"/>
      <c r="BG20" s="438"/>
      <c r="BH20" s="438"/>
    </row>
    <row r="21" spans="1:60" s="442" customFormat="1" ht="51" customHeight="1" thickBot="1" x14ac:dyDescent="0.55000000000000004">
      <c r="A21" s="441"/>
      <c r="B21" s="441"/>
      <c r="C21" s="441"/>
      <c r="D21" s="629" t="s">
        <v>211</v>
      </c>
      <c r="E21" s="630"/>
      <c r="F21" s="630"/>
      <c r="G21" s="630"/>
      <c r="H21" s="630"/>
      <c r="I21" s="630"/>
      <c r="J21" s="630"/>
      <c r="K21" s="630"/>
      <c r="L21" s="423"/>
      <c r="M21" s="423"/>
      <c r="N21" s="423"/>
      <c r="O21" s="423"/>
      <c r="P21" s="423"/>
      <c r="Q21" s="423"/>
      <c r="R21" s="423"/>
      <c r="S21" s="423"/>
      <c r="T21" s="423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  <c r="AE21" s="423"/>
      <c r="AF21" s="423"/>
      <c r="AG21" s="423"/>
      <c r="AH21" s="423"/>
      <c r="AI21" s="423"/>
      <c r="AJ21" s="423"/>
      <c r="AK21" s="423"/>
      <c r="AL21" s="423"/>
      <c r="AM21" s="423"/>
      <c r="AN21" s="423"/>
      <c r="AO21" s="423"/>
      <c r="AP21" s="423"/>
      <c r="AQ21" s="423"/>
      <c r="AR21" s="423"/>
      <c r="AS21" s="423"/>
      <c r="AT21" s="423"/>
      <c r="AU21" s="423"/>
      <c r="AV21" s="423"/>
      <c r="AW21" s="423"/>
      <c r="AX21" s="423"/>
      <c r="AY21" s="423"/>
      <c r="AZ21" s="423"/>
      <c r="BA21" s="423"/>
      <c r="BB21" s="423"/>
      <c r="BC21" s="423"/>
      <c r="BD21" s="423"/>
      <c r="BE21" s="423"/>
      <c r="BF21" s="423"/>
      <c r="BG21" s="423"/>
    </row>
    <row r="22" spans="1:60" ht="65.25" customHeight="1" thickBot="1" x14ac:dyDescent="0.4">
      <c r="A22" s="452" t="s">
        <v>67</v>
      </c>
      <c r="B22" s="452" t="s">
        <v>68</v>
      </c>
      <c r="C22" s="452" t="s">
        <v>260</v>
      </c>
      <c r="D22" s="473" t="s">
        <v>74</v>
      </c>
      <c r="E22" s="474" t="s">
        <v>263</v>
      </c>
      <c r="F22" s="455" t="s">
        <v>189</v>
      </c>
      <c r="G22" s="452" t="s">
        <v>75</v>
      </c>
      <c r="H22" s="452" t="s">
        <v>188</v>
      </c>
      <c r="I22" s="452" t="s">
        <v>76</v>
      </c>
      <c r="J22" s="430"/>
      <c r="K22" s="430"/>
    </row>
    <row r="23" spans="1:60" s="439" customFormat="1" ht="26.25" customHeight="1" thickTop="1" x14ac:dyDescent="0.45">
      <c r="A23" s="456">
        <f t="shared" ref="A23:B31" si="4">A12</f>
        <v>72001</v>
      </c>
      <c r="B23" s="457" t="str">
        <f t="shared" si="4"/>
        <v>Tangerine Chicken</v>
      </c>
      <c r="C23" s="475">
        <v>100113</v>
      </c>
      <c r="D23" s="267"/>
      <c r="E23" s="268"/>
      <c r="F23" s="477">
        <f>D23*E23</f>
        <v>0</v>
      </c>
      <c r="G23" s="462">
        <f t="shared" ref="G23:G31" si="5">ROUNDUP(F23/D12,0)</f>
        <v>0</v>
      </c>
      <c r="H23" s="477">
        <f>G23*E12</f>
        <v>0</v>
      </c>
      <c r="I23" s="478">
        <f>G23*G12</f>
        <v>0</v>
      </c>
      <c r="J23" s="443"/>
      <c r="K23" s="443"/>
      <c r="L23" s="438"/>
      <c r="M23" s="438"/>
      <c r="N23" s="438"/>
      <c r="O23" s="438"/>
      <c r="P23" s="438"/>
      <c r="Q23" s="438"/>
      <c r="R23" s="438"/>
      <c r="S23" s="438"/>
      <c r="T23" s="438"/>
      <c r="U23" s="438"/>
      <c r="V23" s="438"/>
      <c r="W23" s="438"/>
      <c r="X23" s="438"/>
      <c r="Y23" s="438"/>
      <c r="Z23" s="438"/>
      <c r="AA23" s="438"/>
      <c r="AB23" s="438"/>
      <c r="AC23" s="438"/>
      <c r="AD23" s="438"/>
      <c r="AE23" s="438"/>
      <c r="AF23" s="438"/>
      <c r="AG23" s="438"/>
      <c r="AH23" s="438"/>
      <c r="AI23" s="438"/>
      <c r="AJ23" s="438"/>
      <c r="AK23" s="438"/>
      <c r="AL23" s="438"/>
      <c r="AM23" s="438"/>
      <c r="AN23" s="438"/>
      <c r="AO23" s="438"/>
      <c r="AP23" s="438"/>
      <c r="AQ23" s="438"/>
      <c r="AR23" s="438"/>
      <c r="AS23" s="438"/>
      <c r="AT23" s="438"/>
      <c r="AU23" s="438"/>
      <c r="AV23" s="438"/>
      <c r="AW23" s="438"/>
      <c r="AX23" s="438"/>
      <c r="AY23" s="438"/>
      <c r="AZ23" s="438"/>
      <c r="BA23" s="438"/>
      <c r="BB23" s="438"/>
      <c r="BC23" s="438"/>
      <c r="BD23" s="438"/>
      <c r="BE23" s="438"/>
      <c r="BF23" s="438"/>
      <c r="BG23" s="438"/>
    </row>
    <row r="24" spans="1:60" s="439" customFormat="1" ht="26.25" customHeight="1" x14ac:dyDescent="0.45">
      <c r="A24" s="464">
        <f t="shared" si="4"/>
        <v>72003</v>
      </c>
      <c r="B24" s="465" t="str">
        <f t="shared" si="4"/>
        <v>General Tso's Chicken</v>
      </c>
      <c r="C24" s="476">
        <v>100113</v>
      </c>
      <c r="D24" s="267"/>
      <c r="E24" s="268"/>
      <c r="F24" s="479">
        <f>D24*E24</f>
        <v>0</v>
      </c>
      <c r="G24" s="469">
        <f t="shared" si="5"/>
        <v>0</v>
      </c>
      <c r="H24" s="479">
        <f t="shared" ref="H24:H31" si="6">G24*E13</f>
        <v>0</v>
      </c>
      <c r="I24" s="478">
        <f t="shared" ref="I24:I31" si="7">G24*G13</f>
        <v>0</v>
      </c>
      <c r="J24" s="443"/>
      <c r="K24" s="443"/>
      <c r="L24" s="438"/>
      <c r="M24" s="438"/>
      <c r="N24" s="438"/>
      <c r="O24" s="438"/>
      <c r="P24" s="438"/>
      <c r="Q24" s="438"/>
      <c r="R24" s="438"/>
      <c r="S24" s="438"/>
      <c r="T24" s="438"/>
      <c r="U24" s="438"/>
      <c r="V24" s="438"/>
      <c r="W24" s="438"/>
      <c r="X24" s="438"/>
      <c r="Y24" s="438"/>
      <c r="Z24" s="438"/>
      <c r="AA24" s="438"/>
      <c r="AB24" s="438"/>
      <c r="AC24" s="438"/>
      <c r="AD24" s="438"/>
      <c r="AE24" s="438"/>
      <c r="AF24" s="438"/>
      <c r="AG24" s="438"/>
      <c r="AH24" s="438"/>
      <c r="AI24" s="438"/>
      <c r="AJ24" s="438"/>
      <c r="AK24" s="438"/>
      <c r="AL24" s="438"/>
      <c r="AM24" s="438"/>
      <c r="AN24" s="438"/>
      <c r="AO24" s="438"/>
      <c r="AP24" s="438"/>
      <c r="AQ24" s="438"/>
      <c r="AR24" s="438"/>
      <c r="AS24" s="438"/>
      <c r="AT24" s="438"/>
      <c r="AU24" s="438"/>
      <c r="AV24" s="438"/>
      <c r="AW24" s="438"/>
      <c r="AX24" s="438"/>
      <c r="AY24" s="438"/>
      <c r="AZ24" s="438"/>
      <c r="BA24" s="438"/>
      <c r="BB24" s="438"/>
      <c r="BC24" s="438"/>
      <c r="BD24" s="438"/>
      <c r="BE24" s="438"/>
      <c r="BF24" s="438"/>
      <c r="BG24" s="438"/>
    </row>
    <row r="25" spans="1:60" s="439" customFormat="1" ht="26.25" customHeight="1" x14ac:dyDescent="0.45">
      <c r="A25" s="464">
        <f t="shared" si="4"/>
        <v>72005</v>
      </c>
      <c r="B25" s="465" t="str">
        <f t="shared" si="4"/>
        <v>Japanese Cherry Blossom</v>
      </c>
      <c r="C25" s="476">
        <v>100113</v>
      </c>
      <c r="D25" s="267"/>
      <c r="E25" s="268"/>
      <c r="F25" s="479">
        <f>D25*E25</f>
        <v>0</v>
      </c>
      <c r="G25" s="469">
        <f t="shared" si="5"/>
        <v>0</v>
      </c>
      <c r="H25" s="479">
        <f t="shared" si="6"/>
        <v>0</v>
      </c>
      <c r="I25" s="478">
        <f t="shared" si="7"/>
        <v>0</v>
      </c>
      <c r="J25" s="443"/>
      <c r="K25" s="443"/>
      <c r="L25" s="438"/>
      <c r="M25" s="438"/>
      <c r="N25" s="438"/>
      <c r="O25" s="438"/>
      <c r="P25" s="438"/>
      <c r="Q25" s="438"/>
      <c r="R25" s="438"/>
      <c r="S25" s="438"/>
      <c r="T25" s="438"/>
      <c r="U25" s="438"/>
      <c r="V25" s="438"/>
      <c r="W25" s="438"/>
      <c r="X25" s="438"/>
      <c r="Y25" s="438"/>
      <c r="Z25" s="438"/>
      <c r="AA25" s="438"/>
      <c r="AB25" s="438"/>
      <c r="AC25" s="438"/>
      <c r="AD25" s="438"/>
      <c r="AE25" s="438"/>
      <c r="AF25" s="438"/>
      <c r="AG25" s="438"/>
      <c r="AH25" s="438"/>
      <c r="AI25" s="438"/>
      <c r="AJ25" s="438"/>
      <c r="AK25" s="438"/>
      <c r="AL25" s="438"/>
      <c r="AM25" s="438"/>
      <c r="AN25" s="438"/>
      <c r="AO25" s="438"/>
      <c r="AP25" s="438"/>
      <c r="AQ25" s="438"/>
      <c r="AR25" s="438"/>
      <c r="AS25" s="438"/>
      <c r="AT25" s="438"/>
      <c r="AU25" s="438"/>
      <c r="AV25" s="438"/>
      <c r="AW25" s="438"/>
      <c r="AX25" s="438"/>
      <c r="AY25" s="438"/>
      <c r="AZ25" s="438"/>
      <c r="BA25" s="438"/>
      <c r="BB25" s="438"/>
      <c r="BC25" s="438"/>
      <c r="BD25" s="438"/>
      <c r="BE25" s="438"/>
      <c r="BF25" s="438"/>
      <c r="BG25" s="438"/>
    </row>
    <row r="26" spans="1:60" s="439" customFormat="1" ht="26.25" customHeight="1" x14ac:dyDescent="0.45">
      <c r="A26" s="464">
        <f t="shared" si="4"/>
        <v>72010</v>
      </c>
      <c r="B26" s="465" t="str">
        <f t="shared" si="4"/>
        <v>Lemongrass Chicken</v>
      </c>
      <c r="C26" s="476">
        <v>100113</v>
      </c>
      <c r="D26" s="267"/>
      <c r="E26" s="268"/>
      <c r="F26" s="479">
        <f>D26*E26</f>
        <v>0</v>
      </c>
      <c r="G26" s="469">
        <f t="shared" si="5"/>
        <v>0</v>
      </c>
      <c r="H26" s="479">
        <f t="shared" si="6"/>
        <v>0</v>
      </c>
      <c r="I26" s="478">
        <f t="shared" si="7"/>
        <v>0</v>
      </c>
      <c r="J26" s="443"/>
      <c r="K26" s="443"/>
      <c r="L26" s="438"/>
      <c r="M26" s="438"/>
      <c r="N26" s="438"/>
      <c r="O26" s="438"/>
      <c r="P26" s="438"/>
      <c r="Q26" s="438"/>
      <c r="R26" s="438"/>
      <c r="S26" s="438"/>
      <c r="T26" s="438"/>
      <c r="U26" s="438"/>
      <c r="V26" s="438"/>
      <c r="W26" s="438"/>
      <c r="X26" s="438"/>
      <c r="Y26" s="438"/>
      <c r="Z26" s="438"/>
      <c r="AA26" s="438"/>
      <c r="AB26" s="438"/>
      <c r="AC26" s="438"/>
      <c r="AD26" s="438"/>
      <c r="AE26" s="438"/>
      <c r="AF26" s="438"/>
      <c r="AG26" s="438"/>
      <c r="AH26" s="438"/>
      <c r="AI26" s="438"/>
      <c r="AJ26" s="438"/>
      <c r="AK26" s="438"/>
      <c r="AL26" s="438"/>
      <c r="AM26" s="438"/>
      <c r="AN26" s="438"/>
      <c r="AO26" s="438"/>
      <c r="AP26" s="438"/>
      <c r="AQ26" s="438"/>
      <c r="AR26" s="438"/>
      <c r="AS26" s="438"/>
      <c r="AT26" s="438"/>
      <c r="AU26" s="438"/>
      <c r="AV26" s="438"/>
      <c r="AW26" s="438"/>
      <c r="AX26" s="438"/>
      <c r="AY26" s="438"/>
      <c r="AZ26" s="438"/>
      <c r="BA26" s="438"/>
      <c r="BB26" s="438"/>
      <c r="BC26" s="438"/>
      <c r="BD26" s="438"/>
      <c r="BE26" s="438"/>
      <c r="BF26" s="438"/>
      <c r="BG26" s="438"/>
    </row>
    <row r="27" spans="1:60" s="439" customFormat="1" ht="26.25" customHeight="1" x14ac:dyDescent="0.45">
      <c r="A27" s="464">
        <f t="shared" si="4"/>
        <v>72013</v>
      </c>
      <c r="B27" s="465" t="str">
        <f t="shared" si="4"/>
        <v>Sriracha Honey Chicken</v>
      </c>
      <c r="C27" s="476">
        <v>100113</v>
      </c>
      <c r="D27" s="267"/>
      <c r="E27" s="268"/>
      <c r="F27" s="479">
        <f t="shared" ref="F27" si="8">D27*E27</f>
        <v>0</v>
      </c>
      <c r="G27" s="469">
        <f t="shared" si="5"/>
        <v>0</v>
      </c>
      <c r="H27" s="479">
        <f t="shared" si="6"/>
        <v>0</v>
      </c>
      <c r="I27" s="478">
        <f t="shared" si="7"/>
        <v>0</v>
      </c>
      <c r="J27" s="443"/>
      <c r="K27" s="443"/>
      <c r="L27" s="438"/>
      <c r="M27" s="438"/>
      <c r="N27" s="438"/>
      <c r="O27" s="438"/>
      <c r="P27" s="438"/>
      <c r="Q27" s="438"/>
      <c r="R27" s="438"/>
      <c r="S27" s="438"/>
      <c r="T27" s="438"/>
      <c r="U27" s="438"/>
      <c r="V27" s="438"/>
      <c r="W27" s="438"/>
      <c r="X27" s="438"/>
      <c r="Y27" s="438"/>
      <c r="Z27" s="438"/>
      <c r="AA27" s="438"/>
      <c r="AB27" s="438"/>
      <c r="AC27" s="438"/>
      <c r="AD27" s="438"/>
      <c r="AE27" s="438"/>
      <c r="AF27" s="438"/>
      <c r="AG27" s="438"/>
      <c r="AH27" s="438"/>
      <c r="AI27" s="438"/>
      <c r="AJ27" s="438"/>
      <c r="AK27" s="438"/>
      <c r="AL27" s="438"/>
      <c r="AM27" s="438"/>
      <c r="AN27" s="438"/>
      <c r="AO27" s="438"/>
      <c r="AP27" s="438"/>
      <c r="AQ27" s="438"/>
      <c r="AR27" s="438"/>
      <c r="AS27" s="438"/>
      <c r="AT27" s="438"/>
      <c r="AU27" s="438"/>
      <c r="AV27" s="438"/>
      <c r="AW27" s="438"/>
      <c r="AX27" s="438"/>
      <c r="AY27" s="438"/>
      <c r="AZ27" s="438"/>
      <c r="BA27" s="438"/>
      <c r="BB27" s="438"/>
      <c r="BC27" s="438"/>
      <c r="BD27" s="438"/>
      <c r="BE27" s="438"/>
      <c r="BF27" s="438"/>
      <c r="BG27" s="438"/>
    </row>
    <row r="28" spans="1:60" s="440" customFormat="1" ht="26.25" customHeight="1" x14ac:dyDescent="0.45">
      <c r="A28" s="464">
        <f t="shared" si="4"/>
        <v>73001</v>
      </c>
      <c r="B28" s="465" t="str">
        <f t="shared" si="4"/>
        <v>Teriyaki Chicken</v>
      </c>
      <c r="C28" s="476">
        <v>100113</v>
      </c>
      <c r="D28" s="267"/>
      <c r="E28" s="268"/>
      <c r="F28" s="479">
        <f>D28*E28</f>
        <v>0</v>
      </c>
      <c r="G28" s="469">
        <f t="shared" si="5"/>
        <v>0</v>
      </c>
      <c r="H28" s="479">
        <f t="shared" si="6"/>
        <v>0</v>
      </c>
      <c r="I28" s="478">
        <f t="shared" si="7"/>
        <v>0</v>
      </c>
      <c r="J28" s="443"/>
      <c r="K28" s="443"/>
      <c r="L28" s="438"/>
      <c r="M28" s="438"/>
      <c r="N28" s="438"/>
      <c r="O28" s="438"/>
      <c r="P28" s="438"/>
      <c r="Q28" s="438"/>
      <c r="R28" s="438"/>
      <c r="S28" s="438"/>
      <c r="T28" s="438"/>
      <c r="U28" s="438"/>
      <c r="V28" s="438"/>
      <c r="W28" s="438"/>
      <c r="X28" s="438"/>
      <c r="Y28" s="438"/>
      <c r="Z28" s="438"/>
      <c r="AA28" s="438"/>
      <c r="AB28" s="438"/>
      <c r="AC28" s="438"/>
      <c r="AD28" s="438"/>
      <c r="AE28" s="438"/>
      <c r="AF28" s="438"/>
      <c r="AG28" s="438"/>
      <c r="AH28" s="438"/>
      <c r="AI28" s="438"/>
      <c r="AJ28" s="438"/>
      <c r="AK28" s="438"/>
      <c r="AL28" s="438"/>
      <c r="AM28" s="438"/>
      <c r="AN28" s="438"/>
      <c r="AO28" s="438"/>
      <c r="AP28" s="438"/>
      <c r="AQ28" s="438"/>
      <c r="AR28" s="438"/>
      <c r="AS28" s="438"/>
      <c r="AT28" s="438"/>
      <c r="AU28" s="438"/>
      <c r="AV28" s="438"/>
      <c r="AW28" s="438"/>
      <c r="AX28" s="438"/>
      <c r="AY28" s="438"/>
      <c r="AZ28" s="438"/>
      <c r="BA28" s="438"/>
      <c r="BB28" s="438"/>
      <c r="BC28" s="438"/>
      <c r="BD28" s="438"/>
      <c r="BE28" s="438"/>
      <c r="BF28" s="438"/>
      <c r="BG28" s="438"/>
    </row>
    <row r="29" spans="1:60" s="439" customFormat="1" ht="26.25" customHeight="1" x14ac:dyDescent="0.45">
      <c r="A29" s="464">
        <f t="shared" si="4"/>
        <v>73002</v>
      </c>
      <c r="B29" s="465" t="str">
        <f t="shared" si="4"/>
        <v>New Orleans Chicken</v>
      </c>
      <c r="C29" s="476">
        <v>100113</v>
      </c>
      <c r="D29" s="267"/>
      <c r="E29" s="268"/>
      <c r="F29" s="479">
        <f>D29*E29</f>
        <v>0</v>
      </c>
      <c r="G29" s="469">
        <f t="shared" si="5"/>
        <v>0</v>
      </c>
      <c r="H29" s="479">
        <f t="shared" si="6"/>
        <v>0</v>
      </c>
      <c r="I29" s="478">
        <f t="shared" si="7"/>
        <v>0</v>
      </c>
      <c r="J29" s="443"/>
      <c r="K29" s="443"/>
      <c r="L29" s="438"/>
      <c r="M29" s="438"/>
      <c r="N29" s="438"/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438"/>
      <c r="AA29" s="438"/>
      <c r="AB29" s="438"/>
      <c r="AC29" s="438"/>
      <c r="AD29" s="438"/>
      <c r="AE29" s="438"/>
      <c r="AF29" s="438"/>
      <c r="AG29" s="438"/>
      <c r="AH29" s="438"/>
      <c r="AI29" s="438"/>
      <c r="AJ29" s="438"/>
      <c r="AK29" s="438"/>
      <c r="AL29" s="438"/>
      <c r="AM29" s="438"/>
      <c r="AN29" s="438"/>
      <c r="AO29" s="438"/>
      <c r="AP29" s="438"/>
      <c r="AQ29" s="438"/>
      <c r="AR29" s="438"/>
      <c r="AS29" s="438"/>
      <c r="AT29" s="438"/>
      <c r="AU29" s="438"/>
      <c r="AV29" s="438"/>
      <c r="AW29" s="438"/>
      <c r="AX29" s="438"/>
      <c r="AY29" s="438"/>
      <c r="AZ29" s="438"/>
      <c r="BA29" s="438"/>
      <c r="BB29" s="438"/>
      <c r="BC29" s="438"/>
      <c r="BD29" s="438"/>
      <c r="BE29" s="438"/>
      <c r="BF29" s="438"/>
      <c r="BG29" s="438"/>
    </row>
    <row r="30" spans="1:60" s="439" customFormat="1" ht="26.25" customHeight="1" x14ac:dyDescent="0.45">
      <c r="A30" s="464">
        <f t="shared" si="4"/>
        <v>73004</v>
      </c>
      <c r="B30" s="465" t="str">
        <f t="shared" si="4"/>
        <v>Thai Sweet Chili Chicken</v>
      </c>
      <c r="C30" s="476">
        <v>100113</v>
      </c>
      <c r="D30" s="267"/>
      <c r="E30" s="268"/>
      <c r="F30" s="479">
        <f>D30*E30</f>
        <v>0</v>
      </c>
      <c r="G30" s="469">
        <f t="shared" si="5"/>
        <v>0</v>
      </c>
      <c r="H30" s="479">
        <f t="shared" si="6"/>
        <v>0</v>
      </c>
      <c r="I30" s="478">
        <f t="shared" si="7"/>
        <v>0</v>
      </c>
      <c r="J30" s="443"/>
      <c r="K30" s="443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  <c r="W30" s="438"/>
      <c r="X30" s="438"/>
      <c r="Y30" s="438"/>
      <c r="Z30" s="438"/>
      <c r="AA30" s="438"/>
      <c r="AB30" s="438"/>
      <c r="AC30" s="438"/>
      <c r="AD30" s="438"/>
      <c r="AE30" s="438"/>
      <c r="AF30" s="438"/>
      <c r="AG30" s="438"/>
      <c r="AH30" s="438"/>
      <c r="AI30" s="438"/>
      <c r="AJ30" s="438"/>
      <c r="AK30" s="438"/>
      <c r="AL30" s="438"/>
      <c r="AM30" s="438"/>
      <c r="AN30" s="438"/>
      <c r="AO30" s="438"/>
      <c r="AP30" s="438"/>
      <c r="AQ30" s="438"/>
      <c r="AR30" s="438"/>
      <c r="AS30" s="438"/>
      <c r="AT30" s="438"/>
      <c r="AU30" s="438"/>
      <c r="AV30" s="438"/>
      <c r="AW30" s="438"/>
      <c r="AX30" s="438"/>
      <c r="AY30" s="438"/>
      <c r="AZ30" s="438"/>
      <c r="BA30" s="438"/>
      <c r="BB30" s="438"/>
      <c r="BC30" s="438"/>
      <c r="BD30" s="438"/>
      <c r="BE30" s="438"/>
      <c r="BF30" s="438"/>
      <c r="BG30" s="438"/>
    </row>
    <row r="31" spans="1:60" s="439" customFormat="1" ht="26.25" customHeight="1" x14ac:dyDescent="0.45">
      <c r="A31" s="464">
        <f t="shared" si="4"/>
        <v>73005</v>
      </c>
      <c r="B31" s="465" t="str">
        <f t="shared" si="4"/>
        <v>Gluten Free Teriyaki Chicken</v>
      </c>
      <c r="C31" s="476">
        <v>100113</v>
      </c>
      <c r="D31" s="267"/>
      <c r="E31" s="268"/>
      <c r="F31" s="479">
        <f t="shared" ref="F31" si="9">D31*E31</f>
        <v>0</v>
      </c>
      <c r="G31" s="469">
        <f t="shared" si="5"/>
        <v>0</v>
      </c>
      <c r="H31" s="479">
        <f t="shared" si="6"/>
        <v>0</v>
      </c>
      <c r="I31" s="478">
        <f t="shared" si="7"/>
        <v>0</v>
      </c>
      <c r="J31" s="443"/>
      <c r="K31" s="443"/>
      <c r="L31" s="438"/>
      <c r="M31" s="438"/>
      <c r="N31" s="438"/>
      <c r="O31" s="438"/>
      <c r="P31" s="438"/>
      <c r="Q31" s="438"/>
      <c r="R31" s="438"/>
      <c r="S31" s="438"/>
      <c r="T31" s="438"/>
      <c r="U31" s="438"/>
      <c r="V31" s="438"/>
      <c r="W31" s="438"/>
      <c r="X31" s="438"/>
      <c r="Y31" s="438"/>
      <c r="Z31" s="438"/>
      <c r="AA31" s="438"/>
      <c r="AB31" s="438"/>
      <c r="AC31" s="438"/>
      <c r="AD31" s="438"/>
      <c r="AE31" s="438"/>
      <c r="AF31" s="438"/>
      <c r="AG31" s="438"/>
      <c r="AH31" s="438"/>
      <c r="AI31" s="438"/>
      <c r="AJ31" s="438"/>
      <c r="AK31" s="438"/>
      <c r="AL31" s="438"/>
      <c r="AM31" s="438"/>
      <c r="AN31" s="438"/>
      <c r="AO31" s="438"/>
      <c r="AP31" s="438"/>
      <c r="AQ31" s="438"/>
      <c r="AR31" s="438"/>
      <c r="AS31" s="438"/>
      <c r="AT31" s="438"/>
      <c r="AU31" s="438"/>
      <c r="AV31" s="438"/>
      <c r="AW31" s="438"/>
      <c r="AX31" s="438"/>
      <c r="AY31" s="438"/>
      <c r="AZ31" s="438"/>
      <c r="BA31" s="438"/>
      <c r="BB31" s="438"/>
      <c r="BC31" s="438"/>
      <c r="BD31" s="438"/>
      <c r="BE31" s="438"/>
      <c r="BF31" s="438"/>
      <c r="BG31" s="438"/>
    </row>
    <row r="32" spans="1:60" s="423" customFormat="1" ht="38.25" customHeight="1" x14ac:dyDescent="0.6">
      <c r="A32" s="622"/>
      <c r="B32" s="622"/>
      <c r="C32" s="444"/>
      <c r="D32" s="627" t="s">
        <v>77</v>
      </c>
      <c r="E32" s="628"/>
      <c r="F32" s="480">
        <f>SUM(F23:F31)</f>
        <v>0</v>
      </c>
      <c r="G32" s="481">
        <f>SUM(G23:G31)</f>
        <v>0</v>
      </c>
      <c r="H32" s="480">
        <f>SUM(H23:H31)</f>
        <v>0</v>
      </c>
      <c r="I32" s="482">
        <f>SUM(I23:I31)</f>
        <v>0</v>
      </c>
    </row>
    <row r="33" spans="1:59" s="423" customFormat="1" x14ac:dyDescent="0.35">
      <c r="A33" s="445"/>
      <c r="B33" s="446"/>
      <c r="C33" s="447"/>
      <c r="D33" s="485" t="s">
        <v>212</v>
      </c>
      <c r="E33" s="486"/>
      <c r="F33" s="447"/>
      <c r="G33" s="447"/>
      <c r="H33" s="447"/>
      <c r="I33" s="447"/>
    </row>
    <row r="34" spans="1:59" s="442" customFormat="1" x14ac:dyDescent="0.35">
      <c r="A34" s="448"/>
      <c r="B34" s="448"/>
      <c r="C34" s="448"/>
      <c r="D34" s="448"/>
      <c r="E34" s="448"/>
      <c r="F34" s="448"/>
      <c r="G34" s="448"/>
      <c r="H34" s="448"/>
      <c r="I34" s="448"/>
      <c r="J34" s="423"/>
      <c r="K34" s="423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423"/>
      <c r="Y34" s="423"/>
      <c r="Z34" s="423"/>
      <c r="AA34" s="423"/>
      <c r="AB34" s="423"/>
      <c r="AC34" s="423"/>
      <c r="AD34" s="423"/>
      <c r="AE34" s="423"/>
      <c r="AF34" s="423"/>
      <c r="AG34" s="423"/>
      <c r="AH34" s="423"/>
      <c r="AI34" s="423"/>
      <c r="AJ34" s="423"/>
      <c r="AK34" s="423"/>
      <c r="AL34" s="423"/>
      <c r="AM34" s="423"/>
      <c r="AN34" s="423"/>
      <c r="AO34" s="423"/>
      <c r="AP34" s="423"/>
      <c r="AQ34" s="423"/>
      <c r="AR34" s="423"/>
      <c r="AS34" s="423"/>
      <c r="AT34" s="423"/>
      <c r="AU34" s="423"/>
      <c r="AV34" s="423"/>
      <c r="AW34" s="423"/>
      <c r="AX34" s="423"/>
      <c r="AY34" s="423"/>
      <c r="AZ34" s="423"/>
      <c r="BA34" s="423"/>
      <c r="BB34" s="423"/>
      <c r="BC34" s="423"/>
      <c r="BD34" s="423"/>
      <c r="BE34" s="423"/>
      <c r="BF34" s="423"/>
      <c r="BG34" s="423"/>
    </row>
    <row r="35" spans="1:59" s="442" customFormat="1" ht="15" x14ac:dyDescent="0.4">
      <c r="A35" s="338"/>
      <c r="B35" s="449" t="s">
        <v>251</v>
      </c>
      <c r="C35" s="448"/>
      <c r="D35" s="448"/>
      <c r="E35" s="448"/>
      <c r="F35" s="448"/>
      <c r="G35" s="448"/>
      <c r="H35" s="448"/>
      <c r="I35" s="448"/>
      <c r="J35" s="423"/>
      <c r="K35" s="423"/>
      <c r="L35" s="423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  <c r="AE35" s="423"/>
      <c r="AF35" s="423"/>
      <c r="AG35" s="423"/>
      <c r="AH35" s="423"/>
      <c r="AI35" s="423"/>
      <c r="AJ35" s="423"/>
      <c r="AK35" s="423"/>
      <c r="AL35" s="423"/>
      <c r="AM35" s="423"/>
      <c r="AN35" s="423"/>
      <c r="AO35" s="423"/>
      <c r="AP35" s="423"/>
      <c r="AQ35" s="423"/>
      <c r="AR35" s="423"/>
      <c r="AS35" s="423"/>
      <c r="AT35" s="423"/>
      <c r="AU35" s="423"/>
      <c r="AV35" s="423"/>
      <c r="AW35" s="423"/>
      <c r="AX35" s="423"/>
      <c r="AY35" s="423"/>
      <c r="AZ35" s="423"/>
      <c r="BA35" s="423"/>
      <c r="BB35" s="423"/>
      <c r="BC35" s="423"/>
      <c r="BD35" s="423"/>
      <c r="BE35" s="423"/>
      <c r="BF35" s="423"/>
      <c r="BG35" s="423"/>
    </row>
    <row r="36" spans="1:59" s="442" customFormat="1" x14ac:dyDescent="0.35">
      <c r="A36" s="448"/>
      <c r="B36" s="448"/>
      <c r="C36" s="448"/>
      <c r="D36" s="448"/>
      <c r="E36" s="448"/>
      <c r="F36" s="448"/>
      <c r="G36" s="448"/>
      <c r="H36" s="448"/>
      <c r="I36" s="448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3"/>
      <c r="AI36" s="423"/>
      <c r="AJ36" s="423"/>
      <c r="AK36" s="423"/>
      <c r="AL36" s="423"/>
      <c r="AM36" s="423"/>
      <c r="AN36" s="423"/>
      <c r="AO36" s="423"/>
      <c r="AP36" s="423"/>
      <c r="AQ36" s="423"/>
      <c r="AR36" s="423"/>
      <c r="AS36" s="423"/>
      <c r="AT36" s="423"/>
      <c r="AU36" s="423"/>
      <c r="AV36" s="423"/>
      <c r="AW36" s="423"/>
      <c r="AX36" s="423"/>
      <c r="AY36" s="423"/>
      <c r="AZ36" s="423"/>
      <c r="BA36" s="423"/>
      <c r="BB36" s="423"/>
      <c r="BC36" s="423"/>
      <c r="BD36" s="423"/>
      <c r="BE36" s="423"/>
      <c r="BF36" s="423"/>
      <c r="BG36" s="423"/>
    </row>
    <row r="37" spans="1:59" s="442" customFormat="1" x14ac:dyDescent="0.35">
      <c r="A37" s="448"/>
      <c r="B37" s="448"/>
      <c r="C37" s="448"/>
      <c r="D37" s="448"/>
      <c r="E37" s="448"/>
      <c r="F37" s="448"/>
      <c r="G37" s="448"/>
      <c r="H37" s="448"/>
      <c r="I37" s="448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423"/>
      <c r="AE37" s="423"/>
      <c r="AF37" s="423"/>
      <c r="AG37" s="423"/>
      <c r="AH37" s="423"/>
      <c r="AI37" s="423"/>
      <c r="AJ37" s="423"/>
      <c r="AK37" s="423"/>
      <c r="AL37" s="423"/>
      <c r="AM37" s="423"/>
      <c r="AN37" s="423"/>
      <c r="AO37" s="423"/>
      <c r="AP37" s="423"/>
      <c r="AQ37" s="423"/>
      <c r="AR37" s="423"/>
      <c r="AS37" s="423"/>
      <c r="AT37" s="423"/>
      <c r="AU37" s="423"/>
      <c r="AV37" s="423"/>
      <c r="AW37" s="423"/>
      <c r="AX37" s="423"/>
      <c r="AY37" s="423"/>
      <c r="AZ37" s="423"/>
      <c r="BA37" s="423"/>
      <c r="BB37" s="423"/>
      <c r="BC37" s="423"/>
      <c r="BD37" s="423"/>
      <c r="BE37" s="423"/>
      <c r="BF37" s="423"/>
      <c r="BG37" s="423"/>
    </row>
    <row r="38" spans="1:59" s="442" customFormat="1" x14ac:dyDescent="0.35">
      <c r="A38" s="448"/>
      <c r="B38" s="448"/>
      <c r="C38" s="448"/>
      <c r="D38" s="448"/>
      <c r="E38" s="448"/>
      <c r="F38" s="448"/>
      <c r="G38" s="448"/>
      <c r="H38" s="448"/>
      <c r="I38" s="448"/>
      <c r="J38" s="423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423"/>
      <c r="AA38" s="423"/>
      <c r="AB38" s="423"/>
      <c r="AC38" s="423"/>
      <c r="AD38" s="423"/>
      <c r="AE38" s="423"/>
      <c r="AF38" s="423"/>
      <c r="AG38" s="423"/>
      <c r="AH38" s="423"/>
      <c r="AI38" s="423"/>
      <c r="AJ38" s="423"/>
      <c r="AK38" s="423"/>
      <c r="AL38" s="423"/>
      <c r="AM38" s="423"/>
      <c r="AN38" s="423"/>
      <c r="AO38" s="423"/>
      <c r="AP38" s="423"/>
      <c r="AQ38" s="423"/>
      <c r="AR38" s="423"/>
      <c r="AS38" s="423"/>
      <c r="AT38" s="423"/>
      <c r="AU38" s="423"/>
      <c r="AV38" s="423"/>
      <c r="AW38" s="423"/>
      <c r="AX38" s="423"/>
      <c r="AY38" s="423"/>
      <c r="AZ38" s="423"/>
      <c r="BA38" s="423"/>
      <c r="BB38" s="423"/>
      <c r="BC38" s="423"/>
      <c r="BD38" s="423"/>
      <c r="BE38" s="423"/>
      <c r="BF38" s="423"/>
      <c r="BG38" s="423"/>
    </row>
    <row r="39" spans="1:59" s="442" customFormat="1" x14ac:dyDescent="0.35">
      <c r="A39" s="448"/>
      <c r="B39" s="448"/>
      <c r="C39" s="448"/>
      <c r="D39" s="448"/>
      <c r="E39" s="448"/>
      <c r="F39" s="448"/>
      <c r="G39" s="448"/>
      <c r="H39" s="448"/>
      <c r="I39" s="448"/>
      <c r="J39" s="423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3"/>
      <c r="AD39" s="423"/>
      <c r="AE39" s="423"/>
      <c r="AF39" s="423"/>
      <c r="AG39" s="423"/>
      <c r="AH39" s="423"/>
      <c r="AI39" s="423"/>
      <c r="AJ39" s="423"/>
      <c r="AK39" s="423"/>
      <c r="AL39" s="423"/>
      <c r="AM39" s="423"/>
      <c r="AN39" s="423"/>
      <c r="AO39" s="423"/>
      <c r="AP39" s="423"/>
      <c r="AQ39" s="423"/>
      <c r="AR39" s="423"/>
      <c r="AS39" s="423"/>
      <c r="AT39" s="423"/>
      <c r="AU39" s="423"/>
      <c r="AV39" s="423"/>
      <c r="AW39" s="423"/>
      <c r="AX39" s="423"/>
      <c r="AY39" s="423"/>
      <c r="AZ39" s="423"/>
      <c r="BA39" s="423"/>
      <c r="BB39" s="423"/>
      <c r="BC39" s="423"/>
      <c r="BD39" s="423"/>
      <c r="BE39" s="423"/>
      <c r="BF39" s="423"/>
      <c r="BG39" s="423"/>
    </row>
    <row r="40" spans="1:59" s="442" customFormat="1" x14ac:dyDescent="0.35">
      <c r="A40" s="448"/>
      <c r="B40" s="448"/>
      <c r="C40" s="448"/>
      <c r="D40" s="448"/>
      <c r="E40" s="448"/>
      <c r="F40" s="448"/>
      <c r="G40" s="448"/>
      <c r="H40" s="448"/>
      <c r="I40" s="448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3"/>
      <c r="X40" s="423"/>
      <c r="Y40" s="423"/>
      <c r="Z40" s="423"/>
      <c r="AA40" s="423"/>
      <c r="AB40" s="423"/>
      <c r="AC40" s="423"/>
      <c r="AD40" s="423"/>
      <c r="AE40" s="423"/>
      <c r="AF40" s="423"/>
      <c r="AG40" s="423"/>
      <c r="AH40" s="423"/>
      <c r="AI40" s="423"/>
      <c r="AJ40" s="423"/>
      <c r="AK40" s="423"/>
      <c r="AL40" s="423"/>
      <c r="AM40" s="423"/>
      <c r="AN40" s="423"/>
      <c r="AO40" s="423"/>
      <c r="AP40" s="423"/>
      <c r="AQ40" s="423"/>
      <c r="AR40" s="423"/>
      <c r="AS40" s="423"/>
      <c r="AT40" s="423"/>
      <c r="AU40" s="423"/>
      <c r="AV40" s="423"/>
      <c r="AW40" s="423"/>
      <c r="AX40" s="423"/>
      <c r="AY40" s="423"/>
      <c r="AZ40" s="423"/>
      <c r="BA40" s="423"/>
      <c r="BB40" s="423"/>
      <c r="BC40" s="423"/>
      <c r="BD40" s="423"/>
      <c r="BE40" s="423"/>
      <c r="BF40" s="423"/>
      <c r="BG40" s="423"/>
    </row>
    <row r="41" spans="1:59" s="442" customFormat="1" x14ac:dyDescent="0.35">
      <c r="A41" s="448"/>
      <c r="B41" s="448"/>
      <c r="C41" s="448"/>
      <c r="D41" s="448"/>
      <c r="E41" s="448"/>
      <c r="F41" s="448"/>
      <c r="G41" s="448"/>
      <c r="H41" s="448"/>
      <c r="I41" s="448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3"/>
      <c r="AI41" s="423"/>
      <c r="AJ41" s="423"/>
      <c r="AK41" s="423"/>
      <c r="AL41" s="423"/>
      <c r="AM41" s="423"/>
      <c r="AN41" s="423"/>
      <c r="AO41" s="423"/>
      <c r="AP41" s="423"/>
      <c r="AQ41" s="423"/>
      <c r="AR41" s="423"/>
      <c r="AS41" s="423"/>
      <c r="AT41" s="423"/>
      <c r="AU41" s="423"/>
      <c r="AV41" s="423"/>
      <c r="AW41" s="423"/>
      <c r="AX41" s="423"/>
      <c r="AY41" s="423"/>
      <c r="AZ41" s="423"/>
      <c r="BA41" s="423"/>
      <c r="BB41" s="423"/>
      <c r="BC41" s="423"/>
      <c r="BD41" s="423"/>
      <c r="BE41" s="423"/>
      <c r="BF41" s="423"/>
      <c r="BG41" s="423"/>
    </row>
    <row r="42" spans="1:59" s="442" customFormat="1" x14ac:dyDescent="0.35">
      <c r="A42" s="448"/>
      <c r="B42" s="448"/>
      <c r="C42" s="448"/>
      <c r="D42" s="448"/>
      <c r="E42" s="448"/>
      <c r="F42" s="448"/>
      <c r="G42" s="448"/>
      <c r="H42" s="448"/>
      <c r="I42" s="448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423"/>
      <c r="AA42" s="423"/>
      <c r="AB42" s="423"/>
      <c r="AC42" s="423"/>
      <c r="AD42" s="423"/>
      <c r="AE42" s="423"/>
      <c r="AF42" s="423"/>
      <c r="AG42" s="423"/>
      <c r="AH42" s="423"/>
      <c r="AI42" s="423"/>
      <c r="AJ42" s="423"/>
      <c r="AK42" s="423"/>
      <c r="AL42" s="423"/>
      <c r="AM42" s="423"/>
      <c r="AN42" s="423"/>
      <c r="AO42" s="423"/>
      <c r="AP42" s="423"/>
      <c r="AQ42" s="423"/>
      <c r="AR42" s="423"/>
      <c r="AS42" s="423"/>
      <c r="AT42" s="423"/>
      <c r="AU42" s="423"/>
      <c r="AV42" s="423"/>
      <c r="AW42" s="423"/>
      <c r="AX42" s="423"/>
      <c r="AY42" s="423"/>
      <c r="AZ42" s="423"/>
      <c r="BA42" s="423"/>
      <c r="BB42" s="423"/>
      <c r="BC42" s="423"/>
      <c r="BD42" s="423"/>
      <c r="BE42" s="423"/>
      <c r="BF42" s="423"/>
      <c r="BG42" s="423"/>
    </row>
    <row r="43" spans="1:59" s="442" customFormat="1" x14ac:dyDescent="0.35">
      <c r="A43" s="448"/>
      <c r="B43" s="448"/>
      <c r="C43" s="448"/>
      <c r="D43" s="448"/>
      <c r="E43" s="448"/>
      <c r="F43" s="448"/>
      <c r="G43" s="448"/>
      <c r="H43" s="448"/>
      <c r="I43" s="448"/>
      <c r="J43" s="423"/>
      <c r="K43" s="423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3"/>
      <c r="X43" s="423"/>
      <c r="Y43" s="423"/>
      <c r="Z43" s="423"/>
      <c r="AA43" s="423"/>
      <c r="AB43" s="423"/>
      <c r="AC43" s="423"/>
      <c r="AD43" s="423"/>
      <c r="AE43" s="423"/>
      <c r="AF43" s="423"/>
      <c r="AG43" s="423"/>
      <c r="AH43" s="423"/>
      <c r="AI43" s="423"/>
      <c r="AJ43" s="423"/>
      <c r="AK43" s="423"/>
      <c r="AL43" s="423"/>
      <c r="AM43" s="423"/>
      <c r="AN43" s="423"/>
      <c r="AO43" s="423"/>
      <c r="AP43" s="423"/>
      <c r="AQ43" s="423"/>
      <c r="AR43" s="423"/>
      <c r="AS43" s="423"/>
      <c r="AT43" s="423"/>
      <c r="AU43" s="423"/>
      <c r="AV43" s="423"/>
      <c r="AW43" s="423"/>
      <c r="AX43" s="423"/>
      <c r="AY43" s="423"/>
      <c r="AZ43" s="423"/>
      <c r="BA43" s="423"/>
      <c r="BB43" s="423"/>
      <c r="BC43" s="423"/>
      <c r="BD43" s="423"/>
      <c r="BE43" s="423"/>
      <c r="BF43" s="423"/>
      <c r="BG43" s="423"/>
    </row>
    <row r="44" spans="1:59" s="442" customFormat="1" x14ac:dyDescent="0.35">
      <c r="A44" s="448"/>
      <c r="B44" s="448"/>
      <c r="C44" s="448"/>
      <c r="D44" s="448"/>
      <c r="E44" s="448"/>
      <c r="F44" s="448"/>
      <c r="G44" s="448"/>
      <c r="H44" s="448"/>
      <c r="I44" s="448"/>
      <c r="J44" s="423"/>
      <c r="K44" s="423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3"/>
      <c r="AG44" s="423"/>
      <c r="AH44" s="423"/>
      <c r="AI44" s="423"/>
      <c r="AJ44" s="423"/>
      <c r="AK44" s="423"/>
      <c r="AL44" s="423"/>
      <c r="AM44" s="423"/>
      <c r="AN44" s="423"/>
      <c r="AO44" s="423"/>
      <c r="AP44" s="423"/>
      <c r="AQ44" s="423"/>
      <c r="AR44" s="423"/>
      <c r="AS44" s="423"/>
      <c r="AT44" s="423"/>
      <c r="AU44" s="423"/>
      <c r="AV44" s="423"/>
      <c r="AW44" s="423"/>
      <c r="AX44" s="423"/>
      <c r="AY44" s="423"/>
      <c r="AZ44" s="423"/>
      <c r="BA44" s="423"/>
      <c r="BB44" s="423"/>
      <c r="BC44" s="423"/>
      <c r="BD44" s="423"/>
      <c r="BE44" s="423"/>
      <c r="BF44" s="423"/>
      <c r="BG44" s="423"/>
    </row>
    <row r="45" spans="1:59" s="442" customFormat="1" x14ac:dyDescent="0.35">
      <c r="A45" s="448"/>
      <c r="B45" s="448"/>
      <c r="C45" s="448"/>
      <c r="D45" s="448"/>
      <c r="E45" s="448"/>
      <c r="F45" s="448"/>
      <c r="G45" s="448"/>
      <c r="H45" s="448"/>
      <c r="I45" s="448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423"/>
      <c r="BC45" s="423"/>
      <c r="BD45" s="423"/>
      <c r="BE45" s="423"/>
      <c r="BF45" s="423"/>
      <c r="BG45" s="423"/>
    </row>
    <row r="46" spans="1:59" s="442" customFormat="1" x14ac:dyDescent="0.35">
      <c r="A46" s="448"/>
      <c r="B46" s="448"/>
      <c r="C46" s="448"/>
      <c r="D46" s="448"/>
      <c r="E46" s="448"/>
      <c r="F46" s="448"/>
      <c r="G46" s="448"/>
      <c r="H46" s="448"/>
      <c r="I46" s="448"/>
      <c r="J46" s="423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3"/>
      <c r="X46" s="423"/>
      <c r="Y46" s="423"/>
      <c r="Z46" s="423"/>
      <c r="AA46" s="423"/>
      <c r="AB46" s="423"/>
      <c r="AC46" s="423"/>
      <c r="AD46" s="423"/>
      <c r="AE46" s="423"/>
      <c r="AF46" s="423"/>
      <c r="AG46" s="423"/>
      <c r="AH46" s="423"/>
      <c r="AI46" s="423"/>
      <c r="AJ46" s="423"/>
      <c r="AK46" s="423"/>
      <c r="AL46" s="423"/>
      <c r="AM46" s="423"/>
      <c r="AN46" s="423"/>
      <c r="AO46" s="423"/>
      <c r="AP46" s="423"/>
      <c r="AQ46" s="423"/>
      <c r="AR46" s="423"/>
      <c r="AS46" s="423"/>
      <c r="AT46" s="423"/>
      <c r="AU46" s="423"/>
      <c r="AV46" s="423"/>
      <c r="AW46" s="423"/>
      <c r="AX46" s="423"/>
      <c r="AY46" s="423"/>
      <c r="AZ46" s="423"/>
      <c r="BA46" s="423"/>
      <c r="BB46" s="423"/>
      <c r="BC46" s="423"/>
      <c r="BD46" s="423"/>
      <c r="BE46" s="423"/>
      <c r="BF46" s="423"/>
      <c r="BG46" s="423"/>
    </row>
    <row r="47" spans="1:59" s="442" customFormat="1" x14ac:dyDescent="0.35">
      <c r="A47" s="448"/>
      <c r="B47" s="448"/>
      <c r="C47" s="448"/>
      <c r="D47" s="448"/>
      <c r="E47" s="448"/>
      <c r="F47" s="448"/>
      <c r="G47" s="448"/>
      <c r="H47" s="448"/>
      <c r="I47" s="448"/>
      <c r="J47" s="423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3"/>
      <c r="AG47" s="423"/>
      <c r="AH47" s="423"/>
      <c r="AI47" s="423"/>
      <c r="AJ47" s="423"/>
      <c r="AK47" s="423"/>
      <c r="AL47" s="423"/>
      <c r="AM47" s="423"/>
      <c r="AN47" s="423"/>
      <c r="AO47" s="423"/>
      <c r="AP47" s="423"/>
      <c r="AQ47" s="423"/>
      <c r="AR47" s="423"/>
      <c r="AS47" s="423"/>
      <c r="AT47" s="423"/>
      <c r="AU47" s="423"/>
      <c r="AV47" s="423"/>
      <c r="AW47" s="423"/>
      <c r="AX47" s="423"/>
      <c r="AY47" s="423"/>
      <c r="AZ47" s="423"/>
      <c r="BA47" s="423"/>
      <c r="BB47" s="423"/>
      <c r="BC47" s="423"/>
      <c r="BD47" s="423"/>
      <c r="BE47" s="423"/>
      <c r="BF47" s="423"/>
      <c r="BG47" s="423"/>
    </row>
    <row r="48" spans="1:59" s="442" customFormat="1" x14ac:dyDescent="0.35">
      <c r="A48" s="448"/>
      <c r="B48" s="448"/>
      <c r="C48" s="448"/>
      <c r="D48" s="448"/>
      <c r="E48" s="448"/>
      <c r="F48" s="448"/>
      <c r="G48" s="448"/>
      <c r="H48" s="448"/>
      <c r="I48" s="448"/>
      <c r="J48" s="423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423"/>
      <c r="AE48" s="423"/>
      <c r="AF48" s="423"/>
      <c r="AG48" s="423"/>
      <c r="AH48" s="423"/>
      <c r="AI48" s="423"/>
      <c r="AJ48" s="423"/>
      <c r="AK48" s="423"/>
      <c r="AL48" s="423"/>
      <c r="AM48" s="423"/>
      <c r="AN48" s="423"/>
      <c r="AO48" s="423"/>
      <c r="AP48" s="423"/>
      <c r="AQ48" s="423"/>
      <c r="AR48" s="423"/>
      <c r="AS48" s="423"/>
      <c r="AT48" s="423"/>
      <c r="AU48" s="423"/>
      <c r="AV48" s="423"/>
      <c r="AW48" s="423"/>
      <c r="AX48" s="423"/>
      <c r="AY48" s="423"/>
      <c r="AZ48" s="423"/>
      <c r="BA48" s="423"/>
      <c r="BB48" s="423"/>
      <c r="BC48" s="423"/>
      <c r="BD48" s="423"/>
      <c r="BE48" s="423"/>
      <c r="BF48" s="423"/>
      <c r="BG48" s="423"/>
    </row>
    <row r="49" spans="1:59" s="442" customFormat="1" x14ac:dyDescent="0.35">
      <c r="A49" s="448"/>
      <c r="B49" s="448"/>
      <c r="C49" s="448"/>
      <c r="D49" s="448"/>
      <c r="E49" s="448"/>
      <c r="F49" s="448"/>
      <c r="G49" s="448"/>
      <c r="H49" s="448"/>
      <c r="I49" s="448"/>
      <c r="J49" s="423"/>
      <c r="K49" s="423"/>
      <c r="L49" s="423"/>
      <c r="M49" s="423"/>
      <c r="N49" s="423"/>
      <c r="O49" s="423"/>
      <c r="P49" s="423"/>
      <c r="Q49" s="423"/>
      <c r="R49" s="423"/>
      <c r="S49" s="423"/>
      <c r="T49" s="423"/>
      <c r="U49" s="423"/>
      <c r="V49" s="423"/>
      <c r="W49" s="423"/>
      <c r="X49" s="423"/>
      <c r="Y49" s="423"/>
      <c r="Z49" s="423"/>
      <c r="AA49" s="423"/>
      <c r="AB49" s="423"/>
      <c r="AC49" s="423"/>
      <c r="AD49" s="423"/>
      <c r="AE49" s="423"/>
      <c r="AF49" s="423"/>
      <c r="AG49" s="423"/>
      <c r="AH49" s="423"/>
      <c r="AI49" s="423"/>
      <c r="AJ49" s="423"/>
      <c r="AK49" s="423"/>
      <c r="AL49" s="423"/>
      <c r="AM49" s="423"/>
      <c r="AN49" s="423"/>
      <c r="AO49" s="423"/>
      <c r="AP49" s="423"/>
      <c r="AQ49" s="423"/>
      <c r="AR49" s="423"/>
      <c r="AS49" s="423"/>
      <c r="AT49" s="423"/>
      <c r="AU49" s="423"/>
      <c r="AV49" s="423"/>
      <c r="AW49" s="423"/>
      <c r="AX49" s="423"/>
      <c r="AY49" s="423"/>
      <c r="AZ49" s="423"/>
      <c r="BA49" s="423"/>
      <c r="BB49" s="423"/>
      <c r="BC49" s="423"/>
      <c r="BD49" s="423"/>
      <c r="BE49" s="423"/>
      <c r="BF49" s="423"/>
      <c r="BG49" s="423"/>
    </row>
    <row r="50" spans="1:59" s="442" customFormat="1" x14ac:dyDescent="0.35">
      <c r="A50" s="448"/>
      <c r="B50" s="448"/>
      <c r="C50" s="448"/>
      <c r="D50" s="448"/>
      <c r="E50" s="448"/>
      <c r="F50" s="448"/>
      <c r="G50" s="448"/>
      <c r="H50" s="448"/>
      <c r="I50" s="448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  <c r="AG50" s="423"/>
      <c r="AH50" s="423"/>
      <c r="AI50" s="423"/>
      <c r="AJ50" s="423"/>
      <c r="AK50" s="423"/>
      <c r="AL50" s="423"/>
      <c r="AM50" s="423"/>
      <c r="AN50" s="423"/>
      <c r="AO50" s="423"/>
      <c r="AP50" s="423"/>
      <c r="AQ50" s="423"/>
      <c r="AR50" s="423"/>
      <c r="AS50" s="423"/>
      <c r="AT50" s="423"/>
      <c r="AU50" s="423"/>
      <c r="AV50" s="423"/>
      <c r="AW50" s="423"/>
      <c r="AX50" s="423"/>
      <c r="AY50" s="423"/>
      <c r="AZ50" s="423"/>
      <c r="BA50" s="423"/>
      <c r="BB50" s="423"/>
      <c r="BC50" s="423"/>
      <c r="BD50" s="423"/>
      <c r="BE50" s="423"/>
      <c r="BF50" s="423"/>
      <c r="BG50" s="423"/>
    </row>
    <row r="51" spans="1:59" s="442" customFormat="1" x14ac:dyDescent="0.35">
      <c r="A51" s="448"/>
      <c r="B51" s="448"/>
      <c r="C51" s="448"/>
      <c r="D51" s="448"/>
      <c r="E51" s="448"/>
      <c r="F51" s="448"/>
      <c r="G51" s="448"/>
      <c r="H51" s="448"/>
      <c r="I51" s="448"/>
      <c r="J51" s="423"/>
      <c r="K51" s="423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3"/>
      <c r="AC51" s="423"/>
      <c r="AD51" s="423"/>
      <c r="AE51" s="423"/>
      <c r="AF51" s="423"/>
      <c r="AG51" s="423"/>
      <c r="AH51" s="423"/>
      <c r="AI51" s="423"/>
      <c r="AJ51" s="423"/>
      <c r="AK51" s="423"/>
      <c r="AL51" s="423"/>
      <c r="AM51" s="423"/>
      <c r="AN51" s="423"/>
      <c r="AO51" s="423"/>
      <c r="AP51" s="423"/>
      <c r="AQ51" s="423"/>
      <c r="AR51" s="423"/>
      <c r="AS51" s="423"/>
      <c r="AT51" s="423"/>
      <c r="AU51" s="423"/>
      <c r="AV51" s="423"/>
      <c r="AW51" s="423"/>
      <c r="AX51" s="423"/>
      <c r="AY51" s="423"/>
      <c r="AZ51" s="423"/>
      <c r="BA51" s="423"/>
      <c r="BB51" s="423"/>
      <c r="BC51" s="423"/>
      <c r="BD51" s="423"/>
      <c r="BE51" s="423"/>
      <c r="BF51" s="423"/>
      <c r="BG51" s="423"/>
    </row>
    <row r="52" spans="1:59" s="442" customFormat="1" x14ac:dyDescent="0.35">
      <c r="A52" s="448"/>
      <c r="B52" s="448"/>
      <c r="C52" s="448"/>
      <c r="D52" s="448"/>
      <c r="E52" s="448"/>
      <c r="F52" s="448"/>
      <c r="G52" s="448"/>
      <c r="H52" s="448"/>
      <c r="I52" s="448"/>
      <c r="J52" s="423"/>
      <c r="K52" s="423"/>
      <c r="L52" s="423"/>
      <c r="M52" s="423"/>
      <c r="N52" s="423"/>
      <c r="O52" s="423"/>
      <c r="P52" s="423"/>
      <c r="Q52" s="423"/>
      <c r="R52" s="423"/>
      <c r="S52" s="423"/>
      <c r="T52" s="423"/>
      <c r="U52" s="423"/>
      <c r="V52" s="423"/>
      <c r="W52" s="423"/>
      <c r="X52" s="423"/>
      <c r="Y52" s="423"/>
      <c r="Z52" s="423"/>
      <c r="AA52" s="423"/>
      <c r="AB52" s="423"/>
      <c r="AC52" s="423"/>
      <c r="AD52" s="423"/>
      <c r="AE52" s="423"/>
      <c r="AF52" s="423"/>
      <c r="AG52" s="423"/>
      <c r="AH52" s="423"/>
      <c r="AI52" s="423"/>
      <c r="AJ52" s="423"/>
      <c r="AK52" s="423"/>
      <c r="AL52" s="423"/>
      <c r="AM52" s="423"/>
      <c r="AN52" s="423"/>
      <c r="AO52" s="423"/>
      <c r="AP52" s="423"/>
      <c r="AQ52" s="423"/>
      <c r="AR52" s="423"/>
      <c r="AS52" s="423"/>
      <c r="AT52" s="423"/>
      <c r="AU52" s="423"/>
      <c r="AV52" s="423"/>
      <c r="AW52" s="423"/>
      <c r="AX52" s="423"/>
      <c r="AY52" s="423"/>
      <c r="AZ52" s="423"/>
      <c r="BA52" s="423"/>
      <c r="BB52" s="423"/>
      <c r="BC52" s="423"/>
      <c r="BD52" s="423"/>
      <c r="BE52" s="423"/>
      <c r="BF52" s="423"/>
      <c r="BG52" s="423"/>
    </row>
    <row r="53" spans="1:59" s="442" customFormat="1" x14ac:dyDescent="0.35">
      <c r="A53" s="448"/>
      <c r="H53" s="448"/>
      <c r="J53" s="423"/>
      <c r="K53" s="423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3"/>
      <c r="X53" s="423"/>
      <c r="Y53" s="423"/>
      <c r="Z53" s="423"/>
      <c r="AA53" s="423"/>
      <c r="AB53" s="423"/>
      <c r="AC53" s="423"/>
      <c r="AD53" s="423"/>
      <c r="AE53" s="423"/>
      <c r="AF53" s="423"/>
      <c r="AG53" s="423"/>
      <c r="AH53" s="423"/>
      <c r="AI53" s="423"/>
      <c r="AJ53" s="423"/>
      <c r="AK53" s="423"/>
      <c r="AL53" s="423"/>
      <c r="AM53" s="423"/>
      <c r="AN53" s="423"/>
      <c r="AO53" s="423"/>
      <c r="AP53" s="423"/>
      <c r="AQ53" s="423"/>
      <c r="AR53" s="423"/>
      <c r="AS53" s="423"/>
      <c r="AT53" s="423"/>
      <c r="AU53" s="423"/>
      <c r="AV53" s="423"/>
      <c r="AW53" s="423"/>
      <c r="AX53" s="423"/>
      <c r="AY53" s="423"/>
      <c r="AZ53" s="423"/>
      <c r="BA53" s="423"/>
      <c r="BB53" s="423"/>
      <c r="BC53" s="423"/>
      <c r="BD53" s="423"/>
      <c r="BE53" s="423"/>
      <c r="BF53" s="423"/>
      <c r="BG53" s="423"/>
    </row>
    <row r="54" spans="1:59" s="442" customFormat="1" x14ac:dyDescent="0.35">
      <c r="A54" s="448"/>
      <c r="H54" s="448"/>
      <c r="J54" s="423"/>
      <c r="K54" s="423"/>
      <c r="L54" s="423"/>
      <c r="M54" s="423"/>
      <c r="N54" s="423"/>
      <c r="O54" s="423"/>
      <c r="P54" s="423"/>
      <c r="Q54" s="423"/>
      <c r="R54" s="423"/>
      <c r="S54" s="423"/>
      <c r="T54" s="423"/>
      <c r="U54" s="423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3"/>
      <c r="AU54" s="423"/>
      <c r="AV54" s="423"/>
      <c r="AW54" s="423"/>
      <c r="AX54" s="423"/>
      <c r="AY54" s="423"/>
      <c r="AZ54" s="423"/>
      <c r="BA54" s="423"/>
      <c r="BB54" s="423"/>
      <c r="BC54" s="423"/>
      <c r="BD54" s="423"/>
      <c r="BE54" s="423"/>
      <c r="BF54" s="423"/>
      <c r="BG54" s="423"/>
    </row>
    <row r="55" spans="1:59" s="442" customFormat="1" x14ac:dyDescent="0.35">
      <c r="A55" s="448"/>
      <c r="H55" s="448"/>
      <c r="J55" s="423"/>
      <c r="K55" s="423"/>
      <c r="L55" s="423"/>
      <c r="M55" s="423"/>
      <c r="N55" s="423"/>
      <c r="O55" s="423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3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423"/>
      <c r="BC55" s="423"/>
      <c r="BD55" s="423"/>
      <c r="BE55" s="423"/>
      <c r="BF55" s="423"/>
      <c r="BG55" s="423"/>
    </row>
    <row r="56" spans="1:59" s="442" customFormat="1" x14ac:dyDescent="0.35">
      <c r="A56" s="448"/>
      <c r="H56" s="448"/>
      <c r="J56" s="423"/>
      <c r="K56" s="423"/>
      <c r="L56" s="423"/>
      <c r="M56" s="423"/>
      <c r="N56" s="423"/>
      <c r="O56" s="423"/>
      <c r="P56" s="423"/>
      <c r="Q56" s="423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3"/>
      <c r="AI56" s="423"/>
      <c r="AJ56" s="423"/>
      <c r="AK56" s="423"/>
      <c r="AL56" s="423"/>
      <c r="AM56" s="423"/>
      <c r="AN56" s="423"/>
      <c r="AO56" s="423"/>
      <c r="AP56" s="423"/>
      <c r="AQ56" s="423"/>
      <c r="AR56" s="423"/>
      <c r="AS56" s="423"/>
      <c r="AT56" s="423"/>
      <c r="AU56" s="423"/>
      <c r="AV56" s="423"/>
      <c r="AW56" s="423"/>
      <c r="AX56" s="423"/>
      <c r="AY56" s="423"/>
      <c r="AZ56" s="423"/>
      <c r="BA56" s="423"/>
      <c r="BB56" s="423"/>
      <c r="BC56" s="423"/>
      <c r="BD56" s="423"/>
      <c r="BE56" s="423"/>
      <c r="BF56" s="423"/>
      <c r="BG56" s="423"/>
    </row>
    <row r="57" spans="1:59" s="442" customFormat="1" x14ac:dyDescent="0.35">
      <c r="A57" s="448"/>
      <c r="H57" s="448"/>
      <c r="J57" s="423"/>
      <c r="K57" s="423"/>
      <c r="L57" s="423"/>
      <c r="M57" s="423"/>
      <c r="N57" s="423"/>
      <c r="O57" s="423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3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423"/>
      <c r="BC57" s="423"/>
      <c r="BD57" s="423"/>
      <c r="BE57" s="423"/>
      <c r="BF57" s="423"/>
      <c r="BG57" s="423"/>
    </row>
    <row r="58" spans="1:59" s="442" customFormat="1" x14ac:dyDescent="0.35">
      <c r="A58" s="448"/>
      <c r="H58" s="448"/>
      <c r="J58" s="423"/>
      <c r="K58" s="423"/>
      <c r="L58" s="423"/>
      <c r="M58" s="423"/>
      <c r="N58" s="423"/>
      <c r="O58" s="423"/>
      <c r="P58" s="423"/>
      <c r="Q58" s="423"/>
      <c r="R58" s="423"/>
      <c r="S58" s="423"/>
      <c r="T58" s="423"/>
      <c r="U58" s="423"/>
      <c r="V58" s="423"/>
      <c r="W58" s="423"/>
      <c r="X58" s="423"/>
      <c r="Y58" s="423"/>
      <c r="Z58" s="423"/>
      <c r="AA58" s="423"/>
      <c r="AB58" s="423"/>
      <c r="AC58" s="423"/>
      <c r="AD58" s="423"/>
      <c r="AE58" s="423"/>
      <c r="AF58" s="423"/>
      <c r="AG58" s="423"/>
      <c r="AH58" s="423"/>
      <c r="AI58" s="423"/>
      <c r="AJ58" s="423"/>
      <c r="AK58" s="423"/>
      <c r="AL58" s="423"/>
      <c r="AM58" s="423"/>
      <c r="AN58" s="423"/>
      <c r="AO58" s="423"/>
      <c r="AP58" s="423"/>
      <c r="AQ58" s="423"/>
      <c r="AR58" s="423"/>
      <c r="AS58" s="423"/>
      <c r="AT58" s="423"/>
      <c r="AU58" s="423"/>
      <c r="AV58" s="423"/>
      <c r="AW58" s="423"/>
      <c r="AX58" s="423"/>
      <c r="AY58" s="423"/>
      <c r="AZ58" s="423"/>
      <c r="BA58" s="423"/>
      <c r="BB58" s="423"/>
      <c r="BC58" s="423"/>
      <c r="BD58" s="423"/>
      <c r="BE58" s="423"/>
      <c r="BF58" s="423"/>
      <c r="BG58" s="423"/>
    </row>
    <row r="59" spans="1:59" s="442" customFormat="1" x14ac:dyDescent="0.35">
      <c r="A59" s="448"/>
      <c r="H59" s="448"/>
      <c r="J59" s="423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3"/>
      <c r="X59" s="423"/>
      <c r="Y59" s="423"/>
      <c r="Z59" s="423"/>
      <c r="AA59" s="423"/>
      <c r="AB59" s="423"/>
      <c r="AC59" s="423"/>
      <c r="AD59" s="423"/>
      <c r="AE59" s="423"/>
      <c r="AF59" s="423"/>
      <c r="AG59" s="423"/>
      <c r="AH59" s="423"/>
      <c r="AI59" s="423"/>
      <c r="AJ59" s="423"/>
      <c r="AK59" s="423"/>
      <c r="AL59" s="423"/>
      <c r="AM59" s="423"/>
      <c r="AN59" s="423"/>
      <c r="AO59" s="423"/>
      <c r="AP59" s="423"/>
      <c r="AQ59" s="423"/>
      <c r="AR59" s="423"/>
      <c r="AS59" s="423"/>
      <c r="AT59" s="423"/>
      <c r="AU59" s="423"/>
      <c r="AV59" s="423"/>
      <c r="AW59" s="423"/>
      <c r="AX59" s="423"/>
      <c r="AY59" s="423"/>
      <c r="AZ59" s="423"/>
      <c r="BA59" s="423"/>
      <c r="BB59" s="423"/>
      <c r="BC59" s="423"/>
      <c r="BD59" s="423"/>
      <c r="BE59" s="423"/>
      <c r="BF59" s="423"/>
      <c r="BG59" s="423"/>
    </row>
    <row r="60" spans="1:59" s="442" customFormat="1" x14ac:dyDescent="0.35">
      <c r="A60" s="448"/>
      <c r="H60" s="448"/>
      <c r="J60" s="423"/>
      <c r="K60" s="423"/>
      <c r="L60" s="423"/>
      <c r="M60" s="423"/>
      <c r="N60" s="423"/>
      <c r="O60" s="423"/>
      <c r="P60" s="423"/>
      <c r="Q60" s="423"/>
      <c r="R60" s="423"/>
      <c r="S60" s="423"/>
      <c r="T60" s="423"/>
      <c r="U60" s="423"/>
      <c r="V60" s="423"/>
      <c r="W60" s="423"/>
      <c r="X60" s="423"/>
      <c r="Y60" s="423"/>
      <c r="Z60" s="423"/>
      <c r="AA60" s="423"/>
      <c r="AB60" s="423"/>
      <c r="AC60" s="423"/>
      <c r="AD60" s="423"/>
      <c r="AE60" s="423"/>
      <c r="AF60" s="423"/>
      <c r="AG60" s="423"/>
      <c r="AH60" s="423"/>
      <c r="AI60" s="423"/>
      <c r="AJ60" s="423"/>
      <c r="AK60" s="423"/>
      <c r="AL60" s="423"/>
      <c r="AM60" s="423"/>
      <c r="AN60" s="423"/>
      <c r="AO60" s="423"/>
      <c r="AP60" s="423"/>
      <c r="AQ60" s="423"/>
      <c r="AR60" s="423"/>
      <c r="AS60" s="423"/>
      <c r="AT60" s="423"/>
      <c r="AU60" s="423"/>
      <c r="AV60" s="423"/>
      <c r="AW60" s="423"/>
      <c r="AX60" s="423"/>
      <c r="AY60" s="423"/>
      <c r="AZ60" s="423"/>
      <c r="BA60" s="423"/>
      <c r="BB60" s="423"/>
      <c r="BC60" s="423"/>
      <c r="BD60" s="423"/>
      <c r="BE60" s="423"/>
      <c r="BF60" s="423"/>
      <c r="BG60" s="423"/>
    </row>
    <row r="61" spans="1:59" s="442" customFormat="1" x14ac:dyDescent="0.35">
      <c r="A61" s="448"/>
      <c r="H61" s="448"/>
      <c r="J61" s="423"/>
      <c r="K61" s="423"/>
      <c r="L61" s="423"/>
      <c r="M61" s="423"/>
      <c r="N61" s="423"/>
      <c r="O61" s="423"/>
      <c r="P61" s="423"/>
      <c r="Q61" s="423"/>
      <c r="R61" s="423"/>
      <c r="S61" s="423"/>
      <c r="T61" s="423"/>
      <c r="U61" s="423"/>
      <c r="V61" s="423"/>
      <c r="W61" s="423"/>
      <c r="X61" s="423"/>
      <c r="Y61" s="423"/>
      <c r="Z61" s="423"/>
      <c r="AA61" s="423"/>
      <c r="AB61" s="423"/>
      <c r="AC61" s="423"/>
      <c r="AD61" s="423"/>
      <c r="AE61" s="423"/>
      <c r="AF61" s="423"/>
      <c r="AG61" s="423"/>
      <c r="AH61" s="423"/>
      <c r="AI61" s="423"/>
      <c r="AJ61" s="423"/>
      <c r="AK61" s="423"/>
      <c r="AL61" s="423"/>
      <c r="AM61" s="423"/>
      <c r="AN61" s="423"/>
      <c r="AO61" s="423"/>
      <c r="AP61" s="423"/>
      <c r="AQ61" s="423"/>
      <c r="AR61" s="423"/>
      <c r="AS61" s="423"/>
      <c r="AT61" s="423"/>
      <c r="AU61" s="423"/>
      <c r="AV61" s="423"/>
      <c r="AW61" s="423"/>
      <c r="AX61" s="423"/>
      <c r="AY61" s="423"/>
      <c r="AZ61" s="423"/>
      <c r="BA61" s="423"/>
      <c r="BB61" s="423"/>
      <c r="BC61" s="423"/>
      <c r="BD61" s="423"/>
      <c r="BE61" s="423"/>
      <c r="BF61" s="423"/>
      <c r="BG61" s="423"/>
    </row>
    <row r="62" spans="1:59" s="442" customFormat="1" x14ac:dyDescent="0.35">
      <c r="A62" s="448"/>
      <c r="H62" s="448"/>
      <c r="J62" s="423"/>
      <c r="K62" s="423"/>
      <c r="L62" s="423"/>
      <c r="M62" s="423"/>
      <c r="N62" s="423"/>
      <c r="O62" s="423"/>
      <c r="P62" s="423"/>
      <c r="Q62" s="423"/>
      <c r="R62" s="423"/>
      <c r="S62" s="423"/>
      <c r="T62" s="423"/>
      <c r="U62" s="423"/>
      <c r="V62" s="423"/>
      <c r="W62" s="423"/>
      <c r="X62" s="423"/>
      <c r="Y62" s="423"/>
      <c r="Z62" s="423"/>
      <c r="AA62" s="423"/>
      <c r="AB62" s="423"/>
      <c r="AC62" s="423"/>
      <c r="AD62" s="423"/>
      <c r="AE62" s="423"/>
      <c r="AF62" s="423"/>
      <c r="AG62" s="423"/>
      <c r="AH62" s="423"/>
      <c r="AI62" s="423"/>
      <c r="AJ62" s="423"/>
      <c r="AK62" s="423"/>
      <c r="AL62" s="423"/>
      <c r="AM62" s="423"/>
      <c r="AN62" s="423"/>
      <c r="AO62" s="423"/>
      <c r="AP62" s="423"/>
      <c r="AQ62" s="423"/>
      <c r="AR62" s="423"/>
      <c r="AS62" s="423"/>
      <c r="AT62" s="423"/>
      <c r="AU62" s="423"/>
      <c r="AV62" s="423"/>
      <c r="AW62" s="423"/>
      <c r="AX62" s="423"/>
      <c r="AY62" s="423"/>
      <c r="AZ62" s="423"/>
      <c r="BA62" s="423"/>
      <c r="BB62" s="423"/>
      <c r="BC62" s="423"/>
      <c r="BD62" s="423"/>
      <c r="BE62" s="423"/>
      <c r="BF62" s="423"/>
      <c r="BG62" s="423"/>
    </row>
    <row r="63" spans="1:59" s="442" customFormat="1" x14ac:dyDescent="0.35">
      <c r="A63" s="448"/>
      <c r="H63" s="448"/>
      <c r="J63" s="423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/>
      <c r="V63" s="423"/>
      <c r="W63" s="423"/>
      <c r="X63" s="423"/>
      <c r="Y63" s="423"/>
      <c r="Z63" s="423"/>
      <c r="AA63" s="423"/>
      <c r="AB63" s="423"/>
      <c r="AC63" s="423"/>
      <c r="AD63" s="423"/>
      <c r="AE63" s="423"/>
      <c r="AF63" s="423"/>
      <c r="AG63" s="423"/>
      <c r="AH63" s="423"/>
      <c r="AI63" s="423"/>
      <c r="AJ63" s="423"/>
      <c r="AK63" s="423"/>
      <c r="AL63" s="423"/>
      <c r="AM63" s="423"/>
      <c r="AN63" s="423"/>
      <c r="AO63" s="423"/>
      <c r="AP63" s="423"/>
      <c r="AQ63" s="423"/>
      <c r="AR63" s="423"/>
      <c r="AS63" s="423"/>
      <c r="AT63" s="423"/>
      <c r="AU63" s="423"/>
      <c r="AV63" s="423"/>
      <c r="AW63" s="423"/>
      <c r="AX63" s="423"/>
      <c r="AY63" s="423"/>
      <c r="AZ63" s="423"/>
      <c r="BA63" s="423"/>
      <c r="BB63" s="423"/>
      <c r="BC63" s="423"/>
      <c r="BD63" s="423"/>
      <c r="BE63" s="423"/>
      <c r="BF63" s="423"/>
      <c r="BG63" s="423"/>
    </row>
    <row r="64" spans="1:59" s="442" customFormat="1" x14ac:dyDescent="0.35">
      <c r="A64" s="448"/>
      <c r="H64" s="448"/>
      <c r="J64" s="423"/>
      <c r="K64" s="423"/>
      <c r="L64" s="423"/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3"/>
      <c r="X64" s="423"/>
      <c r="Y64" s="423"/>
      <c r="Z64" s="423"/>
      <c r="AA64" s="423"/>
      <c r="AB64" s="423"/>
      <c r="AC64" s="423"/>
      <c r="AD64" s="423"/>
      <c r="AE64" s="423"/>
      <c r="AF64" s="423"/>
      <c r="AG64" s="423"/>
      <c r="AH64" s="423"/>
      <c r="AI64" s="423"/>
      <c r="AJ64" s="423"/>
      <c r="AK64" s="423"/>
      <c r="AL64" s="423"/>
      <c r="AM64" s="423"/>
      <c r="AN64" s="423"/>
      <c r="AO64" s="423"/>
      <c r="AP64" s="423"/>
      <c r="AQ64" s="423"/>
      <c r="AR64" s="423"/>
      <c r="AS64" s="423"/>
      <c r="AT64" s="423"/>
      <c r="AU64" s="423"/>
      <c r="AV64" s="423"/>
      <c r="AW64" s="423"/>
      <c r="AX64" s="423"/>
      <c r="AY64" s="423"/>
      <c r="AZ64" s="423"/>
      <c r="BA64" s="423"/>
      <c r="BB64" s="423"/>
      <c r="BC64" s="423"/>
      <c r="BD64" s="423"/>
      <c r="BE64" s="423"/>
      <c r="BF64" s="423"/>
      <c r="BG64" s="423"/>
    </row>
    <row r="65" spans="1:59" s="442" customFormat="1" x14ac:dyDescent="0.35">
      <c r="A65" s="448"/>
      <c r="H65" s="448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  <c r="Z65" s="423"/>
      <c r="AA65" s="423"/>
      <c r="AB65" s="423"/>
      <c r="AC65" s="423"/>
      <c r="AD65" s="423"/>
      <c r="AE65" s="423"/>
      <c r="AF65" s="423"/>
      <c r="AG65" s="423"/>
      <c r="AH65" s="423"/>
      <c r="AI65" s="423"/>
      <c r="AJ65" s="423"/>
      <c r="AK65" s="423"/>
      <c r="AL65" s="423"/>
      <c r="AM65" s="423"/>
      <c r="AN65" s="423"/>
      <c r="AO65" s="423"/>
      <c r="AP65" s="423"/>
      <c r="AQ65" s="423"/>
      <c r="AR65" s="423"/>
      <c r="AS65" s="423"/>
      <c r="AT65" s="423"/>
      <c r="AU65" s="423"/>
      <c r="AV65" s="423"/>
      <c r="AW65" s="423"/>
      <c r="AX65" s="423"/>
      <c r="AY65" s="423"/>
      <c r="AZ65" s="423"/>
      <c r="BA65" s="423"/>
      <c r="BB65" s="423"/>
      <c r="BC65" s="423"/>
      <c r="BD65" s="423"/>
      <c r="BE65" s="423"/>
      <c r="BF65" s="423"/>
      <c r="BG65" s="423"/>
    </row>
    <row r="66" spans="1:59" s="442" customFormat="1" x14ac:dyDescent="0.35">
      <c r="A66" s="448"/>
      <c r="H66" s="448"/>
      <c r="J66" s="423"/>
      <c r="K66" s="423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3"/>
      <c r="Z66" s="423"/>
      <c r="AA66" s="423"/>
      <c r="AB66" s="423"/>
      <c r="AC66" s="423"/>
      <c r="AD66" s="423"/>
      <c r="AE66" s="423"/>
      <c r="AF66" s="423"/>
      <c r="AG66" s="423"/>
      <c r="AH66" s="423"/>
      <c r="AI66" s="423"/>
      <c r="AJ66" s="423"/>
      <c r="AK66" s="423"/>
      <c r="AL66" s="423"/>
      <c r="AM66" s="423"/>
      <c r="AN66" s="423"/>
      <c r="AO66" s="423"/>
      <c r="AP66" s="423"/>
      <c r="AQ66" s="423"/>
      <c r="AR66" s="423"/>
      <c r="AS66" s="423"/>
      <c r="AT66" s="423"/>
      <c r="AU66" s="423"/>
      <c r="AV66" s="423"/>
      <c r="AW66" s="423"/>
      <c r="AX66" s="423"/>
      <c r="AY66" s="423"/>
      <c r="AZ66" s="423"/>
      <c r="BA66" s="423"/>
      <c r="BB66" s="423"/>
      <c r="BC66" s="423"/>
      <c r="BD66" s="423"/>
      <c r="BE66" s="423"/>
      <c r="BF66" s="423"/>
      <c r="BG66" s="423"/>
    </row>
    <row r="67" spans="1:59" s="442" customFormat="1" x14ac:dyDescent="0.35">
      <c r="A67" s="448"/>
      <c r="H67" s="448"/>
      <c r="J67" s="423"/>
      <c r="K67" s="423"/>
      <c r="L67" s="423"/>
      <c r="M67" s="423"/>
      <c r="N67" s="423"/>
      <c r="O67" s="423"/>
      <c r="P67" s="423"/>
      <c r="Q67" s="423"/>
      <c r="R67" s="423"/>
      <c r="S67" s="423"/>
      <c r="T67" s="423"/>
      <c r="U67" s="423"/>
      <c r="V67" s="423"/>
      <c r="W67" s="423"/>
      <c r="X67" s="423"/>
      <c r="Y67" s="423"/>
      <c r="Z67" s="423"/>
      <c r="AA67" s="423"/>
      <c r="AB67" s="423"/>
      <c r="AC67" s="423"/>
      <c r="AD67" s="423"/>
      <c r="AE67" s="423"/>
      <c r="AF67" s="423"/>
      <c r="AG67" s="423"/>
      <c r="AH67" s="423"/>
      <c r="AI67" s="423"/>
      <c r="AJ67" s="423"/>
      <c r="AK67" s="423"/>
      <c r="AL67" s="423"/>
      <c r="AM67" s="423"/>
      <c r="AN67" s="423"/>
      <c r="AO67" s="423"/>
      <c r="AP67" s="423"/>
      <c r="AQ67" s="423"/>
      <c r="AR67" s="423"/>
      <c r="AS67" s="423"/>
      <c r="AT67" s="423"/>
      <c r="AU67" s="423"/>
      <c r="AV67" s="423"/>
      <c r="AW67" s="423"/>
      <c r="AX67" s="423"/>
      <c r="AY67" s="423"/>
      <c r="AZ67" s="423"/>
      <c r="BA67" s="423"/>
      <c r="BB67" s="423"/>
      <c r="BC67" s="423"/>
      <c r="BD67" s="423"/>
      <c r="BE67" s="423"/>
      <c r="BF67" s="423"/>
      <c r="BG67" s="423"/>
    </row>
    <row r="68" spans="1:59" s="442" customFormat="1" x14ac:dyDescent="0.35">
      <c r="A68" s="448"/>
      <c r="H68" s="448"/>
      <c r="J68" s="423"/>
      <c r="K68" s="423"/>
      <c r="L68" s="423"/>
      <c r="M68" s="423"/>
      <c r="N68" s="423"/>
      <c r="O68" s="423"/>
      <c r="P68" s="423"/>
      <c r="Q68" s="423"/>
      <c r="R68" s="423"/>
      <c r="S68" s="423"/>
      <c r="T68" s="423"/>
      <c r="U68" s="423"/>
      <c r="V68" s="423"/>
      <c r="W68" s="423"/>
      <c r="X68" s="423"/>
      <c r="Y68" s="423"/>
      <c r="Z68" s="423"/>
      <c r="AA68" s="423"/>
      <c r="AB68" s="423"/>
      <c r="AC68" s="423"/>
      <c r="AD68" s="423"/>
      <c r="AE68" s="423"/>
      <c r="AF68" s="423"/>
      <c r="AG68" s="423"/>
      <c r="AH68" s="423"/>
      <c r="AI68" s="423"/>
      <c r="AJ68" s="423"/>
      <c r="AK68" s="423"/>
      <c r="AL68" s="423"/>
      <c r="AM68" s="423"/>
      <c r="AN68" s="423"/>
      <c r="AO68" s="423"/>
      <c r="AP68" s="423"/>
      <c r="AQ68" s="423"/>
      <c r="AR68" s="423"/>
      <c r="AS68" s="423"/>
      <c r="AT68" s="423"/>
      <c r="AU68" s="423"/>
      <c r="AV68" s="423"/>
      <c r="AW68" s="423"/>
      <c r="AX68" s="423"/>
      <c r="AY68" s="423"/>
      <c r="AZ68" s="423"/>
      <c r="BA68" s="423"/>
      <c r="BB68" s="423"/>
      <c r="BC68" s="423"/>
      <c r="BD68" s="423"/>
      <c r="BE68" s="423"/>
      <c r="BF68" s="423"/>
      <c r="BG68" s="423"/>
    </row>
    <row r="69" spans="1:59" s="442" customFormat="1" x14ac:dyDescent="0.35">
      <c r="A69" s="448"/>
      <c r="H69" s="448"/>
      <c r="J69" s="423"/>
      <c r="K69" s="423"/>
      <c r="L69" s="423"/>
      <c r="M69" s="423"/>
      <c r="N69" s="423"/>
      <c r="O69" s="423"/>
      <c r="P69" s="423"/>
      <c r="Q69" s="423"/>
      <c r="R69" s="423"/>
      <c r="S69" s="423"/>
      <c r="T69" s="423"/>
      <c r="U69" s="423"/>
      <c r="V69" s="423"/>
      <c r="W69" s="423"/>
      <c r="X69" s="423"/>
      <c r="Y69" s="423"/>
      <c r="Z69" s="423"/>
      <c r="AA69" s="423"/>
      <c r="AB69" s="423"/>
      <c r="AC69" s="423"/>
      <c r="AD69" s="423"/>
      <c r="AE69" s="423"/>
      <c r="AF69" s="423"/>
      <c r="AG69" s="423"/>
      <c r="AH69" s="423"/>
      <c r="AI69" s="423"/>
      <c r="AJ69" s="423"/>
      <c r="AK69" s="423"/>
      <c r="AL69" s="423"/>
      <c r="AM69" s="423"/>
      <c r="AN69" s="423"/>
      <c r="AO69" s="423"/>
      <c r="AP69" s="423"/>
      <c r="AQ69" s="423"/>
      <c r="AR69" s="423"/>
      <c r="AS69" s="423"/>
      <c r="AT69" s="423"/>
      <c r="AU69" s="423"/>
      <c r="AV69" s="423"/>
      <c r="AW69" s="423"/>
      <c r="AX69" s="423"/>
      <c r="AY69" s="423"/>
      <c r="AZ69" s="423"/>
      <c r="BA69" s="423"/>
      <c r="BB69" s="423"/>
      <c r="BC69" s="423"/>
      <c r="BD69" s="423"/>
      <c r="BE69" s="423"/>
      <c r="BF69" s="423"/>
      <c r="BG69" s="423"/>
    </row>
    <row r="70" spans="1:59" s="442" customFormat="1" x14ac:dyDescent="0.35">
      <c r="A70" s="448"/>
      <c r="H70" s="448"/>
      <c r="J70" s="423"/>
      <c r="K70" s="423"/>
      <c r="L70" s="423"/>
      <c r="M70" s="423"/>
      <c r="N70" s="423"/>
      <c r="O70" s="423"/>
      <c r="P70" s="423"/>
      <c r="Q70" s="423"/>
      <c r="R70" s="423"/>
      <c r="S70" s="423"/>
      <c r="T70" s="423"/>
      <c r="U70" s="423"/>
      <c r="V70" s="423"/>
      <c r="W70" s="423"/>
      <c r="X70" s="423"/>
      <c r="Y70" s="423"/>
      <c r="Z70" s="423"/>
      <c r="AA70" s="423"/>
      <c r="AB70" s="423"/>
      <c r="AC70" s="423"/>
      <c r="AD70" s="423"/>
      <c r="AE70" s="423"/>
      <c r="AF70" s="423"/>
      <c r="AG70" s="423"/>
      <c r="AH70" s="423"/>
      <c r="AI70" s="423"/>
      <c r="AJ70" s="423"/>
      <c r="AK70" s="423"/>
      <c r="AL70" s="423"/>
      <c r="AM70" s="423"/>
      <c r="AN70" s="423"/>
      <c r="AO70" s="423"/>
      <c r="AP70" s="423"/>
      <c r="AQ70" s="423"/>
      <c r="AR70" s="423"/>
      <c r="AS70" s="423"/>
      <c r="AT70" s="423"/>
      <c r="AU70" s="423"/>
      <c r="AV70" s="423"/>
      <c r="AW70" s="423"/>
      <c r="AX70" s="423"/>
      <c r="AY70" s="423"/>
      <c r="AZ70" s="423"/>
      <c r="BA70" s="423"/>
      <c r="BB70" s="423"/>
      <c r="BC70" s="423"/>
      <c r="BD70" s="423"/>
      <c r="BE70" s="423"/>
      <c r="BF70" s="423"/>
      <c r="BG70" s="423"/>
    </row>
    <row r="71" spans="1:59" s="442" customFormat="1" x14ac:dyDescent="0.35">
      <c r="A71" s="448"/>
      <c r="H71" s="448"/>
      <c r="J71" s="423"/>
      <c r="K71" s="423"/>
      <c r="L71" s="423"/>
      <c r="M71" s="423"/>
      <c r="N71" s="423"/>
      <c r="O71" s="423"/>
      <c r="P71" s="423"/>
      <c r="Q71" s="423"/>
      <c r="R71" s="423"/>
      <c r="S71" s="423"/>
      <c r="T71" s="423"/>
      <c r="U71" s="423"/>
      <c r="V71" s="423"/>
      <c r="W71" s="423"/>
      <c r="X71" s="423"/>
      <c r="Y71" s="423"/>
      <c r="Z71" s="423"/>
      <c r="AA71" s="423"/>
      <c r="AB71" s="423"/>
      <c r="AC71" s="423"/>
      <c r="AD71" s="423"/>
      <c r="AE71" s="423"/>
      <c r="AF71" s="423"/>
      <c r="AG71" s="423"/>
      <c r="AH71" s="423"/>
      <c r="AI71" s="423"/>
      <c r="AJ71" s="423"/>
      <c r="AK71" s="423"/>
      <c r="AL71" s="423"/>
      <c r="AM71" s="423"/>
      <c r="AN71" s="423"/>
      <c r="AO71" s="423"/>
      <c r="AP71" s="423"/>
      <c r="AQ71" s="423"/>
      <c r="AR71" s="423"/>
      <c r="AS71" s="423"/>
      <c r="AT71" s="423"/>
      <c r="AU71" s="423"/>
      <c r="AV71" s="423"/>
      <c r="AW71" s="423"/>
      <c r="AX71" s="423"/>
      <c r="AY71" s="423"/>
      <c r="AZ71" s="423"/>
      <c r="BA71" s="423"/>
      <c r="BB71" s="423"/>
      <c r="BC71" s="423"/>
      <c r="BD71" s="423"/>
      <c r="BE71" s="423"/>
      <c r="BF71" s="423"/>
      <c r="BG71" s="423"/>
    </row>
    <row r="72" spans="1:59" s="442" customFormat="1" x14ac:dyDescent="0.35">
      <c r="A72" s="448"/>
      <c r="H72" s="448"/>
      <c r="J72" s="423"/>
      <c r="K72" s="423"/>
      <c r="L72" s="423"/>
      <c r="M72" s="423"/>
      <c r="N72" s="423"/>
      <c r="O72" s="423"/>
      <c r="P72" s="423"/>
      <c r="Q72" s="423"/>
      <c r="R72" s="423"/>
      <c r="S72" s="423"/>
      <c r="T72" s="423"/>
      <c r="U72" s="423"/>
      <c r="V72" s="423"/>
      <c r="W72" s="423"/>
      <c r="X72" s="423"/>
      <c r="Y72" s="423"/>
      <c r="Z72" s="423"/>
      <c r="AA72" s="423"/>
      <c r="AB72" s="423"/>
      <c r="AC72" s="423"/>
      <c r="AD72" s="423"/>
      <c r="AE72" s="423"/>
      <c r="AF72" s="423"/>
      <c r="AG72" s="423"/>
      <c r="AH72" s="423"/>
      <c r="AI72" s="423"/>
      <c r="AJ72" s="423"/>
      <c r="AK72" s="423"/>
      <c r="AL72" s="423"/>
      <c r="AM72" s="423"/>
      <c r="AN72" s="423"/>
      <c r="AO72" s="423"/>
      <c r="AP72" s="423"/>
      <c r="AQ72" s="423"/>
      <c r="AR72" s="423"/>
      <c r="AS72" s="423"/>
      <c r="AT72" s="423"/>
      <c r="AU72" s="423"/>
      <c r="AV72" s="423"/>
      <c r="AW72" s="423"/>
      <c r="AX72" s="423"/>
      <c r="AY72" s="423"/>
      <c r="AZ72" s="423"/>
      <c r="BA72" s="423"/>
      <c r="BB72" s="423"/>
      <c r="BC72" s="423"/>
      <c r="BD72" s="423"/>
      <c r="BE72" s="423"/>
      <c r="BF72" s="423"/>
      <c r="BG72" s="423"/>
    </row>
    <row r="73" spans="1:59" s="442" customFormat="1" x14ac:dyDescent="0.35">
      <c r="A73" s="448"/>
      <c r="H73" s="448"/>
      <c r="J73" s="423"/>
      <c r="K73" s="423"/>
      <c r="L73" s="423"/>
      <c r="M73" s="423"/>
      <c r="N73" s="423"/>
      <c r="O73" s="423"/>
      <c r="P73" s="423"/>
      <c r="Q73" s="423"/>
      <c r="R73" s="423"/>
      <c r="S73" s="423"/>
      <c r="T73" s="423"/>
      <c r="U73" s="423"/>
      <c r="V73" s="423"/>
      <c r="W73" s="423"/>
      <c r="X73" s="423"/>
      <c r="Y73" s="423"/>
      <c r="Z73" s="423"/>
      <c r="AA73" s="423"/>
      <c r="AB73" s="423"/>
      <c r="AC73" s="423"/>
      <c r="AD73" s="423"/>
      <c r="AE73" s="423"/>
      <c r="AF73" s="423"/>
      <c r="AG73" s="423"/>
      <c r="AH73" s="423"/>
      <c r="AI73" s="423"/>
      <c r="AJ73" s="423"/>
      <c r="AK73" s="423"/>
      <c r="AL73" s="423"/>
      <c r="AM73" s="423"/>
      <c r="AN73" s="423"/>
      <c r="AO73" s="423"/>
      <c r="AP73" s="423"/>
      <c r="AQ73" s="423"/>
      <c r="AR73" s="423"/>
      <c r="AS73" s="423"/>
      <c r="AT73" s="423"/>
      <c r="AU73" s="423"/>
      <c r="AV73" s="423"/>
      <c r="AW73" s="423"/>
      <c r="AX73" s="423"/>
      <c r="AY73" s="423"/>
      <c r="AZ73" s="423"/>
      <c r="BA73" s="423"/>
      <c r="BB73" s="423"/>
      <c r="BC73" s="423"/>
      <c r="BD73" s="423"/>
      <c r="BE73" s="423"/>
      <c r="BF73" s="423"/>
      <c r="BG73" s="423"/>
    </row>
    <row r="74" spans="1:59" s="442" customFormat="1" x14ac:dyDescent="0.35">
      <c r="A74" s="448"/>
      <c r="H74" s="448"/>
      <c r="J74" s="423"/>
      <c r="K74" s="423"/>
      <c r="L74" s="423"/>
      <c r="M74" s="423"/>
      <c r="N74" s="423"/>
      <c r="O74" s="423"/>
      <c r="P74" s="423"/>
      <c r="Q74" s="423"/>
      <c r="R74" s="423"/>
      <c r="S74" s="423"/>
      <c r="T74" s="423"/>
      <c r="U74" s="423"/>
      <c r="V74" s="423"/>
      <c r="W74" s="423"/>
      <c r="X74" s="423"/>
      <c r="Y74" s="423"/>
      <c r="Z74" s="423"/>
      <c r="AA74" s="423"/>
      <c r="AB74" s="423"/>
      <c r="AC74" s="423"/>
      <c r="AD74" s="423"/>
      <c r="AE74" s="423"/>
      <c r="AF74" s="423"/>
      <c r="AG74" s="423"/>
      <c r="AH74" s="423"/>
      <c r="AI74" s="423"/>
      <c r="AJ74" s="423"/>
      <c r="AK74" s="423"/>
      <c r="AL74" s="423"/>
      <c r="AM74" s="423"/>
      <c r="AN74" s="423"/>
      <c r="AO74" s="423"/>
      <c r="AP74" s="423"/>
      <c r="AQ74" s="423"/>
      <c r="AR74" s="423"/>
      <c r="AS74" s="423"/>
      <c r="AT74" s="423"/>
      <c r="AU74" s="423"/>
      <c r="AV74" s="423"/>
      <c r="AW74" s="423"/>
      <c r="AX74" s="423"/>
      <c r="AY74" s="423"/>
      <c r="AZ74" s="423"/>
      <c r="BA74" s="423"/>
      <c r="BB74" s="423"/>
      <c r="BC74" s="423"/>
      <c r="BD74" s="423"/>
      <c r="BE74" s="423"/>
      <c r="BF74" s="423"/>
      <c r="BG74" s="423"/>
    </row>
    <row r="75" spans="1:59" s="442" customFormat="1" x14ac:dyDescent="0.35">
      <c r="A75" s="448"/>
      <c r="H75" s="448"/>
      <c r="J75" s="423"/>
      <c r="K75" s="423"/>
      <c r="L75" s="423"/>
      <c r="M75" s="423"/>
      <c r="N75" s="423"/>
      <c r="O75" s="423"/>
      <c r="P75" s="423"/>
      <c r="Q75" s="423"/>
      <c r="R75" s="423"/>
      <c r="S75" s="423"/>
      <c r="T75" s="423"/>
      <c r="U75" s="423"/>
      <c r="V75" s="423"/>
      <c r="W75" s="423"/>
      <c r="X75" s="423"/>
      <c r="Y75" s="423"/>
      <c r="Z75" s="423"/>
      <c r="AA75" s="423"/>
      <c r="AB75" s="423"/>
      <c r="AC75" s="423"/>
      <c r="AD75" s="423"/>
      <c r="AE75" s="423"/>
      <c r="AF75" s="423"/>
      <c r="AG75" s="423"/>
      <c r="AH75" s="423"/>
      <c r="AI75" s="423"/>
      <c r="AJ75" s="423"/>
      <c r="AK75" s="423"/>
      <c r="AL75" s="423"/>
      <c r="AM75" s="423"/>
      <c r="AN75" s="423"/>
      <c r="AO75" s="423"/>
      <c r="AP75" s="423"/>
      <c r="AQ75" s="423"/>
      <c r="AR75" s="423"/>
      <c r="AS75" s="423"/>
      <c r="AT75" s="423"/>
      <c r="AU75" s="423"/>
      <c r="AV75" s="423"/>
      <c r="AW75" s="423"/>
      <c r="AX75" s="423"/>
      <c r="AY75" s="423"/>
      <c r="AZ75" s="423"/>
      <c r="BA75" s="423"/>
      <c r="BB75" s="423"/>
      <c r="BC75" s="423"/>
      <c r="BD75" s="423"/>
      <c r="BE75" s="423"/>
      <c r="BF75" s="423"/>
      <c r="BG75" s="423"/>
    </row>
    <row r="76" spans="1:59" s="442" customFormat="1" x14ac:dyDescent="0.35">
      <c r="A76" s="448"/>
      <c r="H76" s="448"/>
      <c r="J76" s="423"/>
      <c r="K76" s="423"/>
      <c r="L76" s="423"/>
      <c r="M76" s="423"/>
      <c r="N76" s="423"/>
      <c r="O76" s="423"/>
      <c r="P76" s="423"/>
      <c r="Q76" s="423"/>
      <c r="R76" s="423"/>
      <c r="S76" s="423"/>
      <c r="T76" s="423"/>
      <c r="U76" s="423"/>
      <c r="V76" s="423"/>
      <c r="W76" s="423"/>
      <c r="X76" s="423"/>
      <c r="Y76" s="423"/>
      <c r="Z76" s="423"/>
      <c r="AA76" s="423"/>
      <c r="AB76" s="423"/>
      <c r="AC76" s="423"/>
      <c r="AD76" s="423"/>
      <c r="AE76" s="423"/>
      <c r="AF76" s="423"/>
      <c r="AG76" s="423"/>
      <c r="AH76" s="423"/>
      <c r="AI76" s="423"/>
      <c r="AJ76" s="423"/>
      <c r="AK76" s="423"/>
      <c r="AL76" s="423"/>
      <c r="AM76" s="423"/>
      <c r="AN76" s="423"/>
      <c r="AO76" s="423"/>
      <c r="AP76" s="423"/>
      <c r="AQ76" s="423"/>
      <c r="AR76" s="423"/>
      <c r="AS76" s="423"/>
      <c r="AT76" s="423"/>
      <c r="AU76" s="423"/>
      <c r="AV76" s="423"/>
      <c r="AW76" s="423"/>
      <c r="AX76" s="423"/>
      <c r="AY76" s="423"/>
      <c r="AZ76" s="423"/>
      <c r="BA76" s="423"/>
      <c r="BB76" s="423"/>
      <c r="BC76" s="423"/>
      <c r="BD76" s="423"/>
      <c r="BE76" s="423"/>
      <c r="BF76" s="423"/>
      <c r="BG76" s="423"/>
    </row>
    <row r="77" spans="1:59" s="442" customFormat="1" x14ac:dyDescent="0.35">
      <c r="A77" s="448"/>
      <c r="H77" s="448"/>
      <c r="J77" s="423"/>
      <c r="K77" s="423"/>
      <c r="L77" s="423"/>
      <c r="M77" s="423"/>
      <c r="N77" s="423"/>
      <c r="O77" s="423"/>
      <c r="P77" s="423"/>
      <c r="Q77" s="423"/>
      <c r="R77" s="423"/>
      <c r="S77" s="423"/>
      <c r="T77" s="423"/>
      <c r="U77" s="423"/>
      <c r="V77" s="423"/>
      <c r="W77" s="423"/>
      <c r="X77" s="423"/>
      <c r="Y77" s="423"/>
      <c r="Z77" s="423"/>
      <c r="AA77" s="423"/>
      <c r="AB77" s="423"/>
      <c r="AC77" s="423"/>
      <c r="AD77" s="423"/>
      <c r="AE77" s="423"/>
      <c r="AF77" s="423"/>
      <c r="AG77" s="423"/>
      <c r="AH77" s="423"/>
      <c r="AI77" s="423"/>
      <c r="AJ77" s="423"/>
      <c r="AK77" s="423"/>
      <c r="AL77" s="423"/>
      <c r="AM77" s="423"/>
      <c r="AN77" s="423"/>
      <c r="AO77" s="423"/>
      <c r="AP77" s="423"/>
      <c r="AQ77" s="423"/>
      <c r="AR77" s="423"/>
      <c r="AS77" s="423"/>
      <c r="AT77" s="423"/>
      <c r="AU77" s="423"/>
      <c r="AV77" s="423"/>
      <c r="AW77" s="423"/>
      <c r="AX77" s="423"/>
      <c r="AY77" s="423"/>
      <c r="AZ77" s="423"/>
      <c r="BA77" s="423"/>
      <c r="BB77" s="423"/>
      <c r="BC77" s="423"/>
      <c r="BD77" s="423"/>
      <c r="BE77" s="423"/>
      <c r="BF77" s="423"/>
      <c r="BG77" s="423"/>
    </row>
    <row r="78" spans="1:59" s="442" customFormat="1" x14ac:dyDescent="0.35">
      <c r="A78" s="448"/>
      <c r="H78" s="448"/>
      <c r="J78" s="423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3"/>
      <c r="X78" s="423"/>
      <c r="Y78" s="423"/>
      <c r="Z78" s="423"/>
      <c r="AA78" s="423"/>
      <c r="AB78" s="423"/>
      <c r="AC78" s="423"/>
      <c r="AD78" s="423"/>
      <c r="AE78" s="423"/>
      <c r="AF78" s="423"/>
      <c r="AG78" s="423"/>
      <c r="AH78" s="423"/>
      <c r="AI78" s="423"/>
      <c r="AJ78" s="423"/>
      <c r="AK78" s="423"/>
      <c r="AL78" s="423"/>
      <c r="AM78" s="423"/>
      <c r="AN78" s="423"/>
      <c r="AO78" s="423"/>
      <c r="AP78" s="423"/>
      <c r="AQ78" s="423"/>
      <c r="AR78" s="423"/>
      <c r="AS78" s="423"/>
      <c r="AT78" s="423"/>
      <c r="AU78" s="423"/>
      <c r="AV78" s="423"/>
      <c r="AW78" s="423"/>
      <c r="AX78" s="423"/>
      <c r="AY78" s="423"/>
      <c r="AZ78" s="423"/>
      <c r="BA78" s="423"/>
      <c r="BB78" s="423"/>
      <c r="BC78" s="423"/>
      <c r="BD78" s="423"/>
      <c r="BE78" s="423"/>
      <c r="BF78" s="423"/>
      <c r="BG78" s="423"/>
    </row>
    <row r="79" spans="1:59" s="442" customFormat="1" x14ac:dyDescent="0.35">
      <c r="A79" s="448"/>
      <c r="H79" s="448"/>
      <c r="J79" s="423"/>
      <c r="K79" s="423"/>
      <c r="L79" s="423"/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3"/>
      <c r="X79" s="423"/>
      <c r="Y79" s="423"/>
      <c r="Z79" s="423"/>
      <c r="AA79" s="423"/>
      <c r="AB79" s="423"/>
      <c r="AC79" s="423"/>
      <c r="AD79" s="423"/>
      <c r="AE79" s="423"/>
      <c r="AF79" s="423"/>
      <c r="AG79" s="423"/>
      <c r="AH79" s="423"/>
      <c r="AI79" s="423"/>
      <c r="AJ79" s="423"/>
      <c r="AK79" s="423"/>
      <c r="AL79" s="423"/>
      <c r="AM79" s="423"/>
      <c r="AN79" s="423"/>
      <c r="AO79" s="423"/>
      <c r="AP79" s="423"/>
      <c r="AQ79" s="423"/>
      <c r="AR79" s="423"/>
      <c r="AS79" s="423"/>
      <c r="AT79" s="423"/>
      <c r="AU79" s="423"/>
      <c r="AV79" s="423"/>
      <c r="AW79" s="423"/>
      <c r="AX79" s="423"/>
      <c r="AY79" s="423"/>
      <c r="AZ79" s="423"/>
      <c r="BA79" s="423"/>
      <c r="BB79" s="423"/>
      <c r="BC79" s="423"/>
      <c r="BD79" s="423"/>
      <c r="BE79" s="423"/>
      <c r="BF79" s="423"/>
      <c r="BG79" s="423"/>
    </row>
    <row r="80" spans="1:59" s="442" customFormat="1" x14ac:dyDescent="0.35">
      <c r="A80" s="448"/>
      <c r="H80" s="448"/>
      <c r="J80" s="423"/>
      <c r="K80" s="423"/>
      <c r="L80" s="423"/>
      <c r="M80" s="423"/>
      <c r="N80" s="423"/>
      <c r="O80" s="423"/>
      <c r="P80" s="423"/>
      <c r="Q80" s="423"/>
      <c r="R80" s="423"/>
      <c r="S80" s="423"/>
      <c r="T80" s="423"/>
      <c r="U80" s="423"/>
      <c r="V80" s="423"/>
      <c r="W80" s="423"/>
      <c r="X80" s="423"/>
      <c r="Y80" s="423"/>
      <c r="Z80" s="423"/>
      <c r="AA80" s="423"/>
      <c r="AB80" s="423"/>
      <c r="AC80" s="423"/>
      <c r="AD80" s="423"/>
      <c r="AE80" s="423"/>
      <c r="AF80" s="423"/>
      <c r="AG80" s="423"/>
      <c r="AH80" s="423"/>
      <c r="AI80" s="423"/>
      <c r="AJ80" s="423"/>
      <c r="AK80" s="423"/>
      <c r="AL80" s="423"/>
      <c r="AM80" s="423"/>
      <c r="AN80" s="423"/>
      <c r="AO80" s="423"/>
      <c r="AP80" s="423"/>
      <c r="AQ80" s="423"/>
      <c r="AR80" s="423"/>
      <c r="AS80" s="423"/>
      <c r="AT80" s="423"/>
      <c r="AU80" s="423"/>
      <c r="AV80" s="423"/>
      <c r="AW80" s="423"/>
      <c r="AX80" s="423"/>
      <c r="AY80" s="423"/>
      <c r="AZ80" s="423"/>
      <c r="BA80" s="423"/>
      <c r="BB80" s="423"/>
      <c r="BC80" s="423"/>
      <c r="BD80" s="423"/>
      <c r="BE80" s="423"/>
      <c r="BF80" s="423"/>
      <c r="BG80" s="423"/>
    </row>
    <row r="81" spans="1:59" s="442" customFormat="1" x14ac:dyDescent="0.35">
      <c r="A81" s="448"/>
      <c r="H81" s="448"/>
      <c r="J81" s="423"/>
      <c r="K81" s="423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3"/>
      <c r="AA81" s="423"/>
      <c r="AB81" s="423"/>
      <c r="AC81" s="423"/>
      <c r="AD81" s="423"/>
      <c r="AE81" s="423"/>
      <c r="AF81" s="423"/>
      <c r="AG81" s="423"/>
      <c r="AH81" s="423"/>
      <c r="AI81" s="423"/>
      <c r="AJ81" s="423"/>
      <c r="AK81" s="423"/>
      <c r="AL81" s="423"/>
      <c r="AM81" s="423"/>
      <c r="AN81" s="423"/>
      <c r="AO81" s="423"/>
      <c r="AP81" s="423"/>
      <c r="AQ81" s="423"/>
      <c r="AR81" s="423"/>
      <c r="AS81" s="423"/>
      <c r="AT81" s="423"/>
      <c r="AU81" s="423"/>
      <c r="AV81" s="423"/>
      <c r="AW81" s="423"/>
      <c r="AX81" s="423"/>
      <c r="AY81" s="423"/>
      <c r="AZ81" s="423"/>
      <c r="BA81" s="423"/>
      <c r="BB81" s="423"/>
      <c r="BC81" s="423"/>
      <c r="BD81" s="423"/>
      <c r="BE81" s="423"/>
      <c r="BF81" s="423"/>
      <c r="BG81" s="423"/>
    </row>
    <row r="82" spans="1:59" s="442" customFormat="1" x14ac:dyDescent="0.35">
      <c r="A82" s="448"/>
      <c r="H82" s="448"/>
      <c r="J82" s="423"/>
      <c r="K82" s="423"/>
      <c r="L82" s="423"/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3"/>
      <c r="AK82" s="423"/>
      <c r="AL82" s="423"/>
      <c r="AM82" s="423"/>
      <c r="AN82" s="423"/>
      <c r="AO82" s="423"/>
      <c r="AP82" s="423"/>
      <c r="AQ82" s="423"/>
      <c r="AR82" s="423"/>
      <c r="AS82" s="423"/>
      <c r="AT82" s="423"/>
      <c r="AU82" s="423"/>
      <c r="AV82" s="423"/>
      <c r="AW82" s="423"/>
      <c r="AX82" s="423"/>
      <c r="AY82" s="423"/>
      <c r="AZ82" s="423"/>
      <c r="BA82" s="423"/>
      <c r="BB82" s="423"/>
      <c r="BC82" s="423"/>
      <c r="BD82" s="423"/>
      <c r="BE82" s="423"/>
      <c r="BF82" s="423"/>
      <c r="BG82" s="423"/>
    </row>
    <row r="83" spans="1:59" s="442" customFormat="1" x14ac:dyDescent="0.35">
      <c r="A83" s="448"/>
      <c r="H83" s="448"/>
      <c r="J83" s="423"/>
      <c r="K83" s="423"/>
      <c r="L83" s="423"/>
      <c r="M83" s="423"/>
      <c r="N83" s="423"/>
      <c r="O83" s="423"/>
      <c r="P83" s="423"/>
      <c r="Q83" s="423"/>
      <c r="R83" s="423"/>
      <c r="S83" s="423"/>
      <c r="T83" s="423"/>
      <c r="U83" s="423"/>
      <c r="V83" s="423"/>
      <c r="W83" s="423"/>
      <c r="X83" s="423"/>
      <c r="Y83" s="423"/>
      <c r="Z83" s="423"/>
      <c r="AA83" s="423"/>
      <c r="AB83" s="423"/>
      <c r="AC83" s="423"/>
      <c r="AD83" s="423"/>
      <c r="AE83" s="423"/>
      <c r="AF83" s="423"/>
      <c r="AG83" s="423"/>
      <c r="AH83" s="423"/>
      <c r="AI83" s="423"/>
      <c r="AJ83" s="423"/>
      <c r="AK83" s="423"/>
      <c r="AL83" s="423"/>
      <c r="AM83" s="423"/>
      <c r="AN83" s="423"/>
      <c r="AO83" s="423"/>
      <c r="AP83" s="423"/>
      <c r="AQ83" s="423"/>
      <c r="AR83" s="423"/>
      <c r="AS83" s="423"/>
      <c r="AT83" s="423"/>
      <c r="AU83" s="423"/>
      <c r="AV83" s="423"/>
      <c r="AW83" s="423"/>
      <c r="AX83" s="423"/>
      <c r="AY83" s="423"/>
      <c r="AZ83" s="423"/>
      <c r="BA83" s="423"/>
      <c r="BB83" s="423"/>
      <c r="BC83" s="423"/>
      <c r="BD83" s="423"/>
      <c r="BE83" s="423"/>
      <c r="BF83" s="423"/>
      <c r="BG83" s="423"/>
    </row>
    <row r="84" spans="1:59" s="442" customFormat="1" x14ac:dyDescent="0.35">
      <c r="A84" s="448"/>
      <c r="H84" s="448"/>
      <c r="J84" s="423"/>
      <c r="K84" s="423"/>
      <c r="L84" s="423"/>
      <c r="M84" s="423"/>
      <c r="N84" s="423"/>
      <c r="O84" s="423"/>
      <c r="P84" s="423"/>
      <c r="Q84" s="423"/>
      <c r="R84" s="423"/>
      <c r="S84" s="423"/>
      <c r="T84" s="423"/>
      <c r="U84" s="423"/>
      <c r="V84" s="423"/>
      <c r="W84" s="423"/>
      <c r="X84" s="423"/>
      <c r="Y84" s="423"/>
      <c r="Z84" s="423"/>
      <c r="AA84" s="423"/>
      <c r="AB84" s="423"/>
      <c r="AC84" s="423"/>
      <c r="AD84" s="423"/>
      <c r="AE84" s="423"/>
      <c r="AF84" s="423"/>
      <c r="AG84" s="423"/>
      <c r="AH84" s="423"/>
      <c r="AI84" s="423"/>
      <c r="AJ84" s="423"/>
      <c r="AK84" s="423"/>
      <c r="AL84" s="423"/>
      <c r="AM84" s="423"/>
      <c r="AN84" s="423"/>
      <c r="AO84" s="423"/>
      <c r="AP84" s="423"/>
      <c r="AQ84" s="423"/>
      <c r="AR84" s="423"/>
      <c r="AS84" s="423"/>
      <c r="AT84" s="423"/>
      <c r="AU84" s="423"/>
      <c r="AV84" s="423"/>
      <c r="AW84" s="423"/>
      <c r="AX84" s="423"/>
      <c r="AY84" s="423"/>
      <c r="AZ84" s="423"/>
      <c r="BA84" s="423"/>
      <c r="BB84" s="423"/>
      <c r="BC84" s="423"/>
      <c r="BD84" s="423"/>
      <c r="BE84" s="423"/>
      <c r="BF84" s="423"/>
      <c r="BG84" s="423"/>
    </row>
    <row r="85" spans="1:59" s="442" customFormat="1" x14ac:dyDescent="0.35">
      <c r="A85" s="448"/>
      <c r="H85" s="448"/>
      <c r="J85" s="423"/>
      <c r="K85" s="423"/>
      <c r="L85" s="423"/>
      <c r="M85" s="423"/>
      <c r="N85" s="423"/>
      <c r="O85" s="423"/>
      <c r="P85" s="423"/>
      <c r="Q85" s="423"/>
      <c r="R85" s="423"/>
      <c r="S85" s="423"/>
      <c r="T85" s="423"/>
      <c r="U85" s="423"/>
      <c r="V85" s="423"/>
      <c r="W85" s="423"/>
      <c r="X85" s="423"/>
      <c r="Y85" s="423"/>
      <c r="Z85" s="423"/>
      <c r="AA85" s="423"/>
      <c r="AB85" s="423"/>
      <c r="AC85" s="423"/>
      <c r="AD85" s="423"/>
      <c r="AE85" s="423"/>
      <c r="AF85" s="423"/>
      <c r="AG85" s="423"/>
      <c r="AH85" s="423"/>
      <c r="AI85" s="423"/>
      <c r="AJ85" s="423"/>
      <c r="AK85" s="423"/>
      <c r="AL85" s="423"/>
      <c r="AM85" s="423"/>
      <c r="AN85" s="423"/>
      <c r="AO85" s="423"/>
      <c r="AP85" s="423"/>
      <c r="AQ85" s="423"/>
      <c r="AR85" s="423"/>
      <c r="AS85" s="423"/>
      <c r="AT85" s="423"/>
      <c r="AU85" s="423"/>
      <c r="AV85" s="423"/>
      <c r="AW85" s="423"/>
      <c r="AX85" s="423"/>
      <c r="AY85" s="423"/>
      <c r="AZ85" s="423"/>
      <c r="BA85" s="423"/>
      <c r="BB85" s="423"/>
      <c r="BC85" s="423"/>
      <c r="BD85" s="423"/>
      <c r="BE85" s="423"/>
      <c r="BF85" s="423"/>
      <c r="BG85" s="423"/>
    </row>
    <row r="86" spans="1:59" s="442" customFormat="1" x14ac:dyDescent="0.35">
      <c r="A86" s="448"/>
      <c r="H86" s="448"/>
      <c r="J86" s="423"/>
      <c r="K86" s="423"/>
      <c r="L86" s="423"/>
      <c r="M86" s="423"/>
      <c r="N86" s="423"/>
      <c r="O86" s="423"/>
      <c r="P86" s="423"/>
      <c r="Q86" s="423"/>
      <c r="R86" s="423"/>
      <c r="S86" s="423"/>
      <c r="T86" s="423"/>
      <c r="U86" s="423"/>
      <c r="V86" s="423"/>
      <c r="W86" s="423"/>
      <c r="X86" s="423"/>
      <c r="Y86" s="423"/>
      <c r="Z86" s="423"/>
      <c r="AA86" s="423"/>
      <c r="AB86" s="423"/>
      <c r="AC86" s="423"/>
      <c r="AD86" s="423"/>
      <c r="AE86" s="423"/>
      <c r="AF86" s="423"/>
      <c r="AG86" s="423"/>
      <c r="AH86" s="423"/>
      <c r="AI86" s="423"/>
      <c r="AJ86" s="423"/>
      <c r="AK86" s="423"/>
      <c r="AL86" s="423"/>
      <c r="AM86" s="423"/>
      <c r="AN86" s="423"/>
      <c r="AO86" s="423"/>
      <c r="AP86" s="423"/>
      <c r="AQ86" s="423"/>
      <c r="AR86" s="423"/>
      <c r="AS86" s="423"/>
      <c r="AT86" s="423"/>
      <c r="AU86" s="423"/>
      <c r="AV86" s="423"/>
      <c r="AW86" s="423"/>
      <c r="AX86" s="423"/>
      <c r="AY86" s="423"/>
      <c r="AZ86" s="423"/>
      <c r="BA86" s="423"/>
      <c r="BB86" s="423"/>
      <c r="BC86" s="423"/>
      <c r="BD86" s="423"/>
      <c r="BE86" s="423"/>
      <c r="BF86" s="423"/>
      <c r="BG86" s="423"/>
    </row>
    <row r="87" spans="1:59" s="442" customFormat="1" x14ac:dyDescent="0.35">
      <c r="A87" s="448"/>
      <c r="H87" s="448"/>
      <c r="J87" s="423"/>
      <c r="K87" s="423"/>
      <c r="L87" s="423"/>
      <c r="M87" s="423"/>
      <c r="N87" s="423"/>
      <c r="O87" s="423"/>
      <c r="P87" s="423"/>
      <c r="Q87" s="423"/>
      <c r="R87" s="423"/>
      <c r="S87" s="423"/>
      <c r="T87" s="423"/>
      <c r="U87" s="423"/>
      <c r="V87" s="423"/>
      <c r="W87" s="423"/>
      <c r="X87" s="423"/>
      <c r="Y87" s="423"/>
      <c r="Z87" s="423"/>
      <c r="AA87" s="423"/>
      <c r="AB87" s="423"/>
      <c r="AC87" s="423"/>
      <c r="AD87" s="423"/>
      <c r="AE87" s="423"/>
      <c r="AF87" s="423"/>
      <c r="AG87" s="423"/>
      <c r="AH87" s="423"/>
      <c r="AI87" s="423"/>
      <c r="AJ87" s="423"/>
      <c r="AK87" s="423"/>
      <c r="AL87" s="423"/>
      <c r="AM87" s="423"/>
      <c r="AN87" s="423"/>
      <c r="AO87" s="423"/>
      <c r="AP87" s="423"/>
      <c r="AQ87" s="423"/>
      <c r="AR87" s="423"/>
      <c r="AS87" s="423"/>
      <c r="AT87" s="423"/>
      <c r="AU87" s="423"/>
      <c r="AV87" s="423"/>
      <c r="AW87" s="423"/>
      <c r="AX87" s="423"/>
      <c r="AY87" s="423"/>
      <c r="AZ87" s="423"/>
      <c r="BA87" s="423"/>
      <c r="BB87" s="423"/>
      <c r="BC87" s="423"/>
      <c r="BD87" s="423"/>
      <c r="BE87" s="423"/>
      <c r="BF87" s="423"/>
      <c r="BG87" s="423"/>
    </row>
    <row r="88" spans="1:59" s="442" customFormat="1" x14ac:dyDescent="0.35">
      <c r="A88" s="448"/>
      <c r="H88" s="448"/>
      <c r="J88" s="423"/>
      <c r="K88" s="423"/>
      <c r="L88" s="423"/>
      <c r="M88" s="423"/>
      <c r="N88" s="423"/>
      <c r="O88" s="423"/>
      <c r="P88" s="423"/>
      <c r="Q88" s="423"/>
      <c r="R88" s="423"/>
      <c r="S88" s="423"/>
      <c r="T88" s="423"/>
      <c r="U88" s="423"/>
      <c r="V88" s="423"/>
      <c r="W88" s="423"/>
      <c r="X88" s="423"/>
      <c r="Y88" s="423"/>
      <c r="Z88" s="423"/>
      <c r="AA88" s="423"/>
      <c r="AB88" s="423"/>
      <c r="AC88" s="423"/>
      <c r="AD88" s="423"/>
      <c r="AE88" s="423"/>
      <c r="AF88" s="423"/>
      <c r="AG88" s="423"/>
      <c r="AH88" s="423"/>
      <c r="AI88" s="423"/>
      <c r="AJ88" s="423"/>
      <c r="AK88" s="423"/>
      <c r="AL88" s="423"/>
      <c r="AM88" s="423"/>
      <c r="AN88" s="423"/>
      <c r="AO88" s="423"/>
      <c r="AP88" s="423"/>
      <c r="AQ88" s="423"/>
      <c r="AR88" s="423"/>
      <c r="AS88" s="423"/>
      <c r="AT88" s="423"/>
      <c r="AU88" s="423"/>
      <c r="AV88" s="423"/>
      <c r="AW88" s="423"/>
      <c r="AX88" s="423"/>
      <c r="AY88" s="423"/>
      <c r="AZ88" s="423"/>
      <c r="BA88" s="423"/>
      <c r="BB88" s="423"/>
      <c r="BC88" s="423"/>
      <c r="BD88" s="423"/>
      <c r="BE88" s="423"/>
      <c r="BF88" s="423"/>
      <c r="BG88" s="423"/>
    </row>
    <row r="89" spans="1:59" s="442" customFormat="1" x14ac:dyDescent="0.35">
      <c r="A89" s="448"/>
      <c r="H89" s="448"/>
      <c r="J89" s="423"/>
      <c r="K89" s="423"/>
      <c r="L89" s="423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3"/>
      <c r="Y89" s="423"/>
      <c r="Z89" s="423"/>
      <c r="AA89" s="423"/>
      <c r="AB89" s="423"/>
      <c r="AC89" s="423"/>
      <c r="AD89" s="423"/>
      <c r="AE89" s="423"/>
      <c r="AF89" s="423"/>
      <c r="AG89" s="423"/>
      <c r="AH89" s="423"/>
      <c r="AI89" s="423"/>
      <c r="AJ89" s="423"/>
      <c r="AK89" s="423"/>
      <c r="AL89" s="423"/>
      <c r="AM89" s="423"/>
      <c r="AN89" s="423"/>
      <c r="AO89" s="423"/>
      <c r="AP89" s="423"/>
      <c r="AQ89" s="423"/>
      <c r="AR89" s="423"/>
      <c r="AS89" s="423"/>
      <c r="AT89" s="423"/>
      <c r="AU89" s="423"/>
      <c r="AV89" s="423"/>
      <c r="AW89" s="423"/>
      <c r="AX89" s="423"/>
      <c r="AY89" s="423"/>
      <c r="AZ89" s="423"/>
      <c r="BA89" s="423"/>
      <c r="BB89" s="423"/>
      <c r="BC89" s="423"/>
      <c r="BD89" s="423"/>
      <c r="BE89" s="423"/>
      <c r="BF89" s="423"/>
      <c r="BG89" s="423"/>
    </row>
    <row r="90" spans="1:59" s="442" customFormat="1" x14ac:dyDescent="0.35">
      <c r="A90" s="448"/>
      <c r="H90" s="448"/>
      <c r="J90" s="423"/>
      <c r="K90" s="423"/>
      <c r="L90" s="423"/>
      <c r="M90" s="423"/>
      <c r="N90" s="423"/>
      <c r="O90" s="423"/>
      <c r="P90" s="423"/>
      <c r="Q90" s="423"/>
      <c r="R90" s="423"/>
      <c r="S90" s="423"/>
      <c r="T90" s="423"/>
      <c r="U90" s="423"/>
      <c r="V90" s="423"/>
      <c r="W90" s="423"/>
      <c r="X90" s="423"/>
      <c r="Y90" s="423"/>
      <c r="Z90" s="423"/>
      <c r="AA90" s="423"/>
      <c r="AB90" s="423"/>
      <c r="AC90" s="423"/>
      <c r="AD90" s="423"/>
      <c r="AE90" s="423"/>
      <c r="AF90" s="423"/>
      <c r="AG90" s="423"/>
      <c r="AH90" s="423"/>
      <c r="AI90" s="423"/>
      <c r="AJ90" s="423"/>
      <c r="AK90" s="423"/>
      <c r="AL90" s="423"/>
      <c r="AM90" s="423"/>
      <c r="AN90" s="423"/>
      <c r="AO90" s="423"/>
      <c r="AP90" s="423"/>
      <c r="AQ90" s="423"/>
      <c r="AR90" s="423"/>
      <c r="AS90" s="423"/>
      <c r="AT90" s="423"/>
      <c r="AU90" s="423"/>
      <c r="AV90" s="423"/>
      <c r="AW90" s="423"/>
      <c r="AX90" s="423"/>
      <c r="AY90" s="423"/>
      <c r="AZ90" s="423"/>
      <c r="BA90" s="423"/>
      <c r="BB90" s="423"/>
      <c r="BC90" s="423"/>
      <c r="BD90" s="423"/>
      <c r="BE90" s="423"/>
      <c r="BF90" s="423"/>
      <c r="BG90" s="423"/>
    </row>
    <row r="91" spans="1:59" s="442" customFormat="1" x14ac:dyDescent="0.35">
      <c r="A91" s="448"/>
      <c r="H91" s="448"/>
      <c r="J91" s="423"/>
      <c r="K91" s="423"/>
      <c r="L91" s="423"/>
      <c r="M91" s="423"/>
      <c r="N91" s="423"/>
      <c r="O91" s="423"/>
      <c r="P91" s="423"/>
      <c r="Q91" s="423"/>
      <c r="R91" s="423"/>
      <c r="S91" s="423"/>
      <c r="T91" s="423"/>
      <c r="U91" s="423"/>
      <c r="V91" s="423"/>
      <c r="W91" s="423"/>
      <c r="X91" s="423"/>
      <c r="Y91" s="423"/>
      <c r="Z91" s="423"/>
      <c r="AA91" s="423"/>
      <c r="AB91" s="423"/>
      <c r="AC91" s="423"/>
      <c r="AD91" s="423"/>
      <c r="AE91" s="423"/>
      <c r="AF91" s="423"/>
      <c r="AG91" s="423"/>
      <c r="AH91" s="423"/>
      <c r="AI91" s="423"/>
      <c r="AJ91" s="423"/>
      <c r="AK91" s="423"/>
      <c r="AL91" s="423"/>
      <c r="AM91" s="423"/>
      <c r="AN91" s="423"/>
      <c r="AO91" s="423"/>
      <c r="AP91" s="423"/>
      <c r="AQ91" s="423"/>
      <c r="AR91" s="423"/>
      <c r="AS91" s="423"/>
      <c r="AT91" s="423"/>
      <c r="AU91" s="423"/>
      <c r="AV91" s="423"/>
      <c r="AW91" s="423"/>
      <c r="AX91" s="423"/>
      <c r="AY91" s="423"/>
      <c r="AZ91" s="423"/>
      <c r="BA91" s="423"/>
      <c r="BB91" s="423"/>
      <c r="BC91" s="423"/>
      <c r="BD91" s="423"/>
      <c r="BE91" s="423"/>
      <c r="BF91" s="423"/>
      <c r="BG91" s="423"/>
    </row>
    <row r="92" spans="1:59" s="442" customFormat="1" x14ac:dyDescent="0.35">
      <c r="A92" s="448"/>
      <c r="H92" s="448"/>
      <c r="J92" s="423"/>
      <c r="K92" s="423"/>
      <c r="L92" s="423"/>
      <c r="M92" s="423"/>
      <c r="N92" s="423"/>
      <c r="O92" s="423"/>
      <c r="P92" s="423"/>
      <c r="Q92" s="423"/>
      <c r="R92" s="423"/>
      <c r="S92" s="423"/>
      <c r="T92" s="423"/>
      <c r="U92" s="423"/>
      <c r="V92" s="423"/>
      <c r="W92" s="423"/>
      <c r="X92" s="423"/>
      <c r="Y92" s="423"/>
      <c r="Z92" s="423"/>
      <c r="AA92" s="423"/>
      <c r="AB92" s="423"/>
      <c r="AC92" s="423"/>
      <c r="AD92" s="423"/>
      <c r="AE92" s="423"/>
      <c r="AF92" s="423"/>
      <c r="AG92" s="423"/>
      <c r="AH92" s="423"/>
      <c r="AI92" s="423"/>
      <c r="AJ92" s="423"/>
      <c r="AK92" s="423"/>
      <c r="AL92" s="423"/>
      <c r="AM92" s="423"/>
      <c r="AN92" s="423"/>
      <c r="AO92" s="423"/>
      <c r="AP92" s="423"/>
      <c r="AQ92" s="423"/>
      <c r="AR92" s="423"/>
      <c r="AS92" s="423"/>
      <c r="AT92" s="423"/>
      <c r="AU92" s="423"/>
      <c r="AV92" s="423"/>
      <c r="AW92" s="423"/>
      <c r="AX92" s="423"/>
      <c r="AY92" s="423"/>
      <c r="AZ92" s="423"/>
      <c r="BA92" s="423"/>
      <c r="BB92" s="423"/>
      <c r="BC92" s="423"/>
      <c r="BD92" s="423"/>
      <c r="BE92" s="423"/>
      <c r="BF92" s="423"/>
      <c r="BG92" s="423"/>
    </row>
    <row r="93" spans="1:59" s="442" customFormat="1" x14ac:dyDescent="0.35">
      <c r="A93" s="448"/>
      <c r="H93" s="448"/>
      <c r="J93" s="423"/>
      <c r="K93" s="423"/>
      <c r="L93" s="423"/>
      <c r="M93" s="423"/>
      <c r="N93" s="423"/>
      <c r="O93" s="423"/>
      <c r="P93" s="423"/>
      <c r="Q93" s="423"/>
      <c r="R93" s="423"/>
      <c r="S93" s="423"/>
      <c r="T93" s="423"/>
      <c r="U93" s="423"/>
      <c r="V93" s="423"/>
      <c r="W93" s="423"/>
      <c r="X93" s="423"/>
      <c r="Y93" s="423"/>
      <c r="Z93" s="423"/>
      <c r="AA93" s="423"/>
      <c r="AB93" s="423"/>
      <c r="AC93" s="423"/>
      <c r="AD93" s="423"/>
      <c r="AE93" s="423"/>
      <c r="AF93" s="423"/>
      <c r="AG93" s="423"/>
      <c r="AH93" s="423"/>
      <c r="AI93" s="423"/>
      <c r="AJ93" s="423"/>
      <c r="AK93" s="423"/>
      <c r="AL93" s="423"/>
      <c r="AM93" s="423"/>
      <c r="AN93" s="423"/>
      <c r="AO93" s="423"/>
      <c r="AP93" s="423"/>
      <c r="AQ93" s="423"/>
      <c r="AR93" s="423"/>
      <c r="AS93" s="423"/>
      <c r="AT93" s="423"/>
      <c r="AU93" s="423"/>
      <c r="AV93" s="423"/>
      <c r="AW93" s="423"/>
      <c r="AX93" s="423"/>
      <c r="AY93" s="423"/>
      <c r="AZ93" s="423"/>
      <c r="BA93" s="423"/>
      <c r="BB93" s="423"/>
      <c r="BC93" s="423"/>
      <c r="BD93" s="423"/>
      <c r="BE93" s="423"/>
      <c r="BF93" s="423"/>
      <c r="BG93" s="423"/>
    </row>
    <row r="94" spans="1:59" s="442" customFormat="1" x14ac:dyDescent="0.35">
      <c r="A94" s="448"/>
      <c r="H94" s="448"/>
      <c r="J94" s="423"/>
      <c r="K94" s="423"/>
      <c r="L94" s="423"/>
      <c r="M94" s="423"/>
      <c r="N94" s="423"/>
      <c r="O94" s="423"/>
      <c r="P94" s="423"/>
      <c r="Q94" s="423"/>
      <c r="R94" s="423"/>
      <c r="S94" s="423"/>
      <c r="T94" s="423"/>
      <c r="U94" s="423"/>
      <c r="V94" s="423"/>
      <c r="W94" s="423"/>
      <c r="X94" s="423"/>
      <c r="Y94" s="423"/>
      <c r="Z94" s="423"/>
      <c r="AA94" s="423"/>
      <c r="AB94" s="423"/>
      <c r="AC94" s="423"/>
      <c r="AD94" s="423"/>
      <c r="AE94" s="423"/>
      <c r="AF94" s="423"/>
      <c r="AG94" s="423"/>
      <c r="AH94" s="423"/>
      <c r="AI94" s="423"/>
      <c r="AJ94" s="423"/>
      <c r="AK94" s="423"/>
      <c r="AL94" s="423"/>
      <c r="AM94" s="423"/>
      <c r="AN94" s="423"/>
      <c r="AO94" s="423"/>
      <c r="AP94" s="423"/>
      <c r="AQ94" s="423"/>
      <c r="AR94" s="423"/>
      <c r="AS94" s="423"/>
      <c r="AT94" s="423"/>
      <c r="AU94" s="423"/>
      <c r="AV94" s="423"/>
      <c r="AW94" s="423"/>
      <c r="AX94" s="423"/>
      <c r="AY94" s="423"/>
      <c r="AZ94" s="423"/>
      <c r="BA94" s="423"/>
      <c r="BB94" s="423"/>
      <c r="BC94" s="423"/>
      <c r="BD94" s="423"/>
      <c r="BE94" s="423"/>
      <c r="BF94" s="423"/>
      <c r="BG94" s="423"/>
    </row>
    <row r="95" spans="1:59" s="442" customFormat="1" x14ac:dyDescent="0.35">
      <c r="A95" s="448"/>
      <c r="H95" s="448"/>
      <c r="J95" s="423"/>
      <c r="K95" s="423"/>
      <c r="L95" s="423"/>
      <c r="M95" s="423"/>
      <c r="N95" s="423"/>
      <c r="O95" s="423"/>
      <c r="P95" s="423"/>
      <c r="Q95" s="423"/>
      <c r="R95" s="423"/>
      <c r="S95" s="423"/>
      <c r="T95" s="423"/>
      <c r="U95" s="423"/>
      <c r="V95" s="423"/>
      <c r="W95" s="423"/>
      <c r="X95" s="423"/>
      <c r="Y95" s="423"/>
      <c r="Z95" s="423"/>
      <c r="AA95" s="423"/>
      <c r="AB95" s="423"/>
      <c r="AC95" s="423"/>
      <c r="AD95" s="423"/>
      <c r="AE95" s="423"/>
      <c r="AF95" s="423"/>
      <c r="AG95" s="423"/>
      <c r="AH95" s="423"/>
      <c r="AI95" s="423"/>
      <c r="AJ95" s="423"/>
      <c r="AK95" s="423"/>
      <c r="AL95" s="423"/>
      <c r="AM95" s="423"/>
      <c r="AN95" s="423"/>
      <c r="AO95" s="423"/>
      <c r="AP95" s="423"/>
      <c r="AQ95" s="423"/>
      <c r="AR95" s="423"/>
      <c r="AS95" s="423"/>
      <c r="AT95" s="423"/>
      <c r="AU95" s="423"/>
      <c r="AV95" s="423"/>
      <c r="AW95" s="423"/>
      <c r="AX95" s="423"/>
      <c r="AY95" s="423"/>
      <c r="AZ95" s="423"/>
      <c r="BA95" s="423"/>
      <c r="BB95" s="423"/>
      <c r="BC95" s="423"/>
      <c r="BD95" s="423"/>
      <c r="BE95" s="423"/>
      <c r="BF95" s="423"/>
      <c r="BG95" s="423"/>
    </row>
    <row r="96" spans="1:59" s="442" customFormat="1" x14ac:dyDescent="0.35">
      <c r="A96" s="448"/>
      <c r="H96" s="448"/>
      <c r="J96" s="423"/>
      <c r="K96" s="423"/>
      <c r="L96" s="423"/>
      <c r="M96" s="423"/>
      <c r="N96" s="423"/>
      <c r="O96" s="423"/>
      <c r="P96" s="423"/>
      <c r="Q96" s="423"/>
      <c r="R96" s="423"/>
      <c r="S96" s="423"/>
      <c r="T96" s="423"/>
      <c r="U96" s="423"/>
      <c r="V96" s="423"/>
      <c r="W96" s="423"/>
      <c r="X96" s="423"/>
      <c r="Y96" s="423"/>
      <c r="Z96" s="423"/>
      <c r="AA96" s="423"/>
      <c r="AB96" s="423"/>
      <c r="AC96" s="423"/>
      <c r="AD96" s="423"/>
      <c r="AE96" s="423"/>
      <c r="AF96" s="423"/>
      <c r="AG96" s="423"/>
      <c r="AH96" s="423"/>
      <c r="AI96" s="423"/>
      <c r="AJ96" s="423"/>
      <c r="AK96" s="423"/>
      <c r="AL96" s="423"/>
      <c r="AM96" s="423"/>
      <c r="AN96" s="423"/>
      <c r="AO96" s="423"/>
      <c r="AP96" s="423"/>
      <c r="AQ96" s="423"/>
      <c r="AR96" s="423"/>
      <c r="AS96" s="423"/>
      <c r="AT96" s="423"/>
      <c r="AU96" s="423"/>
      <c r="AV96" s="423"/>
      <c r="AW96" s="423"/>
      <c r="AX96" s="423"/>
      <c r="AY96" s="423"/>
      <c r="AZ96" s="423"/>
      <c r="BA96" s="423"/>
      <c r="BB96" s="423"/>
      <c r="BC96" s="423"/>
      <c r="BD96" s="423"/>
      <c r="BE96" s="423"/>
      <c r="BF96" s="423"/>
      <c r="BG96" s="423"/>
    </row>
    <row r="97" spans="1:59" s="442" customFormat="1" x14ac:dyDescent="0.35">
      <c r="A97" s="448"/>
      <c r="H97" s="448"/>
      <c r="J97" s="423"/>
      <c r="K97" s="423"/>
      <c r="L97" s="423"/>
      <c r="M97" s="423"/>
      <c r="N97" s="423"/>
      <c r="O97" s="423"/>
      <c r="P97" s="423"/>
      <c r="Q97" s="423"/>
      <c r="R97" s="423"/>
      <c r="S97" s="423"/>
      <c r="T97" s="423"/>
      <c r="U97" s="423"/>
      <c r="V97" s="423"/>
      <c r="W97" s="423"/>
      <c r="X97" s="423"/>
      <c r="Y97" s="423"/>
      <c r="Z97" s="423"/>
      <c r="AA97" s="423"/>
      <c r="AB97" s="423"/>
      <c r="AC97" s="423"/>
      <c r="AD97" s="423"/>
      <c r="AE97" s="423"/>
      <c r="AF97" s="423"/>
      <c r="AG97" s="423"/>
      <c r="AH97" s="423"/>
      <c r="AI97" s="423"/>
      <c r="AJ97" s="423"/>
      <c r="AK97" s="423"/>
      <c r="AL97" s="423"/>
      <c r="AM97" s="423"/>
      <c r="AN97" s="423"/>
      <c r="AO97" s="423"/>
      <c r="AP97" s="423"/>
      <c r="AQ97" s="423"/>
      <c r="AR97" s="423"/>
      <c r="AS97" s="423"/>
      <c r="AT97" s="423"/>
      <c r="AU97" s="423"/>
      <c r="AV97" s="423"/>
      <c r="AW97" s="423"/>
      <c r="AX97" s="423"/>
      <c r="AY97" s="423"/>
      <c r="AZ97" s="423"/>
      <c r="BA97" s="423"/>
      <c r="BB97" s="423"/>
      <c r="BC97" s="423"/>
      <c r="BD97" s="423"/>
      <c r="BE97" s="423"/>
      <c r="BF97" s="423"/>
      <c r="BG97" s="423"/>
    </row>
    <row r="98" spans="1:59" s="442" customFormat="1" x14ac:dyDescent="0.35">
      <c r="A98" s="448"/>
      <c r="H98" s="448"/>
      <c r="J98" s="423"/>
      <c r="K98" s="423"/>
      <c r="L98" s="423"/>
      <c r="M98" s="423"/>
      <c r="N98" s="423"/>
      <c r="O98" s="423"/>
      <c r="P98" s="423"/>
      <c r="Q98" s="423"/>
      <c r="R98" s="423"/>
      <c r="S98" s="423"/>
      <c r="T98" s="423"/>
      <c r="U98" s="423"/>
      <c r="V98" s="423"/>
      <c r="W98" s="423"/>
      <c r="X98" s="423"/>
      <c r="Y98" s="423"/>
      <c r="Z98" s="423"/>
      <c r="AA98" s="423"/>
      <c r="AB98" s="423"/>
      <c r="AC98" s="423"/>
      <c r="AD98" s="423"/>
      <c r="AE98" s="423"/>
      <c r="AF98" s="423"/>
      <c r="AG98" s="423"/>
      <c r="AH98" s="423"/>
      <c r="AI98" s="423"/>
      <c r="AJ98" s="423"/>
      <c r="AK98" s="423"/>
      <c r="AL98" s="423"/>
      <c r="AM98" s="423"/>
      <c r="AN98" s="423"/>
      <c r="AO98" s="423"/>
      <c r="AP98" s="423"/>
      <c r="AQ98" s="423"/>
      <c r="AR98" s="423"/>
      <c r="AS98" s="423"/>
      <c r="AT98" s="423"/>
      <c r="AU98" s="423"/>
      <c r="AV98" s="423"/>
      <c r="AW98" s="423"/>
      <c r="AX98" s="423"/>
      <c r="AY98" s="423"/>
      <c r="AZ98" s="423"/>
      <c r="BA98" s="423"/>
      <c r="BB98" s="423"/>
      <c r="BC98" s="423"/>
      <c r="BD98" s="423"/>
      <c r="BE98" s="423"/>
      <c r="BF98" s="423"/>
      <c r="BG98" s="423"/>
    </row>
    <row r="99" spans="1:59" s="442" customFormat="1" x14ac:dyDescent="0.35">
      <c r="A99" s="448"/>
      <c r="H99" s="448"/>
      <c r="J99" s="423"/>
      <c r="K99" s="423"/>
      <c r="L99" s="423"/>
      <c r="M99" s="423"/>
      <c r="N99" s="423"/>
      <c r="O99" s="423"/>
      <c r="P99" s="423"/>
      <c r="Q99" s="423"/>
      <c r="R99" s="423"/>
      <c r="S99" s="423"/>
      <c r="T99" s="423"/>
      <c r="U99" s="423"/>
      <c r="V99" s="423"/>
      <c r="W99" s="423"/>
      <c r="X99" s="423"/>
      <c r="Y99" s="423"/>
      <c r="Z99" s="423"/>
      <c r="AA99" s="423"/>
      <c r="AB99" s="423"/>
      <c r="AC99" s="423"/>
      <c r="AD99" s="423"/>
      <c r="AE99" s="423"/>
      <c r="AF99" s="423"/>
      <c r="AG99" s="423"/>
      <c r="AH99" s="423"/>
      <c r="AI99" s="423"/>
      <c r="AJ99" s="423"/>
      <c r="AK99" s="423"/>
      <c r="AL99" s="423"/>
      <c r="AM99" s="423"/>
      <c r="AN99" s="423"/>
      <c r="AO99" s="423"/>
      <c r="AP99" s="423"/>
      <c r="AQ99" s="423"/>
      <c r="AR99" s="423"/>
      <c r="AS99" s="423"/>
      <c r="AT99" s="423"/>
      <c r="AU99" s="423"/>
      <c r="AV99" s="423"/>
      <c r="AW99" s="423"/>
      <c r="AX99" s="423"/>
      <c r="AY99" s="423"/>
      <c r="AZ99" s="423"/>
      <c r="BA99" s="423"/>
      <c r="BB99" s="423"/>
      <c r="BC99" s="423"/>
      <c r="BD99" s="423"/>
      <c r="BE99" s="423"/>
      <c r="BF99" s="423"/>
      <c r="BG99" s="423"/>
    </row>
    <row r="100" spans="1:59" s="442" customFormat="1" x14ac:dyDescent="0.35">
      <c r="A100" s="448"/>
      <c r="H100" s="448"/>
      <c r="J100" s="423"/>
      <c r="K100" s="423"/>
      <c r="L100" s="423"/>
      <c r="M100" s="423"/>
      <c r="N100" s="423"/>
      <c r="O100" s="423"/>
      <c r="P100" s="423"/>
      <c r="Q100" s="423"/>
      <c r="R100" s="423"/>
      <c r="S100" s="423"/>
      <c r="T100" s="423"/>
      <c r="U100" s="423"/>
      <c r="V100" s="423"/>
      <c r="W100" s="423"/>
      <c r="X100" s="423"/>
      <c r="Y100" s="423"/>
      <c r="Z100" s="423"/>
      <c r="AA100" s="423"/>
      <c r="AB100" s="423"/>
      <c r="AC100" s="423"/>
      <c r="AD100" s="423"/>
      <c r="AE100" s="423"/>
      <c r="AF100" s="423"/>
      <c r="AG100" s="423"/>
      <c r="AH100" s="423"/>
      <c r="AI100" s="423"/>
      <c r="AJ100" s="423"/>
      <c r="AK100" s="423"/>
      <c r="AL100" s="423"/>
      <c r="AM100" s="423"/>
      <c r="AN100" s="423"/>
      <c r="AO100" s="423"/>
      <c r="AP100" s="423"/>
      <c r="AQ100" s="423"/>
      <c r="AR100" s="423"/>
      <c r="AS100" s="423"/>
      <c r="AT100" s="423"/>
      <c r="AU100" s="423"/>
      <c r="AV100" s="423"/>
      <c r="AW100" s="423"/>
      <c r="AX100" s="423"/>
      <c r="AY100" s="423"/>
      <c r="AZ100" s="423"/>
      <c r="BA100" s="423"/>
      <c r="BB100" s="423"/>
      <c r="BC100" s="423"/>
      <c r="BD100" s="423"/>
      <c r="BE100" s="423"/>
      <c r="BF100" s="423"/>
      <c r="BG100" s="423"/>
    </row>
    <row r="101" spans="1:59" s="442" customFormat="1" x14ac:dyDescent="0.35">
      <c r="A101" s="448"/>
      <c r="H101" s="448"/>
      <c r="J101" s="423"/>
      <c r="K101" s="423"/>
      <c r="L101" s="423"/>
      <c r="M101" s="423"/>
      <c r="N101" s="423"/>
      <c r="O101" s="423"/>
      <c r="P101" s="423"/>
      <c r="Q101" s="423"/>
      <c r="R101" s="423"/>
      <c r="S101" s="423"/>
      <c r="T101" s="423"/>
      <c r="U101" s="423"/>
      <c r="V101" s="423"/>
      <c r="W101" s="423"/>
      <c r="X101" s="423"/>
      <c r="Y101" s="423"/>
      <c r="Z101" s="423"/>
      <c r="AA101" s="423"/>
      <c r="AB101" s="423"/>
      <c r="AC101" s="423"/>
      <c r="AD101" s="423"/>
      <c r="AE101" s="423"/>
      <c r="AF101" s="423"/>
      <c r="AG101" s="423"/>
      <c r="AH101" s="423"/>
      <c r="AI101" s="423"/>
      <c r="AJ101" s="423"/>
      <c r="AK101" s="423"/>
      <c r="AL101" s="423"/>
      <c r="AM101" s="423"/>
      <c r="AN101" s="423"/>
      <c r="AO101" s="423"/>
      <c r="AP101" s="423"/>
      <c r="AQ101" s="423"/>
      <c r="AR101" s="423"/>
      <c r="AS101" s="423"/>
      <c r="AT101" s="423"/>
      <c r="AU101" s="423"/>
      <c r="AV101" s="423"/>
      <c r="AW101" s="423"/>
      <c r="AX101" s="423"/>
      <c r="AY101" s="423"/>
      <c r="AZ101" s="423"/>
      <c r="BA101" s="423"/>
      <c r="BB101" s="423"/>
      <c r="BC101" s="423"/>
      <c r="BD101" s="423"/>
      <c r="BE101" s="423"/>
      <c r="BF101" s="423"/>
      <c r="BG101" s="423"/>
    </row>
    <row r="102" spans="1:59" s="442" customFormat="1" x14ac:dyDescent="0.35">
      <c r="A102" s="448"/>
      <c r="H102" s="448"/>
      <c r="J102" s="423"/>
      <c r="K102" s="423"/>
      <c r="L102" s="423"/>
      <c r="M102" s="423"/>
      <c r="N102" s="423"/>
      <c r="O102" s="423"/>
      <c r="P102" s="423"/>
      <c r="Q102" s="423"/>
      <c r="R102" s="423"/>
      <c r="S102" s="423"/>
      <c r="T102" s="423"/>
      <c r="U102" s="423"/>
      <c r="V102" s="423"/>
      <c r="W102" s="423"/>
      <c r="X102" s="423"/>
      <c r="Y102" s="423"/>
      <c r="Z102" s="423"/>
      <c r="AA102" s="423"/>
      <c r="AB102" s="423"/>
      <c r="AC102" s="423"/>
      <c r="AD102" s="423"/>
      <c r="AE102" s="423"/>
      <c r="AF102" s="423"/>
      <c r="AG102" s="423"/>
      <c r="AH102" s="423"/>
      <c r="AI102" s="423"/>
      <c r="AJ102" s="423"/>
      <c r="AK102" s="423"/>
      <c r="AL102" s="423"/>
      <c r="AM102" s="423"/>
      <c r="AN102" s="423"/>
      <c r="AO102" s="423"/>
      <c r="AP102" s="423"/>
      <c r="AQ102" s="423"/>
      <c r="AR102" s="423"/>
      <c r="AS102" s="423"/>
      <c r="AT102" s="423"/>
      <c r="AU102" s="423"/>
      <c r="AV102" s="423"/>
      <c r="AW102" s="423"/>
      <c r="AX102" s="423"/>
      <c r="AY102" s="423"/>
      <c r="AZ102" s="423"/>
      <c r="BA102" s="423"/>
      <c r="BB102" s="423"/>
      <c r="BC102" s="423"/>
      <c r="BD102" s="423"/>
      <c r="BE102" s="423"/>
      <c r="BF102" s="423"/>
      <c r="BG102" s="423"/>
    </row>
    <row r="103" spans="1:59" s="442" customFormat="1" x14ac:dyDescent="0.35">
      <c r="A103" s="448"/>
      <c r="H103" s="448"/>
      <c r="J103" s="423"/>
      <c r="K103" s="423"/>
      <c r="L103" s="423"/>
      <c r="M103" s="423"/>
      <c r="N103" s="423"/>
      <c r="O103" s="423"/>
      <c r="P103" s="423"/>
      <c r="Q103" s="423"/>
      <c r="R103" s="423"/>
      <c r="S103" s="423"/>
      <c r="T103" s="423"/>
      <c r="U103" s="423"/>
      <c r="V103" s="423"/>
      <c r="W103" s="423"/>
      <c r="X103" s="423"/>
      <c r="Y103" s="423"/>
      <c r="Z103" s="423"/>
      <c r="AA103" s="423"/>
      <c r="AB103" s="423"/>
      <c r="AC103" s="423"/>
      <c r="AD103" s="423"/>
      <c r="AE103" s="423"/>
      <c r="AF103" s="423"/>
      <c r="AG103" s="423"/>
      <c r="AH103" s="423"/>
      <c r="AI103" s="423"/>
      <c r="AJ103" s="423"/>
      <c r="AK103" s="423"/>
      <c r="AL103" s="423"/>
      <c r="AM103" s="423"/>
      <c r="AN103" s="423"/>
      <c r="AO103" s="423"/>
      <c r="AP103" s="423"/>
      <c r="AQ103" s="423"/>
      <c r="AR103" s="423"/>
      <c r="AS103" s="423"/>
      <c r="AT103" s="423"/>
      <c r="AU103" s="423"/>
      <c r="AV103" s="423"/>
      <c r="AW103" s="423"/>
      <c r="AX103" s="423"/>
      <c r="AY103" s="423"/>
      <c r="AZ103" s="423"/>
      <c r="BA103" s="423"/>
      <c r="BB103" s="423"/>
      <c r="BC103" s="423"/>
      <c r="BD103" s="423"/>
      <c r="BE103" s="423"/>
      <c r="BF103" s="423"/>
      <c r="BG103" s="423"/>
    </row>
    <row r="104" spans="1:59" s="442" customFormat="1" x14ac:dyDescent="0.35">
      <c r="A104" s="448"/>
      <c r="H104" s="448"/>
      <c r="J104" s="423"/>
      <c r="K104" s="423"/>
      <c r="L104" s="423"/>
      <c r="M104" s="423"/>
      <c r="N104" s="423"/>
      <c r="O104" s="423"/>
      <c r="P104" s="423"/>
      <c r="Q104" s="423"/>
      <c r="R104" s="423"/>
      <c r="S104" s="423"/>
      <c r="T104" s="423"/>
      <c r="U104" s="423"/>
      <c r="V104" s="423"/>
      <c r="W104" s="423"/>
      <c r="X104" s="423"/>
      <c r="Y104" s="423"/>
      <c r="Z104" s="423"/>
      <c r="AA104" s="423"/>
      <c r="AB104" s="423"/>
      <c r="AC104" s="423"/>
      <c r="AD104" s="423"/>
      <c r="AE104" s="423"/>
      <c r="AF104" s="423"/>
      <c r="AG104" s="423"/>
      <c r="AH104" s="423"/>
      <c r="AI104" s="423"/>
      <c r="AJ104" s="423"/>
      <c r="AK104" s="423"/>
      <c r="AL104" s="423"/>
      <c r="AM104" s="423"/>
      <c r="AN104" s="423"/>
      <c r="AO104" s="423"/>
      <c r="AP104" s="423"/>
      <c r="AQ104" s="423"/>
      <c r="AR104" s="423"/>
      <c r="AS104" s="423"/>
      <c r="AT104" s="423"/>
      <c r="AU104" s="423"/>
      <c r="AV104" s="423"/>
      <c r="AW104" s="423"/>
      <c r="AX104" s="423"/>
      <c r="AY104" s="423"/>
      <c r="AZ104" s="423"/>
      <c r="BA104" s="423"/>
      <c r="BB104" s="423"/>
      <c r="BC104" s="423"/>
      <c r="BD104" s="423"/>
      <c r="BE104" s="423"/>
      <c r="BF104" s="423"/>
      <c r="BG104" s="423"/>
    </row>
    <row r="105" spans="1:59" s="442" customFormat="1" x14ac:dyDescent="0.35">
      <c r="A105" s="448"/>
      <c r="H105" s="448"/>
      <c r="J105" s="423"/>
      <c r="K105" s="423"/>
      <c r="L105" s="423"/>
      <c r="M105" s="423"/>
      <c r="N105" s="423"/>
      <c r="O105" s="423"/>
      <c r="P105" s="423"/>
      <c r="Q105" s="423"/>
      <c r="R105" s="423"/>
      <c r="S105" s="423"/>
      <c r="T105" s="423"/>
      <c r="U105" s="423"/>
      <c r="V105" s="423"/>
      <c r="W105" s="423"/>
      <c r="X105" s="423"/>
      <c r="Y105" s="423"/>
      <c r="Z105" s="423"/>
      <c r="AA105" s="423"/>
      <c r="AB105" s="423"/>
      <c r="AC105" s="423"/>
      <c r="AD105" s="423"/>
      <c r="AE105" s="423"/>
      <c r="AF105" s="423"/>
      <c r="AG105" s="423"/>
      <c r="AH105" s="423"/>
      <c r="AI105" s="423"/>
      <c r="AJ105" s="423"/>
      <c r="AK105" s="423"/>
      <c r="AL105" s="423"/>
      <c r="AM105" s="423"/>
      <c r="AN105" s="423"/>
      <c r="AO105" s="423"/>
      <c r="AP105" s="423"/>
      <c r="AQ105" s="423"/>
      <c r="AR105" s="423"/>
      <c r="AS105" s="423"/>
      <c r="AT105" s="423"/>
      <c r="AU105" s="423"/>
      <c r="AV105" s="423"/>
      <c r="AW105" s="423"/>
      <c r="AX105" s="423"/>
      <c r="AY105" s="423"/>
      <c r="AZ105" s="423"/>
      <c r="BA105" s="423"/>
      <c r="BB105" s="423"/>
      <c r="BC105" s="423"/>
      <c r="BD105" s="423"/>
      <c r="BE105" s="423"/>
      <c r="BF105" s="423"/>
      <c r="BG105" s="423"/>
    </row>
    <row r="106" spans="1:59" s="442" customFormat="1" x14ac:dyDescent="0.35">
      <c r="A106" s="448"/>
      <c r="H106" s="448"/>
      <c r="J106" s="423"/>
      <c r="K106" s="423"/>
      <c r="L106" s="423"/>
      <c r="M106" s="423"/>
      <c r="N106" s="423"/>
      <c r="O106" s="423"/>
      <c r="P106" s="423"/>
      <c r="Q106" s="423"/>
      <c r="R106" s="423"/>
      <c r="S106" s="423"/>
      <c r="T106" s="423"/>
      <c r="U106" s="423"/>
      <c r="V106" s="423"/>
      <c r="W106" s="423"/>
      <c r="X106" s="423"/>
      <c r="Y106" s="423"/>
      <c r="Z106" s="423"/>
      <c r="AA106" s="423"/>
      <c r="AB106" s="423"/>
      <c r="AC106" s="423"/>
      <c r="AD106" s="423"/>
      <c r="AE106" s="423"/>
      <c r="AF106" s="423"/>
      <c r="AG106" s="423"/>
      <c r="AH106" s="423"/>
      <c r="AI106" s="423"/>
      <c r="AJ106" s="423"/>
      <c r="AK106" s="423"/>
      <c r="AL106" s="423"/>
      <c r="AM106" s="423"/>
      <c r="AN106" s="423"/>
      <c r="AO106" s="423"/>
      <c r="AP106" s="423"/>
      <c r="AQ106" s="423"/>
      <c r="AR106" s="423"/>
      <c r="AS106" s="423"/>
      <c r="AT106" s="423"/>
      <c r="AU106" s="423"/>
      <c r="AV106" s="423"/>
      <c r="AW106" s="423"/>
      <c r="AX106" s="423"/>
      <c r="AY106" s="423"/>
      <c r="AZ106" s="423"/>
      <c r="BA106" s="423"/>
      <c r="BB106" s="423"/>
      <c r="BC106" s="423"/>
      <c r="BD106" s="423"/>
      <c r="BE106" s="423"/>
      <c r="BF106" s="423"/>
      <c r="BG106" s="423"/>
    </row>
    <row r="107" spans="1:59" s="442" customFormat="1" x14ac:dyDescent="0.35">
      <c r="A107" s="448"/>
      <c r="H107" s="448"/>
      <c r="J107" s="423"/>
      <c r="K107" s="423"/>
      <c r="L107" s="423"/>
      <c r="M107" s="423"/>
      <c r="N107" s="423"/>
      <c r="O107" s="423"/>
      <c r="P107" s="423"/>
      <c r="Q107" s="423"/>
      <c r="R107" s="423"/>
      <c r="S107" s="423"/>
      <c r="T107" s="423"/>
      <c r="U107" s="423"/>
      <c r="V107" s="423"/>
      <c r="W107" s="423"/>
      <c r="X107" s="423"/>
      <c r="Y107" s="423"/>
      <c r="Z107" s="423"/>
      <c r="AA107" s="423"/>
      <c r="AB107" s="423"/>
      <c r="AC107" s="423"/>
      <c r="AD107" s="423"/>
      <c r="AE107" s="423"/>
      <c r="AF107" s="423"/>
      <c r="AG107" s="423"/>
      <c r="AH107" s="423"/>
      <c r="AI107" s="423"/>
      <c r="AJ107" s="423"/>
      <c r="AK107" s="423"/>
      <c r="AL107" s="423"/>
      <c r="AM107" s="423"/>
      <c r="AN107" s="423"/>
      <c r="AO107" s="423"/>
      <c r="AP107" s="423"/>
      <c r="AQ107" s="423"/>
      <c r="AR107" s="423"/>
      <c r="AS107" s="423"/>
      <c r="AT107" s="423"/>
      <c r="AU107" s="423"/>
      <c r="AV107" s="423"/>
      <c r="AW107" s="423"/>
      <c r="AX107" s="423"/>
      <c r="AY107" s="423"/>
      <c r="AZ107" s="423"/>
      <c r="BA107" s="423"/>
      <c r="BB107" s="423"/>
      <c r="BC107" s="423"/>
      <c r="BD107" s="423"/>
      <c r="BE107" s="423"/>
      <c r="BF107" s="423"/>
      <c r="BG107" s="423"/>
    </row>
    <row r="108" spans="1:59" s="442" customFormat="1" x14ac:dyDescent="0.35">
      <c r="A108" s="448"/>
      <c r="H108" s="448"/>
      <c r="J108" s="423"/>
      <c r="K108" s="423"/>
      <c r="L108" s="423"/>
      <c r="M108" s="423"/>
      <c r="N108" s="423"/>
      <c r="O108" s="423"/>
      <c r="P108" s="423"/>
      <c r="Q108" s="423"/>
      <c r="R108" s="423"/>
      <c r="S108" s="423"/>
      <c r="T108" s="423"/>
      <c r="U108" s="423"/>
      <c r="V108" s="423"/>
      <c r="W108" s="423"/>
      <c r="X108" s="423"/>
      <c r="Y108" s="423"/>
      <c r="Z108" s="423"/>
      <c r="AA108" s="423"/>
      <c r="AB108" s="423"/>
      <c r="AC108" s="423"/>
      <c r="AD108" s="423"/>
      <c r="AE108" s="423"/>
      <c r="AF108" s="423"/>
      <c r="AG108" s="423"/>
      <c r="AH108" s="423"/>
      <c r="AI108" s="423"/>
      <c r="AJ108" s="423"/>
      <c r="AK108" s="423"/>
      <c r="AL108" s="423"/>
      <c r="AM108" s="423"/>
      <c r="AN108" s="423"/>
      <c r="AO108" s="423"/>
      <c r="AP108" s="423"/>
      <c r="AQ108" s="423"/>
      <c r="AR108" s="423"/>
      <c r="AS108" s="423"/>
      <c r="AT108" s="423"/>
      <c r="AU108" s="423"/>
      <c r="AV108" s="423"/>
      <c r="AW108" s="423"/>
      <c r="AX108" s="423"/>
      <c r="AY108" s="423"/>
      <c r="AZ108" s="423"/>
      <c r="BA108" s="423"/>
      <c r="BB108" s="423"/>
      <c r="BC108" s="423"/>
      <c r="BD108" s="423"/>
      <c r="BE108" s="423"/>
      <c r="BF108" s="423"/>
      <c r="BG108" s="423"/>
    </row>
    <row r="109" spans="1:59" s="442" customFormat="1" x14ac:dyDescent="0.35">
      <c r="A109" s="448"/>
      <c r="H109" s="448"/>
      <c r="J109" s="423"/>
      <c r="K109" s="423"/>
      <c r="L109" s="423"/>
      <c r="M109" s="423"/>
      <c r="N109" s="423"/>
      <c r="O109" s="423"/>
      <c r="P109" s="423"/>
      <c r="Q109" s="423"/>
      <c r="R109" s="423"/>
      <c r="S109" s="423"/>
      <c r="T109" s="423"/>
      <c r="U109" s="423"/>
      <c r="V109" s="423"/>
      <c r="W109" s="423"/>
      <c r="X109" s="423"/>
      <c r="Y109" s="423"/>
      <c r="Z109" s="423"/>
      <c r="AA109" s="423"/>
      <c r="AB109" s="423"/>
      <c r="AC109" s="423"/>
      <c r="AD109" s="423"/>
      <c r="AE109" s="423"/>
      <c r="AF109" s="423"/>
      <c r="AG109" s="423"/>
      <c r="AH109" s="423"/>
      <c r="AI109" s="423"/>
      <c r="AJ109" s="423"/>
      <c r="AK109" s="423"/>
      <c r="AL109" s="423"/>
      <c r="AM109" s="423"/>
      <c r="AN109" s="423"/>
      <c r="AO109" s="423"/>
      <c r="AP109" s="423"/>
      <c r="AQ109" s="423"/>
      <c r="AR109" s="423"/>
      <c r="AS109" s="423"/>
      <c r="AT109" s="423"/>
      <c r="AU109" s="423"/>
      <c r="AV109" s="423"/>
      <c r="AW109" s="423"/>
      <c r="AX109" s="423"/>
      <c r="AY109" s="423"/>
      <c r="AZ109" s="423"/>
      <c r="BA109" s="423"/>
      <c r="BB109" s="423"/>
      <c r="BC109" s="423"/>
      <c r="BD109" s="423"/>
      <c r="BE109" s="423"/>
      <c r="BF109" s="423"/>
      <c r="BG109" s="423"/>
    </row>
    <row r="110" spans="1:59" s="442" customFormat="1" x14ac:dyDescent="0.35">
      <c r="A110" s="448"/>
      <c r="H110" s="448"/>
      <c r="J110" s="423"/>
      <c r="K110" s="423"/>
      <c r="L110" s="423"/>
      <c r="M110" s="423"/>
      <c r="N110" s="423"/>
      <c r="O110" s="423"/>
      <c r="P110" s="423"/>
      <c r="Q110" s="423"/>
      <c r="R110" s="423"/>
      <c r="S110" s="423"/>
      <c r="T110" s="423"/>
      <c r="U110" s="423"/>
      <c r="V110" s="423"/>
      <c r="W110" s="423"/>
      <c r="X110" s="423"/>
      <c r="Y110" s="423"/>
      <c r="Z110" s="423"/>
      <c r="AA110" s="423"/>
      <c r="AB110" s="423"/>
      <c r="AC110" s="423"/>
      <c r="AD110" s="423"/>
      <c r="AE110" s="423"/>
      <c r="AF110" s="423"/>
      <c r="AG110" s="423"/>
      <c r="AH110" s="423"/>
      <c r="AI110" s="423"/>
      <c r="AJ110" s="423"/>
      <c r="AK110" s="423"/>
      <c r="AL110" s="423"/>
      <c r="AM110" s="423"/>
      <c r="AN110" s="423"/>
      <c r="AO110" s="423"/>
      <c r="AP110" s="423"/>
      <c r="AQ110" s="423"/>
      <c r="AR110" s="423"/>
      <c r="AS110" s="423"/>
      <c r="AT110" s="423"/>
      <c r="AU110" s="423"/>
      <c r="AV110" s="423"/>
      <c r="AW110" s="423"/>
      <c r="AX110" s="423"/>
      <c r="AY110" s="423"/>
      <c r="AZ110" s="423"/>
      <c r="BA110" s="423"/>
      <c r="BB110" s="423"/>
      <c r="BC110" s="423"/>
      <c r="BD110" s="423"/>
      <c r="BE110" s="423"/>
      <c r="BF110" s="423"/>
      <c r="BG110" s="423"/>
    </row>
    <row r="111" spans="1:59" s="442" customFormat="1" x14ac:dyDescent="0.35">
      <c r="A111" s="448"/>
      <c r="H111" s="448"/>
      <c r="J111" s="423"/>
      <c r="K111" s="423"/>
      <c r="L111" s="423"/>
      <c r="M111" s="423"/>
      <c r="N111" s="423"/>
      <c r="O111" s="423"/>
      <c r="P111" s="423"/>
      <c r="Q111" s="423"/>
      <c r="R111" s="423"/>
      <c r="S111" s="423"/>
      <c r="T111" s="423"/>
      <c r="U111" s="423"/>
      <c r="V111" s="423"/>
      <c r="W111" s="423"/>
      <c r="X111" s="423"/>
      <c r="Y111" s="423"/>
      <c r="Z111" s="423"/>
      <c r="AA111" s="423"/>
      <c r="AB111" s="423"/>
      <c r="AC111" s="423"/>
      <c r="AD111" s="423"/>
      <c r="AE111" s="423"/>
      <c r="AF111" s="423"/>
      <c r="AG111" s="423"/>
      <c r="AH111" s="423"/>
      <c r="AI111" s="423"/>
      <c r="AJ111" s="423"/>
      <c r="AK111" s="423"/>
      <c r="AL111" s="423"/>
      <c r="AM111" s="423"/>
      <c r="AN111" s="423"/>
      <c r="AO111" s="423"/>
      <c r="AP111" s="423"/>
      <c r="AQ111" s="423"/>
      <c r="AR111" s="423"/>
      <c r="AS111" s="423"/>
      <c r="AT111" s="423"/>
      <c r="AU111" s="423"/>
      <c r="AV111" s="423"/>
      <c r="AW111" s="423"/>
      <c r="AX111" s="423"/>
      <c r="AY111" s="423"/>
      <c r="AZ111" s="423"/>
      <c r="BA111" s="423"/>
      <c r="BB111" s="423"/>
      <c r="BC111" s="423"/>
      <c r="BD111" s="423"/>
      <c r="BE111" s="423"/>
      <c r="BF111" s="423"/>
      <c r="BG111" s="423"/>
    </row>
    <row r="112" spans="1:59" s="442" customFormat="1" x14ac:dyDescent="0.35">
      <c r="A112" s="448"/>
      <c r="H112" s="448"/>
      <c r="J112" s="423"/>
      <c r="K112" s="423"/>
      <c r="L112" s="423"/>
      <c r="M112" s="423"/>
      <c r="N112" s="423"/>
      <c r="O112" s="423"/>
      <c r="P112" s="423"/>
      <c r="Q112" s="423"/>
      <c r="R112" s="423"/>
      <c r="S112" s="423"/>
      <c r="T112" s="423"/>
      <c r="U112" s="423"/>
      <c r="V112" s="423"/>
      <c r="W112" s="423"/>
      <c r="X112" s="423"/>
      <c r="Y112" s="423"/>
      <c r="Z112" s="423"/>
      <c r="AA112" s="423"/>
      <c r="AB112" s="423"/>
      <c r="AC112" s="423"/>
      <c r="AD112" s="423"/>
      <c r="AE112" s="423"/>
      <c r="AF112" s="423"/>
      <c r="AG112" s="423"/>
      <c r="AH112" s="423"/>
      <c r="AI112" s="423"/>
      <c r="AJ112" s="423"/>
      <c r="AK112" s="423"/>
      <c r="AL112" s="423"/>
      <c r="AM112" s="423"/>
      <c r="AN112" s="423"/>
      <c r="AO112" s="423"/>
      <c r="AP112" s="423"/>
      <c r="AQ112" s="423"/>
      <c r="AR112" s="423"/>
      <c r="AS112" s="423"/>
      <c r="AT112" s="423"/>
      <c r="AU112" s="423"/>
      <c r="AV112" s="423"/>
      <c r="AW112" s="423"/>
      <c r="AX112" s="423"/>
      <c r="AY112" s="423"/>
      <c r="AZ112" s="423"/>
      <c r="BA112" s="423"/>
      <c r="BB112" s="423"/>
      <c r="BC112" s="423"/>
      <c r="BD112" s="423"/>
      <c r="BE112" s="423"/>
      <c r="BF112" s="423"/>
      <c r="BG112" s="423"/>
    </row>
    <row r="113" spans="1:59" s="442" customFormat="1" x14ac:dyDescent="0.35">
      <c r="A113" s="448"/>
      <c r="H113" s="448"/>
      <c r="J113" s="423"/>
      <c r="K113" s="423"/>
      <c r="L113" s="423"/>
      <c r="M113" s="423"/>
      <c r="N113" s="423"/>
      <c r="O113" s="423"/>
      <c r="P113" s="423"/>
      <c r="Q113" s="423"/>
      <c r="R113" s="423"/>
      <c r="S113" s="423"/>
      <c r="T113" s="423"/>
      <c r="U113" s="423"/>
      <c r="V113" s="423"/>
      <c r="W113" s="423"/>
      <c r="X113" s="423"/>
      <c r="Y113" s="423"/>
      <c r="Z113" s="423"/>
      <c r="AA113" s="423"/>
      <c r="AB113" s="423"/>
      <c r="AC113" s="423"/>
      <c r="AD113" s="423"/>
      <c r="AE113" s="423"/>
      <c r="AF113" s="423"/>
      <c r="AG113" s="423"/>
      <c r="AH113" s="423"/>
      <c r="AI113" s="423"/>
      <c r="AJ113" s="423"/>
      <c r="AK113" s="423"/>
      <c r="AL113" s="423"/>
      <c r="AM113" s="423"/>
      <c r="AN113" s="423"/>
      <c r="AO113" s="423"/>
      <c r="AP113" s="423"/>
      <c r="AQ113" s="423"/>
      <c r="AR113" s="423"/>
      <c r="AS113" s="423"/>
      <c r="AT113" s="423"/>
      <c r="AU113" s="423"/>
      <c r="AV113" s="423"/>
      <c r="AW113" s="423"/>
      <c r="AX113" s="423"/>
      <c r="AY113" s="423"/>
      <c r="AZ113" s="423"/>
      <c r="BA113" s="423"/>
      <c r="BB113" s="423"/>
      <c r="BC113" s="423"/>
      <c r="BD113" s="423"/>
      <c r="BE113" s="423"/>
      <c r="BF113" s="423"/>
      <c r="BG113" s="423"/>
    </row>
    <row r="114" spans="1:59" s="442" customFormat="1" x14ac:dyDescent="0.35">
      <c r="A114" s="448"/>
      <c r="H114" s="448"/>
      <c r="J114" s="423"/>
      <c r="K114" s="423"/>
      <c r="L114" s="423"/>
      <c r="M114" s="423"/>
      <c r="N114" s="423"/>
      <c r="O114" s="423"/>
      <c r="P114" s="423"/>
      <c r="Q114" s="423"/>
      <c r="R114" s="423"/>
      <c r="S114" s="423"/>
      <c r="T114" s="423"/>
      <c r="U114" s="423"/>
      <c r="V114" s="423"/>
      <c r="W114" s="423"/>
      <c r="X114" s="423"/>
      <c r="Y114" s="423"/>
      <c r="Z114" s="423"/>
      <c r="AA114" s="423"/>
      <c r="AB114" s="423"/>
      <c r="AC114" s="423"/>
      <c r="AD114" s="423"/>
      <c r="AE114" s="423"/>
      <c r="AF114" s="423"/>
      <c r="AG114" s="423"/>
      <c r="AH114" s="423"/>
      <c r="AI114" s="423"/>
      <c r="AJ114" s="423"/>
      <c r="AK114" s="423"/>
      <c r="AL114" s="423"/>
      <c r="AM114" s="423"/>
      <c r="AN114" s="423"/>
      <c r="AO114" s="423"/>
      <c r="AP114" s="423"/>
      <c r="AQ114" s="423"/>
      <c r="AR114" s="423"/>
      <c r="AS114" s="423"/>
      <c r="AT114" s="423"/>
      <c r="AU114" s="423"/>
      <c r="AV114" s="423"/>
      <c r="AW114" s="423"/>
      <c r="AX114" s="423"/>
      <c r="AY114" s="423"/>
      <c r="AZ114" s="423"/>
      <c r="BA114" s="423"/>
      <c r="BB114" s="423"/>
      <c r="BC114" s="423"/>
      <c r="BD114" s="423"/>
      <c r="BE114" s="423"/>
      <c r="BF114" s="423"/>
      <c r="BG114" s="423"/>
    </row>
    <row r="115" spans="1:59" s="442" customFormat="1" x14ac:dyDescent="0.35">
      <c r="A115" s="448"/>
      <c r="H115" s="448"/>
      <c r="J115" s="423"/>
      <c r="K115" s="423"/>
      <c r="L115" s="423"/>
      <c r="M115" s="423"/>
      <c r="N115" s="423"/>
      <c r="O115" s="423"/>
      <c r="P115" s="423"/>
      <c r="Q115" s="423"/>
      <c r="R115" s="423"/>
      <c r="S115" s="423"/>
      <c r="T115" s="423"/>
      <c r="U115" s="423"/>
      <c r="V115" s="423"/>
      <c r="W115" s="423"/>
      <c r="X115" s="423"/>
      <c r="Y115" s="423"/>
      <c r="Z115" s="423"/>
      <c r="AA115" s="423"/>
      <c r="AB115" s="423"/>
      <c r="AC115" s="423"/>
      <c r="AD115" s="423"/>
      <c r="AE115" s="423"/>
      <c r="AF115" s="423"/>
      <c r="AG115" s="423"/>
      <c r="AH115" s="423"/>
      <c r="AI115" s="423"/>
      <c r="AJ115" s="423"/>
      <c r="AK115" s="423"/>
      <c r="AL115" s="423"/>
      <c r="AM115" s="423"/>
      <c r="AN115" s="423"/>
      <c r="AO115" s="423"/>
      <c r="AP115" s="423"/>
      <c r="AQ115" s="423"/>
      <c r="AR115" s="423"/>
      <c r="AS115" s="423"/>
      <c r="AT115" s="423"/>
      <c r="AU115" s="423"/>
      <c r="AV115" s="423"/>
      <c r="AW115" s="423"/>
      <c r="AX115" s="423"/>
      <c r="AY115" s="423"/>
      <c r="AZ115" s="423"/>
      <c r="BA115" s="423"/>
      <c r="BB115" s="423"/>
      <c r="BC115" s="423"/>
      <c r="BD115" s="423"/>
      <c r="BE115" s="423"/>
      <c r="BF115" s="423"/>
      <c r="BG115" s="423"/>
    </row>
    <row r="116" spans="1:59" s="442" customFormat="1" x14ac:dyDescent="0.35">
      <c r="A116" s="448"/>
      <c r="H116" s="448"/>
      <c r="J116" s="423"/>
      <c r="K116" s="423"/>
      <c r="L116" s="423"/>
      <c r="M116" s="423"/>
      <c r="N116" s="423"/>
      <c r="O116" s="423"/>
      <c r="P116" s="423"/>
      <c r="Q116" s="423"/>
      <c r="R116" s="423"/>
      <c r="S116" s="423"/>
      <c r="T116" s="423"/>
      <c r="U116" s="423"/>
      <c r="V116" s="423"/>
      <c r="W116" s="423"/>
      <c r="X116" s="423"/>
      <c r="Y116" s="423"/>
      <c r="Z116" s="423"/>
      <c r="AA116" s="423"/>
      <c r="AB116" s="423"/>
      <c r="AC116" s="423"/>
      <c r="AD116" s="423"/>
      <c r="AE116" s="423"/>
      <c r="AF116" s="423"/>
      <c r="AG116" s="423"/>
      <c r="AH116" s="423"/>
      <c r="AI116" s="423"/>
      <c r="AJ116" s="423"/>
      <c r="AK116" s="423"/>
      <c r="AL116" s="423"/>
      <c r="AM116" s="423"/>
      <c r="AN116" s="423"/>
      <c r="AO116" s="423"/>
      <c r="AP116" s="423"/>
      <c r="AQ116" s="423"/>
      <c r="AR116" s="423"/>
      <c r="AS116" s="423"/>
      <c r="AT116" s="423"/>
      <c r="AU116" s="423"/>
      <c r="AV116" s="423"/>
      <c r="AW116" s="423"/>
      <c r="AX116" s="423"/>
      <c r="AY116" s="423"/>
      <c r="AZ116" s="423"/>
      <c r="BA116" s="423"/>
      <c r="BB116" s="423"/>
      <c r="BC116" s="423"/>
      <c r="BD116" s="423"/>
      <c r="BE116" s="423"/>
      <c r="BF116" s="423"/>
      <c r="BG116" s="423"/>
    </row>
    <row r="117" spans="1:59" s="442" customFormat="1" x14ac:dyDescent="0.35">
      <c r="A117" s="448"/>
      <c r="H117" s="448"/>
      <c r="J117" s="423"/>
      <c r="K117" s="423"/>
      <c r="L117" s="423"/>
      <c r="M117" s="423"/>
      <c r="N117" s="423"/>
      <c r="O117" s="423"/>
      <c r="P117" s="423"/>
      <c r="Q117" s="423"/>
      <c r="R117" s="423"/>
      <c r="S117" s="423"/>
      <c r="T117" s="423"/>
      <c r="U117" s="423"/>
      <c r="V117" s="423"/>
      <c r="W117" s="423"/>
      <c r="X117" s="423"/>
      <c r="Y117" s="423"/>
      <c r="Z117" s="423"/>
      <c r="AA117" s="423"/>
      <c r="AB117" s="423"/>
      <c r="AC117" s="423"/>
      <c r="AD117" s="423"/>
      <c r="AE117" s="423"/>
      <c r="AF117" s="423"/>
      <c r="AG117" s="423"/>
      <c r="AH117" s="423"/>
      <c r="AI117" s="423"/>
      <c r="AJ117" s="423"/>
      <c r="AK117" s="423"/>
      <c r="AL117" s="423"/>
      <c r="AM117" s="423"/>
      <c r="AN117" s="423"/>
      <c r="AO117" s="423"/>
      <c r="AP117" s="423"/>
      <c r="AQ117" s="423"/>
      <c r="AR117" s="423"/>
      <c r="AS117" s="423"/>
      <c r="AT117" s="423"/>
      <c r="AU117" s="423"/>
      <c r="AV117" s="423"/>
      <c r="AW117" s="423"/>
      <c r="AX117" s="423"/>
      <c r="AY117" s="423"/>
      <c r="AZ117" s="423"/>
      <c r="BA117" s="423"/>
      <c r="BB117" s="423"/>
      <c r="BC117" s="423"/>
      <c r="BD117" s="423"/>
      <c r="BE117" s="423"/>
      <c r="BF117" s="423"/>
      <c r="BG117" s="423"/>
    </row>
    <row r="118" spans="1:59" s="442" customFormat="1" x14ac:dyDescent="0.35">
      <c r="A118" s="448"/>
      <c r="H118" s="448"/>
      <c r="J118" s="423"/>
      <c r="K118" s="423"/>
      <c r="L118" s="423"/>
      <c r="M118" s="423"/>
      <c r="N118" s="423"/>
      <c r="O118" s="423"/>
      <c r="P118" s="423"/>
      <c r="Q118" s="423"/>
      <c r="R118" s="423"/>
      <c r="S118" s="423"/>
      <c r="T118" s="423"/>
      <c r="U118" s="423"/>
      <c r="V118" s="423"/>
      <c r="W118" s="423"/>
      <c r="X118" s="423"/>
      <c r="Y118" s="423"/>
      <c r="Z118" s="423"/>
      <c r="AA118" s="423"/>
      <c r="AB118" s="423"/>
      <c r="AC118" s="423"/>
      <c r="AD118" s="423"/>
      <c r="AE118" s="423"/>
      <c r="AF118" s="423"/>
      <c r="AG118" s="423"/>
      <c r="AH118" s="423"/>
      <c r="AI118" s="423"/>
      <c r="AJ118" s="423"/>
      <c r="AK118" s="423"/>
      <c r="AL118" s="423"/>
      <c r="AM118" s="423"/>
      <c r="AN118" s="423"/>
      <c r="AO118" s="423"/>
      <c r="AP118" s="423"/>
      <c r="AQ118" s="423"/>
      <c r="AR118" s="423"/>
      <c r="AS118" s="423"/>
      <c r="AT118" s="423"/>
      <c r="AU118" s="423"/>
      <c r="AV118" s="423"/>
      <c r="AW118" s="423"/>
      <c r="AX118" s="423"/>
      <c r="AY118" s="423"/>
      <c r="AZ118" s="423"/>
      <c r="BA118" s="423"/>
      <c r="BB118" s="423"/>
      <c r="BC118" s="423"/>
      <c r="BD118" s="423"/>
      <c r="BE118" s="423"/>
      <c r="BF118" s="423"/>
      <c r="BG118" s="423"/>
    </row>
    <row r="119" spans="1:59" s="442" customFormat="1" x14ac:dyDescent="0.35">
      <c r="A119" s="448"/>
      <c r="H119" s="448"/>
      <c r="J119" s="423"/>
      <c r="K119" s="423"/>
      <c r="L119" s="423"/>
      <c r="M119" s="423"/>
      <c r="N119" s="423"/>
      <c r="O119" s="423"/>
      <c r="P119" s="423"/>
      <c r="Q119" s="423"/>
      <c r="R119" s="423"/>
      <c r="S119" s="423"/>
      <c r="T119" s="423"/>
      <c r="U119" s="423"/>
      <c r="V119" s="423"/>
      <c r="W119" s="423"/>
      <c r="X119" s="423"/>
      <c r="Y119" s="423"/>
      <c r="Z119" s="423"/>
      <c r="AA119" s="423"/>
      <c r="AB119" s="423"/>
      <c r="AC119" s="423"/>
      <c r="AD119" s="423"/>
      <c r="AE119" s="423"/>
      <c r="AF119" s="423"/>
      <c r="AG119" s="423"/>
      <c r="AH119" s="423"/>
      <c r="AI119" s="423"/>
      <c r="AJ119" s="423"/>
      <c r="AK119" s="423"/>
      <c r="AL119" s="423"/>
      <c r="AM119" s="423"/>
      <c r="AN119" s="423"/>
      <c r="AO119" s="423"/>
      <c r="AP119" s="423"/>
      <c r="AQ119" s="423"/>
      <c r="AR119" s="423"/>
      <c r="AS119" s="423"/>
      <c r="AT119" s="423"/>
      <c r="AU119" s="423"/>
      <c r="AV119" s="423"/>
      <c r="AW119" s="423"/>
      <c r="AX119" s="423"/>
      <c r="AY119" s="423"/>
      <c r="AZ119" s="423"/>
      <c r="BA119" s="423"/>
      <c r="BB119" s="423"/>
      <c r="BC119" s="423"/>
      <c r="BD119" s="423"/>
      <c r="BE119" s="423"/>
      <c r="BF119" s="423"/>
      <c r="BG119" s="423"/>
    </row>
    <row r="120" spans="1:59" s="442" customFormat="1" x14ac:dyDescent="0.35">
      <c r="A120" s="448"/>
      <c r="H120" s="448"/>
      <c r="J120" s="423"/>
      <c r="K120" s="423"/>
      <c r="L120" s="423"/>
      <c r="M120" s="423"/>
      <c r="N120" s="423"/>
      <c r="O120" s="423"/>
      <c r="P120" s="423"/>
      <c r="Q120" s="423"/>
      <c r="R120" s="423"/>
      <c r="S120" s="423"/>
      <c r="T120" s="423"/>
      <c r="U120" s="423"/>
      <c r="V120" s="423"/>
      <c r="W120" s="423"/>
      <c r="X120" s="423"/>
      <c r="Y120" s="423"/>
      <c r="Z120" s="423"/>
      <c r="AA120" s="423"/>
      <c r="AB120" s="423"/>
      <c r="AC120" s="423"/>
      <c r="AD120" s="423"/>
      <c r="AE120" s="423"/>
      <c r="AF120" s="423"/>
      <c r="AG120" s="423"/>
      <c r="AH120" s="423"/>
      <c r="AI120" s="423"/>
      <c r="AJ120" s="423"/>
      <c r="AK120" s="423"/>
      <c r="AL120" s="423"/>
      <c r="AM120" s="423"/>
      <c r="AN120" s="423"/>
      <c r="AO120" s="423"/>
      <c r="AP120" s="423"/>
      <c r="AQ120" s="423"/>
      <c r="AR120" s="423"/>
      <c r="AS120" s="423"/>
      <c r="AT120" s="423"/>
      <c r="AU120" s="423"/>
      <c r="AV120" s="423"/>
      <c r="AW120" s="423"/>
      <c r="AX120" s="423"/>
      <c r="AY120" s="423"/>
      <c r="AZ120" s="423"/>
      <c r="BA120" s="423"/>
      <c r="BB120" s="423"/>
      <c r="BC120" s="423"/>
      <c r="BD120" s="423"/>
      <c r="BE120" s="423"/>
      <c r="BF120" s="423"/>
      <c r="BG120" s="423"/>
    </row>
    <row r="121" spans="1:59" s="442" customFormat="1" x14ac:dyDescent="0.35">
      <c r="A121" s="448"/>
      <c r="H121" s="448"/>
      <c r="J121" s="423"/>
      <c r="K121" s="423"/>
      <c r="L121" s="423"/>
      <c r="M121" s="423"/>
      <c r="N121" s="423"/>
      <c r="O121" s="423"/>
      <c r="P121" s="423"/>
      <c r="Q121" s="423"/>
      <c r="R121" s="423"/>
      <c r="S121" s="423"/>
      <c r="T121" s="423"/>
      <c r="U121" s="423"/>
      <c r="V121" s="423"/>
      <c r="W121" s="423"/>
      <c r="X121" s="423"/>
      <c r="Y121" s="423"/>
      <c r="Z121" s="423"/>
      <c r="AA121" s="423"/>
      <c r="AB121" s="423"/>
      <c r="AC121" s="423"/>
      <c r="AD121" s="423"/>
      <c r="AE121" s="423"/>
      <c r="AF121" s="423"/>
      <c r="AG121" s="423"/>
      <c r="AH121" s="423"/>
      <c r="AI121" s="423"/>
      <c r="AJ121" s="423"/>
      <c r="AK121" s="423"/>
      <c r="AL121" s="423"/>
      <c r="AM121" s="423"/>
      <c r="AN121" s="423"/>
      <c r="AO121" s="423"/>
      <c r="AP121" s="423"/>
      <c r="AQ121" s="423"/>
      <c r="AR121" s="423"/>
      <c r="AS121" s="423"/>
      <c r="AT121" s="423"/>
      <c r="AU121" s="423"/>
      <c r="AV121" s="423"/>
      <c r="AW121" s="423"/>
      <c r="AX121" s="423"/>
      <c r="AY121" s="423"/>
      <c r="AZ121" s="423"/>
      <c r="BA121" s="423"/>
      <c r="BB121" s="423"/>
      <c r="BC121" s="423"/>
      <c r="BD121" s="423"/>
      <c r="BE121" s="423"/>
      <c r="BF121" s="423"/>
      <c r="BG121" s="423"/>
    </row>
    <row r="122" spans="1:59" s="442" customFormat="1" x14ac:dyDescent="0.35">
      <c r="A122" s="448"/>
      <c r="H122" s="448"/>
      <c r="J122" s="423"/>
      <c r="K122" s="423"/>
      <c r="L122" s="423"/>
      <c r="M122" s="423"/>
      <c r="N122" s="423"/>
      <c r="O122" s="423"/>
      <c r="P122" s="423"/>
      <c r="Q122" s="423"/>
      <c r="R122" s="423"/>
      <c r="S122" s="423"/>
      <c r="T122" s="423"/>
      <c r="U122" s="423"/>
      <c r="V122" s="423"/>
      <c r="W122" s="423"/>
      <c r="X122" s="423"/>
      <c r="Y122" s="423"/>
      <c r="Z122" s="423"/>
      <c r="AA122" s="423"/>
      <c r="AB122" s="423"/>
      <c r="AC122" s="423"/>
      <c r="AD122" s="423"/>
      <c r="AE122" s="423"/>
      <c r="AF122" s="423"/>
      <c r="AG122" s="423"/>
      <c r="AH122" s="423"/>
      <c r="AI122" s="423"/>
      <c r="AJ122" s="423"/>
      <c r="AK122" s="423"/>
      <c r="AL122" s="423"/>
      <c r="AM122" s="423"/>
      <c r="AN122" s="423"/>
      <c r="AO122" s="423"/>
      <c r="AP122" s="423"/>
      <c r="AQ122" s="423"/>
      <c r="AR122" s="423"/>
      <c r="AS122" s="423"/>
      <c r="AT122" s="423"/>
      <c r="AU122" s="423"/>
      <c r="AV122" s="423"/>
      <c r="AW122" s="423"/>
      <c r="AX122" s="423"/>
      <c r="AY122" s="423"/>
      <c r="AZ122" s="423"/>
      <c r="BA122" s="423"/>
      <c r="BB122" s="423"/>
      <c r="BC122" s="423"/>
      <c r="BD122" s="423"/>
      <c r="BE122" s="423"/>
      <c r="BF122" s="423"/>
      <c r="BG122" s="423"/>
    </row>
    <row r="123" spans="1:59" s="442" customFormat="1" x14ac:dyDescent="0.35">
      <c r="A123" s="448"/>
      <c r="H123" s="448"/>
      <c r="J123" s="423"/>
      <c r="K123" s="423"/>
      <c r="L123" s="423"/>
      <c r="M123" s="423"/>
      <c r="N123" s="423"/>
      <c r="O123" s="423"/>
      <c r="P123" s="423"/>
      <c r="Q123" s="423"/>
      <c r="R123" s="423"/>
      <c r="S123" s="423"/>
      <c r="T123" s="423"/>
      <c r="U123" s="423"/>
      <c r="V123" s="423"/>
      <c r="W123" s="423"/>
      <c r="X123" s="423"/>
      <c r="Y123" s="423"/>
      <c r="Z123" s="423"/>
      <c r="AA123" s="423"/>
      <c r="AB123" s="423"/>
      <c r="AC123" s="423"/>
      <c r="AD123" s="423"/>
      <c r="AE123" s="423"/>
      <c r="AF123" s="423"/>
      <c r="AG123" s="423"/>
      <c r="AH123" s="423"/>
      <c r="AI123" s="423"/>
      <c r="AJ123" s="423"/>
      <c r="AK123" s="423"/>
      <c r="AL123" s="423"/>
      <c r="AM123" s="423"/>
      <c r="AN123" s="423"/>
      <c r="AO123" s="423"/>
      <c r="AP123" s="423"/>
      <c r="AQ123" s="423"/>
      <c r="AR123" s="423"/>
      <c r="AS123" s="423"/>
      <c r="AT123" s="423"/>
      <c r="AU123" s="423"/>
      <c r="AV123" s="423"/>
      <c r="AW123" s="423"/>
      <c r="AX123" s="423"/>
      <c r="AY123" s="423"/>
      <c r="AZ123" s="423"/>
      <c r="BA123" s="423"/>
      <c r="BB123" s="423"/>
      <c r="BC123" s="423"/>
      <c r="BD123" s="423"/>
      <c r="BE123" s="423"/>
      <c r="BF123" s="423"/>
      <c r="BG123" s="423"/>
    </row>
    <row r="124" spans="1:59" s="442" customFormat="1" x14ac:dyDescent="0.35">
      <c r="A124" s="448"/>
      <c r="H124" s="448"/>
      <c r="J124" s="423"/>
      <c r="K124" s="423"/>
      <c r="L124" s="423"/>
      <c r="M124" s="423"/>
      <c r="N124" s="423"/>
      <c r="O124" s="423"/>
      <c r="P124" s="423"/>
      <c r="Q124" s="423"/>
      <c r="R124" s="423"/>
      <c r="S124" s="423"/>
      <c r="T124" s="423"/>
      <c r="U124" s="423"/>
      <c r="V124" s="423"/>
      <c r="W124" s="423"/>
      <c r="X124" s="423"/>
      <c r="Y124" s="423"/>
      <c r="Z124" s="423"/>
      <c r="AA124" s="423"/>
      <c r="AB124" s="423"/>
      <c r="AC124" s="423"/>
      <c r="AD124" s="423"/>
      <c r="AE124" s="423"/>
      <c r="AF124" s="423"/>
      <c r="AG124" s="423"/>
      <c r="AH124" s="423"/>
      <c r="AI124" s="423"/>
      <c r="AJ124" s="423"/>
      <c r="AK124" s="423"/>
      <c r="AL124" s="423"/>
      <c r="AM124" s="423"/>
      <c r="AN124" s="423"/>
      <c r="AO124" s="423"/>
      <c r="AP124" s="423"/>
      <c r="AQ124" s="423"/>
      <c r="AR124" s="423"/>
      <c r="AS124" s="423"/>
      <c r="AT124" s="423"/>
      <c r="AU124" s="423"/>
      <c r="AV124" s="423"/>
      <c r="AW124" s="423"/>
      <c r="AX124" s="423"/>
      <c r="AY124" s="423"/>
      <c r="AZ124" s="423"/>
      <c r="BA124" s="423"/>
      <c r="BB124" s="423"/>
      <c r="BC124" s="423"/>
      <c r="BD124" s="423"/>
      <c r="BE124" s="423"/>
      <c r="BF124" s="423"/>
      <c r="BG124" s="423"/>
    </row>
    <row r="125" spans="1:59" s="442" customFormat="1" x14ac:dyDescent="0.35">
      <c r="A125" s="448"/>
      <c r="H125" s="448"/>
      <c r="J125" s="423"/>
      <c r="K125" s="423"/>
      <c r="L125" s="423"/>
      <c r="M125" s="423"/>
      <c r="N125" s="423"/>
      <c r="O125" s="423"/>
      <c r="P125" s="423"/>
      <c r="Q125" s="423"/>
      <c r="R125" s="423"/>
      <c r="S125" s="423"/>
      <c r="T125" s="423"/>
      <c r="U125" s="423"/>
      <c r="V125" s="423"/>
      <c r="W125" s="423"/>
      <c r="X125" s="423"/>
      <c r="Y125" s="423"/>
      <c r="Z125" s="423"/>
      <c r="AA125" s="423"/>
      <c r="AB125" s="423"/>
      <c r="AC125" s="423"/>
      <c r="AD125" s="423"/>
      <c r="AE125" s="423"/>
      <c r="AF125" s="423"/>
      <c r="AG125" s="423"/>
      <c r="AH125" s="423"/>
      <c r="AI125" s="423"/>
      <c r="AJ125" s="423"/>
      <c r="AK125" s="423"/>
      <c r="AL125" s="423"/>
      <c r="AM125" s="423"/>
      <c r="AN125" s="423"/>
      <c r="AO125" s="423"/>
      <c r="AP125" s="423"/>
      <c r="AQ125" s="423"/>
      <c r="AR125" s="423"/>
      <c r="AS125" s="423"/>
      <c r="AT125" s="423"/>
      <c r="AU125" s="423"/>
      <c r="AV125" s="423"/>
      <c r="AW125" s="423"/>
      <c r="AX125" s="423"/>
      <c r="AY125" s="423"/>
      <c r="AZ125" s="423"/>
      <c r="BA125" s="423"/>
      <c r="BB125" s="423"/>
      <c r="BC125" s="423"/>
      <c r="BD125" s="423"/>
      <c r="BE125" s="423"/>
      <c r="BF125" s="423"/>
      <c r="BG125" s="423"/>
    </row>
    <row r="126" spans="1:59" s="442" customFormat="1" x14ac:dyDescent="0.35">
      <c r="A126" s="448"/>
      <c r="H126" s="448"/>
      <c r="J126" s="423"/>
      <c r="K126" s="423"/>
      <c r="L126" s="423"/>
      <c r="M126" s="423"/>
      <c r="N126" s="423"/>
      <c r="O126" s="423"/>
      <c r="P126" s="423"/>
      <c r="Q126" s="423"/>
      <c r="R126" s="423"/>
      <c r="S126" s="423"/>
      <c r="T126" s="423"/>
      <c r="U126" s="423"/>
      <c r="V126" s="423"/>
      <c r="W126" s="423"/>
      <c r="X126" s="423"/>
      <c r="Y126" s="423"/>
      <c r="Z126" s="423"/>
      <c r="AA126" s="423"/>
      <c r="AB126" s="423"/>
      <c r="AC126" s="423"/>
      <c r="AD126" s="423"/>
      <c r="AE126" s="423"/>
      <c r="AF126" s="423"/>
      <c r="AG126" s="423"/>
      <c r="AH126" s="423"/>
      <c r="AI126" s="423"/>
      <c r="AJ126" s="423"/>
      <c r="AK126" s="423"/>
      <c r="AL126" s="423"/>
      <c r="AM126" s="423"/>
      <c r="AN126" s="423"/>
      <c r="AO126" s="423"/>
      <c r="AP126" s="423"/>
      <c r="AQ126" s="423"/>
      <c r="AR126" s="423"/>
      <c r="AS126" s="423"/>
      <c r="AT126" s="423"/>
      <c r="AU126" s="423"/>
      <c r="AV126" s="423"/>
      <c r="AW126" s="423"/>
      <c r="AX126" s="423"/>
      <c r="AY126" s="423"/>
      <c r="AZ126" s="423"/>
      <c r="BA126" s="423"/>
      <c r="BB126" s="423"/>
      <c r="BC126" s="423"/>
      <c r="BD126" s="423"/>
      <c r="BE126" s="423"/>
      <c r="BF126" s="423"/>
      <c r="BG126" s="423"/>
    </row>
    <row r="127" spans="1:59" s="442" customFormat="1" x14ac:dyDescent="0.35">
      <c r="A127" s="448"/>
      <c r="H127" s="448"/>
      <c r="J127" s="423"/>
      <c r="K127" s="423"/>
      <c r="L127" s="423"/>
      <c r="M127" s="423"/>
      <c r="N127" s="423"/>
      <c r="O127" s="423"/>
      <c r="P127" s="423"/>
      <c r="Q127" s="423"/>
      <c r="R127" s="423"/>
      <c r="S127" s="423"/>
      <c r="T127" s="423"/>
      <c r="U127" s="423"/>
      <c r="V127" s="423"/>
      <c r="W127" s="423"/>
      <c r="X127" s="423"/>
      <c r="Y127" s="423"/>
      <c r="Z127" s="423"/>
      <c r="AA127" s="423"/>
      <c r="AB127" s="423"/>
      <c r="AC127" s="423"/>
      <c r="AD127" s="423"/>
      <c r="AE127" s="423"/>
      <c r="AF127" s="423"/>
      <c r="AG127" s="423"/>
      <c r="AH127" s="423"/>
      <c r="AI127" s="423"/>
      <c r="AJ127" s="423"/>
      <c r="AK127" s="423"/>
      <c r="AL127" s="423"/>
      <c r="AM127" s="423"/>
      <c r="AN127" s="423"/>
      <c r="AO127" s="423"/>
      <c r="AP127" s="423"/>
      <c r="AQ127" s="423"/>
      <c r="AR127" s="423"/>
      <c r="AS127" s="423"/>
      <c r="AT127" s="423"/>
      <c r="AU127" s="423"/>
      <c r="AV127" s="423"/>
      <c r="AW127" s="423"/>
      <c r="AX127" s="423"/>
      <c r="AY127" s="423"/>
      <c r="AZ127" s="423"/>
      <c r="BA127" s="423"/>
      <c r="BB127" s="423"/>
      <c r="BC127" s="423"/>
      <c r="BD127" s="423"/>
      <c r="BE127" s="423"/>
      <c r="BF127" s="423"/>
      <c r="BG127" s="423"/>
    </row>
    <row r="128" spans="1:59" s="442" customFormat="1" x14ac:dyDescent="0.35">
      <c r="A128" s="448"/>
      <c r="H128" s="448"/>
      <c r="J128" s="423"/>
      <c r="K128" s="423"/>
      <c r="L128" s="423"/>
      <c r="M128" s="423"/>
      <c r="N128" s="423"/>
      <c r="O128" s="423"/>
      <c r="P128" s="423"/>
      <c r="Q128" s="423"/>
      <c r="R128" s="423"/>
      <c r="S128" s="423"/>
      <c r="T128" s="423"/>
      <c r="U128" s="423"/>
      <c r="V128" s="423"/>
      <c r="W128" s="423"/>
      <c r="X128" s="423"/>
      <c r="Y128" s="423"/>
      <c r="Z128" s="423"/>
      <c r="AA128" s="423"/>
      <c r="AB128" s="423"/>
      <c r="AC128" s="423"/>
      <c r="AD128" s="423"/>
      <c r="AE128" s="423"/>
      <c r="AF128" s="423"/>
      <c r="AG128" s="423"/>
      <c r="AH128" s="423"/>
      <c r="AI128" s="423"/>
      <c r="AJ128" s="423"/>
      <c r="AK128" s="423"/>
      <c r="AL128" s="423"/>
      <c r="AM128" s="423"/>
      <c r="AN128" s="423"/>
      <c r="AO128" s="423"/>
      <c r="AP128" s="423"/>
      <c r="AQ128" s="423"/>
      <c r="AR128" s="423"/>
      <c r="AS128" s="423"/>
      <c r="AT128" s="423"/>
      <c r="AU128" s="423"/>
      <c r="AV128" s="423"/>
      <c r="AW128" s="423"/>
      <c r="AX128" s="423"/>
      <c r="AY128" s="423"/>
      <c r="AZ128" s="423"/>
      <c r="BA128" s="423"/>
      <c r="BB128" s="423"/>
      <c r="BC128" s="423"/>
      <c r="BD128" s="423"/>
      <c r="BE128" s="423"/>
      <c r="BF128" s="423"/>
      <c r="BG128" s="423"/>
    </row>
    <row r="129" spans="1:59" s="442" customFormat="1" x14ac:dyDescent="0.35">
      <c r="A129" s="448"/>
      <c r="H129" s="448"/>
      <c r="J129" s="423"/>
      <c r="K129" s="423"/>
      <c r="L129" s="423"/>
      <c r="M129" s="423"/>
      <c r="N129" s="423"/>
      <c r="O129" s="423"/>
      <c r="P129" s="423"/>
      <c r="Q129" s="423"/>
      <c r="R129" s="423"/>
      <c r="S129" s="423"/>
      <c r="T129" s="423"/>
      <c r="U129" s="423"/>
      <c r="V129" s="423"/>
      <c r="W129" s="423"/>
      <c r="X129" s="423"/>
      <c r="Y129" s="423"/>
      <c r="Z129" s="423"/>
      <c r="AA129" s="423"/>
      <c r="AB129" s="423"/>
      <c r="AC129" s="423"/>
      <c r="AD129" s="423"/>
      <c r="AE129" s="423"/>
      <c r="AF129" s="423"/>
      <c r="AG129" s="423"/>
      <c r="AH129" s="423"/>
      <c r="AI129" s="423"/>
      <c r="AJ129" s="423"/>
      <c r="AK129" s="423"/>
      <c r="AL129" s="423"/>
      <c r="AM129" s="423"/>
      <c r="AN129" s="423"/>
      <c r="AO129" s="423"/>
      <c r="AP129" s="423"/>
      <c r="AQ129" s="423"/>
      <c r="AR129" s="423"/>
      <c r="AS129" s="423"/>
      <c r="AT129" s="423"/>
      <c r="AU129" s="423"/>
      <c r="AV129" s="423"/>
      <c r="AW129" s="423"/>
      <c r="AX129" s="423"/>
      <c r="AY129" s="423"/>
      <c r="AZ129" s="423"/>
      <c r="BA129" s="423"/>
      <c r="BB129" s="423"/>
      <c r="BC129" s="423"/>
      <c r="BD129" s="423"/>
      <c r="BE129" s="423"/>
      <c r="BF129" s="423"/>
      <c r="BG129" s="423"/>
    </row>
    <row r="130" spans="1:59" s="442" customFormat="1" x14ac:dyDescent="0.35">
      <c r="A130" s="448"/>
      <c r="H130" s="448"/>
      <c r="J130" s="423"/>
      <c r="K130" s="423"/>
      <c r="L130" s="423"/>
      <c r="M130" s="423"/>
      <c r="N130" s="423"/>
      <c r="O130" s="423"/>
      <c r="P130" s="423"/>
      <c r="Q130" s="423"/>
      <c r="R130" s="423"/>
      <c r="S130" s="423"/>
      <c r="T130" s="423"/>
      <c r="U130" s="423"/>
      <c r="V130" s="423"/>
      <c r="W130" s="423"/>
      <c r="X130" s="423"/>
      <c r="Y130" s="423"/>
      <c r="Z130" s="423"/>
      <c r="AA130" s="423"/>
      <c r="AB130" s="423"/>
      <c r="AC130" s="423"/>
      <c r="AD130" s="423"/>
      <c r="AE130" s="423"/>
      <c r="AF130" s="423"/>
      <c r="AG130" s="423"/>
      <c r="AH130" s="423"/>
      <c r="AI130" s="423"/>
      <c r="AJ130" s="423"/>
      <c r="AK130" s="423"/>
      <c r="AL130" s="423"/>
      <c r="AM130" s="423"/>
      <c r="AN130" s="423"/>
      <c r="AO130" s="423"/>
      <c r="AP130" s="423"/>
      <c r="AQ130" s="423"/>
      <c r="AR130" s="423"/>
      <c r="AS130" s="423"/>
      <c r="AT130" s="423"/>
      <c r="AU130" s="423"/>
      <c r="AV130" s="423"/>
      <c r="AW130" s="423"/>
      <c r="AX130" s="423"/>
      <c r="AY130" s="423"/>
      <c r="AZ130" s="423"/>
      <c r="BA130" s="423"/>
      <c r="BB130" s="423"/>
      <c r="BC130" s="423"/>
      <c r="BD130" s="423"/>
      <c r="BE130" s="423"/>
      <c r="BF130" s="423"/>
      <c r="BG130" s="423"/>
    </row>
    <row r="131" spans="1:59" s="442" customFormat="1" x14ac:dyDescent="0.35">
      <c r="A131" s="448"/>
      <c r="H131" s="448"/>
      <c r="J131" s="423"/>
      <c r="K131" s="423"/>
      <c r="L131" s="423"/>
      <c r="M131" s="423"/>
      <c r="N131" s="423"/>
      <c r="O131" s="423"/>
      <c r="P131" s="423"/>
      <c r="Q131" s="423"/>
      <c r="R131" s="423"/>
      <c r="S131" s="423"/>
      <c r="T131" s="423"/>
      <c r="U131" s="423"/>
      <c r="V131" s="423"/>
      <c r="W131" s="423"/>
      <c r="X131" s="423"/>
      <c r="Y131" s="423"/>
      <c r="Z131" s="423"/>
      <c r="AA131" s="423"/>
      <c r="AB131" s="423"/>
      <c r="AC131" s="423"/>
      <c r="AD131" s="423"/>
      <c r="AE131" s="423"/>
      <c r="AF131" s="423"/>
      <c r="AG131" s="423"/>
      <c r="AH131" s="423"/>
      <c r="AI131" s="423"/>
      <c r="AJ131" s="423"/>
      <c r="AK131" s="423"/>
      <c r="AL131" s="423"/>
      <c r="AM131" s="423"/>
      <c r="AN131" s="423"/>
      <c r="AO131" s="423"/>
      <c r="AP131" s="423"/>
      <c r="AQ131" s="423"/>
      <c r="AR131" s="423"/>
      <c r="AS131" s="423"/>
      <c r="AT131" s="423"/>
      <c r="AU131" s="423"/>
      <c r="AV131" s="423"/>
      <c r="AW131" s="423"/>
      <c r="AX131" s="423"/>
      <c r="AY131" s="423"/>
      <c r="AZ131" s="423"/>
      <c r="BA131" s="423"/>
      <c r="BB131" s="423"/>
      <c r="BC131" s="423"/>
      <c r="BD131" s="423"/>
      <c r="BE131" s="423"/>
      <c r="BF131" s="423"/>
      <c r="BG131" s="423"/>
    </row>
    <row r="132" spans="1:59" s="442" customFormat="1" x14ac:dyDescent="0.35">
      <c r="A132" s="448"/>
      <c r="H132" s="448"/>
      <c r="J132" s="423"/>
      <c r="K132" s="423"/>
      <c r="L132" s="423"/>
      <c r="M132" s="423"/>
      <c r="N132" s="423"/>
      <c r="O132" s="423"/>
      <c r="P132" s="423"/>
      <c r="Q132" s="423"/>
      <c r="R132" s="423"/>
      <c r="S132" s="423"/>
      <c r="T132" s="423"/>
      <c r="U132" s="423"/>
      <c r="V132" s="423"/>
      <c r="W132" s="423"/>
      <c r="X132" s="423"/>
      <c r="Y132" s="423"/>
      <c r="Z132" s="423"/>
      <c r="AA132" s="423"/>
      <c r="AB132" s="423"/>
      <c r="AC132" s="423"/>
      <c r="AD132" s="423"/>
      <c r="AE132" s="423"/>
      <c r="AF132" s="423"/>
      <c r="AG132" s="423"/>
      <c r="AH132" s="423"/>
      <c r="AI132" s="423"/>
      <c r="AJ132" s="423"/>
      <c r="AK132" s="423"/>
      <c r="AL132" s="423"/>
      <c r="AM132" s="423"/>
      <c r="AN132" s="423"/>
      <c r="AO132" s="423"/>
      <c r="AP132" s="423"/>
      <c r="AQ132" s="423"/>
      <c r="AR132" s="423"/>
      <c r="AS132" s="423"/>
      <c r="AT132" s="423"/>
      <c r="AU132" s="423"/>
      <c r="AV132" s="423"/>
      <c r="AW132" s="423"/>
      <c r="AX132" s="423"/>
      <c r="AY132" s="423"/>
      <c r="AZ132" s="423"/>
      <c r="BA132" s="423"/>
      <c r="BB132" s="423"/>
      <c r="BC132" s="423"/>
      <c r="BD132" s="423"/>
      <c r="BE132" s="423"/>
      <c r="BF132" s="423"/>
      <c r="BG132" s="423"/>
    </row>
    <row r="133" spans="1:59" s="442" customFormat="1" x14ac:dyDescent="0.35">
      <c r="A133" s="448"/>
      <c r="H133" s="448"/>
      <c r="J133" s="423"/>
      <c r="K133" s="423"/>
      <c r="L133" s="423"/>
      <c r="M133" s="423"/>
      <c r="N133" s="423"/>
      <c r="O133" s="423"/>
      <c r="P133" s="423"/>
      <c r="Q133" s="423"/>
      <c r="R133" s="423"/>
      <c r="S133" s="423"/>
      <c r="T133" s="423"/>
      <c r="U133" s="423"/>
      <c r="V133" s="423"/>
      <c r="W133" s="423"/>
      <c r="X133" s="423"/>
      <c r="Y133" s="423"/>
      <c r="Z133" s="423"/>
      <c r="AA133" s="423"/>
      <c r="AB133" s="423"/>
      <c r="AC133" s="423"/>
      <c r="AD133" s="423"/>
      <c r="AE133" s="423"/>
      <c r="AF133" s="423"/>
      <c r="AG133" s="423"/>
      <c r="AH133" s="423"/>
      <c r="AI133" s="423"/>
      <c r="AJ133" s="423"/>
      <c r="AK133" s="423"/>
      <c r="AL133" s="423"/>
      <c r="AM133" s="423"/>
      <c r="AN133" s="423"/>
      <c r="AO133" s="423"/>
      <c r="AP133" s="423"/>
      <c r="AQ133" s="423"/>
      <c r="AR133" s="423"/>
      <c r="AS133" s="423"/>
      <c r="AT133" s="423"/>
      <c r="AU133" s="423"/>
      <c r="AV133" s="423"/>
      <c r="AW133" s="423"/>
      <c r="AX133" s="423"/>
      <c r="AY133" s="423"/>
      <c r="AZ133" s="423"/>
      <c r="BA133" s="423"/>
      <c r="BB133" s="423"/>
      <c r="BC133" s="423"/>
      <c r="BD133" s="423"/>
      <c r="BE133" s="423"/>
      <c r="BF133" s="423"/>
      <c r="BG133" s="423"/>
    </row>
    <row r="134" spans="1:59" s="442" customFormat="1" x14ac:dyDescent="0.35">
      <c r="A134" s="448"/>
      <c r="H134" s="448"/>
      <c r="J134" s="423"/>
      <c r="K134" s="423"/>
      <c r="L134" s="423"/>
      <c r="M134" s="423"/>
      <c r="N134" s="423"/>
      <c r="O134" s="423"/>
      <c r="P134" s="423"/>
      <c r="Q134" s="423"/>
      <c r="R134" s="423"/>
      <c r="S134" s="423"/>
      <c r="T134" s="423"/>
      <c r="U134" s="423"/>
      <c r="V134" s="423"/>
      <c r="W134" s="423"/>
      <c r="X134" s="423"/>
      <c r="Y134" s="423"/>
      <c r="Z134" s="423"/>
      <c r="AA134" s="423"/>
      <c r="AB134" s="423"/>
      <c r="AC134" s="423"/>
      <c r="AD134" s="423"/>
      <c r="AE134" s="423"/>
      <c r="AF134" s="423"/>
      <c r="AG134" s="423"/>
      <c r="AH134" s="423"/>
      <c r="AI134" s="423"/>
      <c r="AJ134" s="423"/>
      <c r="AK134" s="423"/>
      <c r="AL134" s="423"/>
      <c r="AM134" s="423"/>
      <c r="AN134" s="423"/>
      <c r="AO134" s="423"/>
      <c r="AP134" s="423"/>
      <c r="AQ134" s="423"/>
      <c r="AR134" s="423"/>
      <c r="AS134" s="423"/>
      <c r="AT134" s="423"/>
      <c r="AU134" s="423"/>
      <c r="AV134" s="423"/>
      <c r="AW134" s="423"/>
      <c r="AX134" s="423"/>
      <c r="AY134" s="423"/>
      <c r="AZ134" s="423"/>
      <c r="BA134" s="423"/>
      <c r="BB134" s="423"/>
      <c r="BC134" s="423"/>
      <c r="BD134" s="423"/>
      <c r="BE134" s="423"/>
      <c r="BF134" s="423"/>
      <c r="BG134" s="423"/>
    </row>
    <row r="135" spans="1:59" s="442" customFormat="1" x14ac:dyDescent="0.35">
      <c r="A135" s="448"/>
      <c r="H135" s="448"/>
      <c r="J135" s="423"/>
      <c r="K135" s="423"/>
      <c r="L135" s="423"/>
      <c r="M135" s="423"/>
      <c r="N135" s="423"/>
      <c r="O135" s="423"/>
      <c r="P135" s="423"/>
      <c r="Q135" s="423"/>
      <c r="R135" s="423"/>
      <c r="S135" s="423"/>
      <c r="T135" s="423"/>
      <c r="U135" s="423"/>
      <c r="V135" s="423"/>
      <c r="W135" s="423"/>
      <c r="X135" s="423"/>
      <c r="Y135" s="423"/>
      <c r="Z135" s="423"/>
      <c r="AA135" s="423"/>
      <c r="AB135" s="423"/>
      <c r="AC135" s="423"/>
      <c r="AD135" s="423"/>
      <c r="AE135" s="423"/>
      <c r="AF135" s="423"/>
      <c r="AG135" s="423"/>
      <c r="AH135" s="423"/>
      <c r="AI135" s="423"/>
      <c r="AJ135" s="423"/>
      <c r="AK135" s="423"/>
      <c r="AL135" s="423"/>
      <c r="AM135" s="423"/>
      <c r="AN135" s="423"/>
      <c r="AO135" s="423"/>
      <c r="AP135" s="423"/>
      <c r="AQ135" s="423"/>
      <c r="AR135" s="423"/>
      <c r="AS135" s="423"/>
      <c r="AT135" s="423"/>
      <c r="AU135" s="423"/>
      <c r="AV135" s="423"/>
      <c r="AW135" s="423"/>
      <c r="AX135" s="423"/>
      <c r="AY135" s="423"/>
      <c r="AZ135" s="423"/>
      <c r="BA135" s="423"/>
      <c r="BB135" s="423"/>
      <c r="BC135" s="423"/>
      <c r="BD135" s="423"/>
      <c r="BE135" s="423"/>
      <c r="BF135" s="423"/>
      <c r="BG135" s="423"/>
    </row>
    <row r="136" spans="1:59" s="442" customFormat="1" x14ac:dyDescent="0.35">
      <c r="A136" s="448"/>
      <c r="H136" s="448"/>
      <c r="J136" s="423"/>
      <c r="K136" s="423"/>
      <c r="L136" s="423"/>
      <c r="M136" s="423"/>
      <c r="N136" s="423"/>
      <c r="O136" s="423"/>
      <c r="P136" s="423"/>
      <c r="Q136" s="423"/>
      <c r="R136" s="423"/>
      <c r="S136" s="423"/>
      <c r="T136" s="423"/>
      <c r="U136" s="423"/>
      <c r="V136" s="423"/>
      <c r="W136" s="423"/>
      <c r="X136" s="423"/>
      <c r="Y136" s="423"/>
      <c r="Z136" s="423"/>
      <c r="AA136" s="423"/>
      <c r="AB136" s="423"/>
      <c r="AC136" s="423"/>
      <c r="AD136" s="423"/>
      <c r="AE136" s="423"/>
      <c r="AF136" s="423"/>
      <c r="AG136" s="423"/>
      <c r="AH136" s="423"/>
      <c r="AI136" s="423"/>
      <c r="AJ136" s="423"/>
      <c r="AK136" s="423"/>
      <c r="AL136" s="423"/>
      <c r="AM136" s="423"/>
      <c r="AN136" s="423"/>
      <c r="AO136" s="423"/>
      <c r="AP136" s="423"/>
      <c r="AQ136" s="423"/>
      <c r="AR136" s="423"/>
      <c r="AS136" s="423"/>
      <c r="AT136" s="423"/>
      <c r="AU136" s="423"/>
      <c r="AV136" s="423"/>
      <c r="AW136" s="423"/>
      <c r="AX136" s="423"/>
      <c r="AY136" s="423"/>
      <c r="AZ136" s="423"/>
      <c r="BA136" s="423"/>
      <c r="BB136" s="423"/>
      <c r="BC136" s="423"/>
      <c r="BD136" s="423"/>
      <c r="BE136" s="423"/>
      <c r="BF136" s="423"/>
      <c r="BG136" s="423"/>
    </row>
    <row r="137" spans="1:59" s="442" customFormat="1" x14ac:dyDescent="0.35">
      <c r="A137" s="448"/>
      <c r="H137" s="448"/>
      <c r="J137" s="423"/>
      <c r="K137" s="423"/>
      <c r="L137" s="423"/>
      <c r="M137" s="423"/>
      <c r="N137" s="423"/>
      <c r="O137" s="423"/>
      <c r="P137" s="423"/>
      <c r="Q137" s="423"/>
      <c r="R137" s="423"/>
      <c r="S137" s="423"/>
      <c r="T137" s="423"/>
      <c r="U137" s="423"/>
      <c r="V137" s="423"/>
      <c r="W137" s="423"/>
      <c r="X137" s="423"/>
      <c r="Y137" s="423"/>
      <c r="Z137" s="423"/>
      <c r="AA137" s="423"/>
      <c r="AB137" s="423"/>
      <c r="AC137" s="423"/>
      <c r="AD137" s="423"/>
      <c r="AE137" s="423"/>
      <c r="AF137" s="423"/>
      <c r="AG137" s="423"/>
      <c r="AH137" s="423"/>
      <c r="AI137" s="423"/>
      <c r="AJ137" s="423"/>
      <c r="AK137" s="423"/>
      <c r="AL137" s="423"/>
      <c r="AM137" s="423"/>
      <c r="AN137" s="423"/>
      <c r="AO137" s="423"/>
      <c r="AP137" s="423"/>
      <c r="AQ137" s="423"/>
      <c r="AR137" s="423"/>
      <c r="AS137" s="423"/>
      <c r="AT137" s="423"/>
      <c r="AU137" s="423"/>
      <c r="AV137" s="423"/>
      <c r="AW137" s="423"/>
      <c r="AX137" s="423"/>
      <c r="AY137" s="423"/>
      <c r="AZ137" s="423"/>
      <c r="BA137" s="423"/>
      <c r="BB137" s="423"/>
      <c r="BC137" s="423"/>
      <c r="BD137" s="423"/>
      <c r="BE137" s="423"/>
      <c r="BF137" s="423"/>
      <c r="BG137" s="423"/>
    </row>
    <row r="138" spans="1:59" s="442" customFormat="1" x14ac:dyDescent="0.35">
      <c r="A138" s="448"/>
      <c r="H138" s="448"/>
      <c r="J138" s="423"/>
      <c r="K138" s="423"/>
      <c r="L138" s="423"/>
      <c r="M138" s="423"/>
      <c r="N138" s="423"/>
      <c r="O138" s="423"/>
      <c r="P138" s="423"/>
      <c r="Q138" s="423"/>
      <c r="R138" s="423"/>
      <c r="S138" s="423"/>
      <c r="T138" s="423"/>
      <c r="U138" s="423"/>
      <c r="V138" s="423"/>
      <c r="W138" s="423"/>
      <c r="X138" s="423"/>
      <c r="Y138" s="423"/>
      <c r="Z138" s="423"/>
      <c r="AA138" s="423"/>
      <c r="AB138" s="423"/>
      <c r="AC138" s="423"/>
      <c r="AD138" s="423"/>
      <c r="AE138" s="423"/>
      <c r="AF138" s="423"/>
      <c r="AG138" s="423"/>
      <c r="AH138" s="423"/>
      <c r="AI138" s="423"/>
      <c r="AJ138" s="423"/>
      <c r="AK138" s="423"/>
      <c r="AL138" s="423"/>
      <c r="AM138" s="423"/>
      <c r="AN138" s="423"/>
      <c r="AO138" s="423"/>
      <c r="AP138" s="423"/>
      <c r="AQ138" s="423"/>
      <c r="AR138" s="423"/>
      <c r="AS138" s="423"/>
      <c r="AT138" s="423"/>
      <c r="AU138" s="423"/>
      <c r="AV138" s="423"/>
      <c r="AW138" s="423"/>
      <c r="AX138" s="423"/>
      <c r="AY138" s="423"/>
      <c r="AZ138" s="423"/>
      <c r="BA138" s="423"/>
      <c r="BB138" s="423"/>
      <c r="BC138" s="423"/>
      <c r="BD138" s="423"/>
      <c r="BE138" s="423"/>
      <c r="BF138" s="423"/>
      <c r="BG138" s="423"/>
    </row>
    <row r="139" spans="1:59" s="442" customFormat="1" x14ac:dyDescent="0.35">
      <c r="A139" s="448"/>
      <c r="H139" s="448"/>
      <c r="J139" s="423"/>
      <c r="K139" s="423"/>
      <c r="L139" s="423"/>
      <c r="M139" s="423"/>
      <c r="N139" s="423"/>
      <c r="O139" s="423"/>
      <c r="P139" s="423"/>
      <c r="Q139" s="423"/>
      <c r="R139" s="423"/>
      <c r="S139" s="423"/>
      <c r="T139" s="423"/>
      <c r="U139" s="423"/>
      <c r="V139" s="423"/>
      <c r="W139" s="423"/>
      <c r="X139" s="423"/>
      <c r="Y139" s="423"/>
      <c r="Z139" s="423"/>
      <c r="AA139" s="423"/>
      <c r="AB139" s="423"/>
      <c r="AC139" s="423"/>
      <c r="AD139" s="423"/>
      <c r="AE139" s="423"/>
      <c r="AF139" s="423"/>
      <c r="AG139" s="423"/>
      <c r="AH139" s="423"/>
      <c r="AI139" s="423"/>
      <c r="AJ139" s="423"/>
      <c r="AK139" s="423"/>
      <c r="AL139" s="423"/>
      <c r="AM139" s="423"/>
      <c r="AN139" s="423"/>
      <c r="AO139" s="423"/>
      <c r="AP139" s="423"/>
      <c r="AQ139" s="423"/>
      <c r="AR139" s="423"/>
      <c r="AS139" s="423"/>
      <c r="AT139" s="423"/>
      <c r="AU139" s="423"/>
      <c r="AV139" s="423"/>
      <c r="AW139" s="423"/>
      <c r="AX139" s="423"/>
      <c r="AY139" s="423"/>
      <c r="AZ139" s="423"/>
      <c r="BA139" s="423"/>
      <c r="BB139" s="423"/>
      <c r="BC139" s="423"/>
      <c r="BD139" s="423"/>
      <c r="BE139" s="423"/>
      <c r="BF139" s="423"/>
      <c r="BG139" s="423"/>
    </row>
    <row r="140" spans="1:59" s="442" customFormat="1" x14ac:dyDescent="0.35">
      <c r="A140" s="448"/>
      <c r="H140" s="448"/>
      <c r="J140" s="423"/>
      <c r="K140" s="423"/>
      <c r="L140" s="423"/>
      <c r="M140" s="423"/>
      <c r="N140" s="423"/>
      <c r="O140" s="423"/>
      <c r="P140" s="423"/>
      <c r="Q140" s="423"/>
      <c r="R140" s="423"/>
      <c r="S140" s="423"/>
      <c r="T140" s="423"/>
      <c r="U140" s="423"/>
      <c r="V140" s="423"/>
      <c r="W140" s="423"/>
      <c r="X140" s="423"/>
      <c r="Y140" s="423"/>
      <c r="Z140" s="423"/>
      <c r="AA140" s="423"/>
      <c r="AB140" s="423"/>
      <c r="AC140" s="423"/>
      <c r="AD140" s="423"/>
      <c r="AE140" s="423"/>
      <c r="AF140" s="423"/>
      <c r="AG140" s="423"/>
      <c r="AH140" s="423"/>
      <c r="AI140" s="423"/>
      <c r="AJ140" s="423"/>
      <c r="AK140" s="423"/>
      <c r="AL140" s="423"/>
      <c r="AM140" s="423"/>
      <c r="AN140" s="423"/>
      <c r="AO140" s="423"/>
      <c r="AP140" s="423"/>
      <c r="AQ140" s="423"/>
      <c r="AR140" s="423"/>
      <c r="AS140" s="423"/>
      <c r="AT140" s="423"/>
      <c r="AU140" s="423"/>
      <c r="AV140" s="423"/>
      <c r="AW140" s="423"/>
      <c r="AX140" s="423"/>
      <c r="AY140" s="423"/>
      <c r="AZ140" s="423"/>
      <c r="BA140" s="423"/>
      <c r="BB140" s="423"/>
      <c r="BC140" s="423"/>
      <c r="BD140" s="423"/>
      <c r="BE140" s="423"/>
      <c r="BF140" s="423"/>
      <c r="BG140" s="423"/>
    </row>
    <row r="141" spans="1:59" s="442" customFormat="1" x14ac:dyDescent="0.35">
      <c r="A141" s="448"/>
      <c r="H141" s="448"/>
      <c r="J141" s="423"/>
      <c r="K141" s="423"/>
      <c r="L141" s="423"/>
      <c r="M141" s="423"/>
      <c r="N141" s="423"/>
      <c r="O141" s="423"/>
      <c r="P141" s="423"/>
      <c r="Q141" s="423"/>
      <c r="R141" s="423"/>
      <c r="S141" s="423"/>
      <c r="T141" s="423"/>
      <c r="U141" s="423"/>
      <c r="V141" s="423"/>
      <c r="W141" s="423"/>
      <c r="X141" s="423"/>
      <c r="Y141" s="423"/>
      <c r="Z141" s="423"/>
      <c r="AA141" s="423"/>
      <c r="AB141" s="423"/>
      <c r="AC141" s="423"/>
      <c r="AD141" s="423"/>
      <c r="AE141" s="423"/>
      <c r="AF141" s="423"/>
      <c r="AG141" s="423"/>
      <c r="AH141" s="423"/>
      <c r="AI141" s="423"/>
      <c r="AJ141" s="423"/>
      <c r="AK141" s="423"/>
      <c r="AL141" s="423"/>
      <c r="AM141" s="423"/>
      <c r="AN141" s="423"/>
      <c r="AO141" s="423"/>
      <c r="AP141" s="423"/>
      <c r="AQ141" s="423"/>
      <c r="AR141" s="423"/>
      <c r="AS141" s="423"/>
      <c r="AT141" s="423"/>
      <c r="AU141" s="423"/>
      <c r="AV141" s="423"/>
      <c r="AW141" s="423"/>
      <c r="AX141" s="423"/>
      <c r="AY141" s="423"/>
      <c r="AZ141" s="423"/>
      <c r="BA141" s="423"/>
      <c r="BB141" s="423"/>
      <c r="BC141" s="423"/>
      <c r="BD141" s="423"/>
      <c r="BE141" s="423"/>
      <c r="BF141" s="423"/>
      <c r="BG141" s="423"/>
    </row>
    <row r="142" spans="1:59" s="442" customFormat="1" x14ac:dyDescent="0.35">
      <c r="A142" s="448"/>
      <c r="H142" s="448"/>
      <c r="J142" s="423"/>
      <c r="K142" s="423"/>
      <c r="L142" s="423"/>
      <c r="M142" s="423"/>
      <c r="N142" s="423"/>
      <c r="O142" s="423"/>
      <c r="P142" s="423"/>
      <c r="Q142" s="423"/>
      <c r="R142" s="423"/>
      <c r="S142" s="423"/>
      <c r="T142" s="423"/>
      <c r="U142" s="423"/>
      <c r="V142" s="423"/>
      <c r="W142" s="423"/>
      <c r="X142" s="423"/>
      <c r="Y142" s="423"/>
      <c r="Z142" s="423"/>
      <c r="AA142" s="423"/>
      <c r="AB142" s="423"/>
      <c r="AC142" s="423"/>
      <c r="AD142" s="423"/>
      <c r="AE142" s="423"/>
      <c r="AF142" s="423"/>
      <c r="AG142" s="423"/>
      <c r="AH142" s="423"/>
      <c r="AI142" s="423"/>
      <c r="AJ142" s="423"/>
      <c r="AK142" s="423"/>
      <c r="AL142" s="423"/>
      <c r="AM142" s="423"/>
      <c r="AN142" s="423"/>
      <c r="AO142" s="423"/>
      <c r="AP142" s="423"/>
      <c r="AQ142" s="423"/>
      <c r="AR142" s="423"/>
      <c r="AS142" s="423"/>
      <c r="AT142" s="423"/>
      <c r="AU142" s="423"/>
      <c r="AV142" s="423"/>
      <c r="AW142" s="423"/>
      <c r="AX142" s="423"/>
      <c r="AY142" s="423"/>
      <c r="AZ142" s="423"/>
      <c r="BA142" s="423"/>
      <c r="BB142" s="423"/>
      <c r="BC142" s="423"/>
      <c r="BD142" s="423"/>
      <c r="BE142" s="423"/>
      <c r="BF142" s="423"/>
      <c r="BG142" s="423"/>
    </row>
    <row r="143" spans="1:59" s="442" customFormat="1" x14ac:dyDescent="0.35">
      <c r="A143" s="448"/>
      <c r="H143" s="448"/>
      <c r="J143" s="423"/>
      <c r="K143" s="423"/>
      <c r="L143" s="423"/>
      <c r="M143" s="423"/>
      <c r="N143" s="423"/>
      <c r="O143" s="423"/>
      <c r="P143" s="423"/>
      <c r="Q143" s="423"/>
      <c r="R143" s="423"/>
      <c r="S143" s="423"/>
      <c r="T143" s="423"/>
      <c r="U143" s="423"/>
      <c r="V143" s="423"/>
      <c r="W143" s="423"/>
      <c r="X143" s="423"/>
      <c r="Y143" s="423"/>
      <c r="Z143" s="423"/>
      <c r="AA143" s="423"/>
      <c r="AB143" s="423"/>
      <c r="AC143" s="423"/>
      <c r="AD143" s="423"/>
      <c r="AE143" s="423"/>
      <c r="AF143" s="423"/>
      <c r="AG143" s="423"/>
      <c r="AH143" s="423"/>
      <c r="AI143" s="423"/>
      <c r="AJ143" s="423"/>
      <c r="AK143" s="423"/>
      <c r="AL143" s="423"/>
      <c r="AM143" s="423"/>
      <c r="AN143" s="423"/>
      <c r="AO143" s="423"/>
      <c r="AP143" s="423"/>
      <c r="AQ143" s="423"/>
      <c r="AR143" s="423"/>
      <c r="AS143" s="423"/>
      <c r="AT143" s="423"/>
      <c r="AU143" s="423"/>
      <c r="AV143" s="423"/>
      <c r="AW143" s="423"/>
      <c r="AX143" s="423"/>
      <c r="AY143" s="423"/>
      <c r="AZ143" s="423"/>
      <c r="BA143" s="423"/>
      <c r="BB143" s="423"/>
      <c r="BC143" s="423"/>
      <c r="BD143" s="423"/>
      <c r="BE143" s="423"/>
      <c r="BF143" s="423"/>
      <c r="BG143" s="423"/>
    </row>
    <row r="144" spans="1:59" s="442" customFormat="1" x14ac:dyDescent="0.35">
      <c r="A144" s="448"/>
      <c r="H144" s="448"/>
      <c r="J144" s="423"/>
      <c r="K144" s="423"/>
      <c r="L144" s="423"/>
      <c r="M144" s="423"/>
      <c r="N144" s="423"/>
      <c r="O144" s="423"/>
      <c r="P144" s="423"/>
      <c r="Q144" s="423"/>
      <c r="R144" s="423"/>
      <c r="S144" s="423"/>
      <c r="T144" s="423"/>
      <c r="U144" s="423"/>
      <c r="V144" s="423"/>
      <c r="W144" s="423"/>
      <c r="X144" s="423"/>
      <c r="Y144" s="423"/>
      <c r="Z144" s="423"/>
      <c r="AA144" s="423"/>
      <c r="AB144" s="423"/>
      <c r="AC144" s="423"/>
      <c r="AD144" s="423"/>
      <c r="AE144" s="423"/>
      <c r="AF144" s="423"/>
      <c r="AG144" s="423"/>
      <c r="AH144" s="423"/>
      <c r="AI144" s="423"/>
      <c r="AJ144" s="423"/>
      <c r="AK144" s="423"/>
      <c r="AL144" s="423"/>
      <c r="AM144" s="423"/>
      <c r="AN144" s="423"/>
      <c r="AO144" s="423"/>
      <c r="AP144" s="423"/>
      <c r="AQ144" s="423"/>
      <c r="AR144" s="423"/>
      <c r="AS144" s="423"/>
      <c r="AT144" s="423"/>
      <c r="AU144" s="423"/>
      <c r="AV144" s="423"/>
      <c r="AW144" s="423"/>
      <c r="AX144" s="423"/>
      <c r="AY144" s="423"/>
      <c r="AZ144" s="423"/>
      <c r="BA144" s="423"/>
      <c r="BB144" s="423"/>
      <c r="BC144" s="423"/>
      <c r="BD144" s="423"/>
      <c r="BE144" s="423"/>
      <c r="BF144" s="423"/>
      <c r="BG144" s="423"/>
    </row>
    <row r="145" spans="1:59" s="442" customFormat="1" x14ac:dyDescent="0.35">
      <c r="A145" s="448"/>
      <c r="H145" s="448"/>
      <c r="J145" s="423"/>
      <c r="K145" s="423"/>
      <c r="L145" s="423"/>
      <c r="M145" s="423"/>
      <c r="N145" s="423"/>
      <c r="O145" s="423"/>
      <c r="P145" s="423"/>
      <c r="Q145" s="423"/>
      <c r="R145" s="423"/>
      <c r="S145" s="423"/>
      <c r="T145" s="423"/>
      <c r="U145" s="423"/>
      <c r="V145" s="423"/>
      <c r="W145" s="423"/>
      <c r="X145" s="423"/>
      <c r="Y145" s="423"/>
      <c r="Z145" s="423"/>
      <c r="AA145" s="423"/>
      <c r="AB145" s="423"/>
      <c r="AC145" s="423"/>
      <c r="AD145" s="423"/>
      <c r="AE145" s="423"/>
      <c r="AF145" s="423"/>
      <c r="AG145" s="423"/>
      <c r="AH145" s="423"/>
      <c r="AI145" s="423"/>
      <c r="AJ145" s="423"/>
      <c r="AK145" s="423"/>
      <c r="AL145" s="423"/>
      <c r="AM145" s="423"/>
      <c r="AN145" s="423"/>
      <c r="AO145" s="423"/>
      <c r="AP145" s="423"/>
      <c r="AQ145" s="423"/>
      <c r="AR145" s="423"/>
      <c r="AS145" s="423"/>
      <c r="AT145" s="423"/>
      <c r="AU145" s="423"/>
      <c r="AV145" s="423"/>
      <c r="AW145" s="423"/>
      <c r="AX145" s="423"/>
      <c r="AY145" s="423"/>
      <c r="AZ145" s="423"/>
      <c r="BA145" s="423"/>
      <c r="BB145" s="423"/>
      <c r="BC145" s="423"/>
      <c r="BD145" s="423"/>
      <c r="BE145" s="423"/>
      <c r="BF145" s="423"/>
      <c r="BG145" s="423"/>
    </row>
    <row r="146" spans="1:59" s="442" customFormat="1" x14ac:dyDescent="0.35">
      <c r="A146" s="448"/>
      <c r="H146" s="448"/>
      <c r="J146" s="423"/>
      <c r="K146" s="423"/>
      <c r="L146" s="423"/>
      <c r="M146" s="423"/>
      <c r="N146" s="423"/>
      <c r="O146" s="423"/>
      <c r="P146" s="423"/>
      <c r="Q146" s="423"/>
      <c r="R146" s="423"/>
      <c r="S146" s="423"/>
      <c r="T146" s="423"/>
      <c r="U146" s="423"/>
      <c r="V146" s="423"/>
      <c r="W146" s="423"/>
      <c r="X146" s="423"/>
      <c r="Y146" s="423"/>
      <c r="Z146" s="423"/>
      <c r="AA146" s="423"/>
      <c r="AB146" s="423"/>
      <c r="AC146" s="423"/>
      <c r="AD146" s="423"/>
      <c r="AE146" s="423"/>
      <c r="AF146" s="423"/>
      <c r="AG146" s="423"/>
      <c r="AH146" s="423"/>
      <c r="AI146" s="423"/>
      <c r="AJ146" s="423"/>
      <c r="AK146" s="423"/>
      <c r="AL146" s="423"/>
      <c r="AM146" s="423"/>
      <c r="AN146" s="423"/>
      <c r="AO146" s="423"/>
      <c r="AP146" s="423"/>
      <c r="AQ146" s="423"/>
      <c r="AR146" s="423"/>
      <c r="AS146" s="423"/>
      <c r="AT146" s="423"/>
      <c r="AU146" s="423"/>
      <c r="AV146" s="423"/>
      <c r="AW146" s="423"/>
      <c r="AX146" s="423"/>
      <c r="AY146" s="423"/>
      <c r="AZ146" s="423"/>
      <c r="BA146" s="423"/>
      <c r="BB146" s="423"/>
      <c r="BC146" s="423"/>
      <c r="BD146" s="423"/>
      <c r="BE146" s="423"/>
      <c r="BF146" s="423"/>
      <c r="BG146" s="423"/>
    </row>
    <row r="147" spans="1:59" s="442" customFormat="1" x14ac:dyDescent="0.35">
      <c r="A147" s="448"/>
      <c r="H147" s="448"/>
      <c r="J147" s="423"/>
      <c r="K147" s="423"/>
      <c r="L147" s="423"/>
      <c r="M147" s="423"/>
      <c r="N147" s="423"/>
      <c r="O147" s="423"/>
      <c r="P147" s="423"/>
      <c r="Q147" s="423"/>
      <c r="R147" s="423"/>
      <c r="S147" s="423"/>
      <c r="T147" s="423"/>
      <c r="U147" s="423"/>
      <c r="V147" s="423"/>
      <c r="W147" s="423"/>
      <c r="X147" s="423"/>
      <c r="Y147" s="423"/>
      <c r="Z147" s="423"/>
      <c r="AA147" s="423"/>
      <c r="AB147" s="423"/>
      <c r="AC147" s="423"/>
      <c r="AD147" s="423"/>
      <c r="AE147" s="423"/>
      <c r="AF147" s="423"/>
      <c r="AG147" s="423"/>
      <c r="AH147" s="423"/>
      <c r="AI147" s="423"/>
      <c r="AJ147" s="423"/>
      <c r="AK147" s="423"/>
      <c r="AL147" s="423"/>
      <c r="AM147" s="423"/>
      <c r="AN147" s="423"/>
      <c r="AO147" s="423"/>
      <c r="AP147" s="423"/>
      <c r="AQ147" s="423"/>
      <c r="AR147" s="423"/>
      <c r="AS147" s="423"/>
      <c r="AT147" s="423"/>
      <c r="AU147" s="423"/>
      <c r="AV147" s="423"/>
      <c r="AW147" s="423"/>
      <c r="AX147" s="423"/>
      <c r="AY147" s="423"/>
      <c r="AZ147" s="423"/>
      <c r="BA147" s="423"/>
      <c r="BB147" s="423"/>
      <c r="BC147" s="423"/>
      <c r="BD147" s="423"/>
      <c r="BE147" s="423"/>
      <c r="BF147" s="423"/>
      <c r="BG147" s="423"/>
    </row>
    <row r="148" spans="1:59" s="442" customFormat="1" x14ac:dyDescent="0.35">
      <c r="A148" s="448"/>
      <c r="H148" s="448"/>
      <c r="J148" s="423"/>
      <c r="K148" s="423"/>
      <c r="L148" s="423"/>
      <c r="M148" s="423"/>
      <c r="N148" s="423"/>
      <c r="O148" s="423"/>
      <c r="P148" s="423"/>
      <c r="Q148" s="423"/>
      <c r="R148" s="423"/>
      <c r="S148" s="423"/>
      <c r="T148" s="423"/>
      <c r="U148" s="423"/>
      <c r="V148" s="423"/>
      <c r="W148" s="423"/>
      <c r="X148" s="423"/>
      <c r="Y148" s="423"/>
      <c r="Z148" s="423"/>
      <c r="AA148" s="423"/>
      <c r="AB148" s="423"/>
      <c r="AC148" s="423"/>
      <c r="AD148" s="423"/>
      <c r="AE148" s="423"/>
      <c r="AF148" s="423"/>
      <c r="AG148" s="423"/>
      <c r="AH148" s="423"/>
      <c r="AI148" s="423"/>
      <c r="AJ148" s="423"/>
      <c r="AK148" s="423"/>
      <c r="AL148" s="423"/>
      <c r="AM148" s="423"/>
      <c r="AN148" s="423"/>
      <c r="AO148" s="423"/>
      <c r="AP148" s="423"/>
      <c r="AQ148" s="423"/>
      <c r="AR148" s="423"/>
      <c r="AS148" s="423"/>
      <c r="AT148" s="423"/>
      <c r="AU148" s="423"/>
      <c r="AV148" s="423"/>
      <c r="AW148" s="423"/>
      <c r="AX148" s="423"/>
      <c r="AY148" s="423"/>
      <c r="AZ148" s="423"/>
      <c r="BA148" s="423"/>
      <c r="BB148" s="423"/>
      <c r="BC148" s="423"/>
      <c r="BD148" s="423"/>
      <c r="BE148" s="423"/>
      <c r="BF148" s="423"/>
      <c r="BG148" s="423"/>
    </row>
    <row r="149" spans="1:59" s="442" customFormat="1" x14ac:dyDescent="0.35">
      <c r="A149" s="448"/>
      <c r="H149" s="448"/>
      <c r="J149" s="423"/>
      <c r="K149" s="423"/>
      <c r="L149" s="423"/>
      <c r="M149" s="423"/>
      <c r="N149" s="423"/>
      <c r="O149" s="423"/>
      <c r="P149" s="423"/>
      <c r="Q149" s="423"/>
      <c r="R149" s="423"/>
      <c r="S149" s="423"/>
      <c r="T149" s="423"/>
      <c r="U149" s="423"/>
      <c r="V149" s="423"/>
      <c r="W149" s="423"/>
      <c r="X149" s="423"/>
      <c r="Y149" s="423"/>
      <c r="Z149" s="423"/>
      <c r="AA149" s="423"/>
      <c r="AB149" s="423"/>
      <c r="AC149" s="423"/>
      <c r="AD149" s="423"/>
      <c r="AE149" s="423"/>
      <c r="AF149" s="423"/>
      <c r="AG149" s="423"/>
      <c r="AH149" s="423"/>
      <c r="AI149" s="423"/>
      <c r="AJ149" s="423"/>
      <c r="AK149" s="423"/>
      <c r="AL149" s="423"/>
      <c r="AM149" s="423"/>
      <c r="AN149" s="423"/>
      <c r="AO149" s="423"/>
      <c r="AP149" s="423"/>
      <c r="AQ149" s="423"/>
      <c r="AR149" s="423"/>
      <c r="AS149" s="423"/>
      <c r="AT149" s="423"/>
      <c r="AU149" s="423"/>
      <c r="AV149" s="423"/>
      <c r="AW149" s="423"/>
      <c r="AX149" s="423"/>
      <c r="AY149" s="423"/>
      <c r="AZ149" s="423"/>
      <c r="BA149" s="423"/>
      <c r="BB149" s="423"/>
      <c r="BC149" s="423"/>
      <c r="BD149" s="423"/>
      <c r="BE149" s="423"/>
      <c r="BF149" s="423"/>
      <c r="BG149" s="423"/>
    </row>
    <row r="150" spans="1:59" s="442" customFormat="1" x14ac:dyDescent="0.35">
      <c r="A150" s="448"/>
      <c r="H150" s="448"/>
      <c r="J150" s="423"/>
      <c r="K150" s="423"/>
      <c r="L150" s="423"/>
      <c r="M150" s="423"/>
      <c r="N150" s="423"/>
      <c r="O150" s="423"/>
      <c r="P150" s="423"/>
      <c r="Q150" s="423"/>
      <c r="R150" s="423"/>
      <c r="S150" s="423"/>
      <c r="T150" s="423"/>
      <c r="U150" s="423"/>
      <c r="V150" s="423"/>
      <c r="W150" s="423"/>
      <c r="X150" s="423"/>
      <c r="Y150" s="423"/>
      <c r="Z150" s="423"/>
      <c r="AA150" s="423"/>
      <c r="AB150" s="423"/>
      <c r="AC150" s="423"/>
      <c r="AD150" s="423"/>
      <c r="AE150" s="423"/>
      <c r="AF150" s="423"/>
      <c r="AG150" s="423"/>
      <c r="AH150" s="423"/>
      <c r="AI150" s="423"/>
      <c r="AJ150" s="423"/>
      <c r="AK150" s="423"/>
      <c r="AL150" s="423"/>
      <c r="AM150" s="423"/>
      <c r="AN150" s="423"/>
      <c r="AO150" s="423"/>
      <c r="AP150" s="423"/>
      <c r="AQ150" s="423"/>
      <c r="AR150" s="423"/>
      <c r="AS150" s="423"/>
      <c r="AT150" s="423"/>
      <c r="AU150" s="423"/>
      <c r="AV150" s="423"/>
      <c r="AW150" s="423"/>
      <c r="AX150" s="423"/>
      <c r="AY150" s="423"/>
      <c r="AZ150" s="423"/>
      <c r="BA150" s="423"/>
      <c r="BB150" s="423"/>
      <c r="BC150" s="423"/>
      <c r="BD150" s="423"/>
      <c r="BE150" s="423"/>
      <c r="BF150" s="423"/>
      <c r="BG150" s="423"/>
    </row>
    <row r="151" spans="1:59" s="442" customFormat="1" x14ac:dyDescent="0.35">
      <c r="A151" s="448"/>
      <c r="H151" s="448"/>
      <c r="J151" s="423"/>
      <c r="K151" s="423"/>
      <c r="L151" s="423"/>
      <c r="M151" s="423"/>
      <c r="N151" s="423"/>
      <c r="O151" s="423"/>
      <c r="P151" s="423"/>
      <c r="Q151" s="423"/>
      <c r="R151" s="423"/>
      <c r="S151" s="423"/>
      <c r="T151" s="423"/>
      <c r="U151" s="423"/>
      <c r="V151" s="423"/>
      <c r="W151" s="423"/>
      <c r="X151" s="423"/>
      <c r="Y151" s="423"/>
      <c r="Z151" s="423"/>
      <c r="AA151" s="423"/>
      <c r="AB151" s="423"/>
      <c r="AC151" s="423"/>
      <c r="AD151" s="423"/>
      <c r="AE151" s="423"/>
      <c r="AF151" s="423"/>
      <c r="AG151" s="423"/>
      <c r="AH151" s="423"/>
      <c r="AI151" s="423"/>
      <c r="AJ151" s="423"/>
      <c r="AK151" s="423"/>
      <c r="AL151" s="423"/>
      <c r="AM151" s="423"/>
      <c r="AN151" s="423"/>
      <c r="AO151" s="423"/>
      <c r="AP151" s="423"/>
      <c r="AQ151" s="423"/>
      <c r="AR151" s="423"/>
      <c r="AS151" s="423"/>
      <c r="AT151" s="423"/>
      <c r="AU151" s="423"/>
      <c r="AV151" s="423"/>
      <c r="AW151" s="423"/>
      <c r="AX151" s="423"/>
      <c r="AY151" s="423"/>
      <c r="AZ151" s="423"/>
      <c r="BA151" s="423"/>
      <c r="BB151" s="423"/>
      <c r="BC151" s="423"/>
      <c r="BD151" s="423"/>
      <c r="BE151" s="423"/>
      <c r="BF151" s="423"/>
      <c r="BG151" s="423"/>
    </row>
    <row r="152" spans="1:59" s="442" customFormat="1" x14ac:dyDescent="0.35">
      <c r="A152" s="448"/>
      <c r="H152" s="448"/>
      <c r="J152" s="423"/>
      <c r="K152" s="423"/>
      <c r="L152" s="423"/>
      <c r="M152" s="423"/>
      <c r="N152" s="423"/>
      <c r="O152" s="423"/>
      <c r="P152" s="423"/>
      <c r="Q152" s="423"/>
      <c r="R152" s="423"/>
      <c r="S152" s="423"/>
      <c r="T152" s="423"/>
      <c r="U152" s="423"/>
      <c r="V152" s="423"/>
      <c r="W152" s="423"/>
      <c r="X152" s="423"/>
      <c r="Y152" s="423"/>
      <c r="Z152" s="423"/>
      <c r="AA152" s="423"/>
      <c r="AB152" s="423"/>
      <c r="AC152" s="423"/>
      <c r="AD152" s="423"/>
      <c r="AE152" s="423"/>
      <c r="AF152" s="423"/>
      <c r="AG152" s="423"/>
      <c r="AH152" s="423"/>
      <c r="AI152" s="423"/>
      <c r="AJ152" s="423"/>
      <c r="AK152" s="423"/>
      <c r="AL152" s="423"/>
      <c r="AM152" s="423"/>
      <c r="AN152" s="423"/>
      <c r="AO152" s="423"/>
      <c r="AP152" s="423"/>
      <c r="AQ152" s="423"/>
      <c r="AR152" s="423"/>
      <c r="AS152" s="423"/>
      <c r="AT152" s="423"/>
      <c r="AU152" s="423"/>
      <c r="AV152" s="423"/>
      <c r="AW152" s="423"/>
      <c r="AX152" s="423"/>
      <c r="AY152" s="423"/>
      <c r="AZ152" s="423"/>
      <c r="BA152" s="423"/>
      <c r="BB152" s="423"/>
      <c r="BC152" s="423"/>
      <c r="BD152" s="423"/>
      <c r="BE152" s="423"/>
      <c r="BF152" s="423"/>
      <c r="BG152" s="423"/>
    </row>
    <row r="153" spans="1:59" s="442" customFormat="1" x14ac:dyDescent="0.35">
      <c r="A153" s="448"/>
      <c r="H153" s="448"/>
      <c r="J153" s="423"/>
      <c r="K153" s="423"/>
      <c r="L153" s="423"/>
      <c r="M153" s="423"/>
      <c r="N153" s="423"/>
      <c r="O153" s="423"/>
      <c r="P153" s="423"/>
      <c r="Q153" s="423"/>
      <c r="R153" s="423"/>
      <c r="S153" s="423"/>
      <c r="T153" s="423"/>
      <c r="U153" s="423"/>
      <c r="V153" s="423"/>
      <c r="W153" s="423"/>
      <c r="X153" s="423"/>
      <c r="Y153" s="423"/>
      <c r="Z153" s="423"/>
      <c r="AA153" s="423"/>
      <c r="AB153" s="423"/>
      <c r="AC153" s="423"/>
      <c r="AD153" s="423"/>
      <c r="AE153" s="423"/>
      <c r="AF153" s="423"/>
      <c r="AG153" s="423"/>
      <c r="AH153" s="423"/>
      <c r="AI153" s="423"/>
      <c r="AJ153" s="423"/>
      <c r="AK153" s="423"/>
      <c r="AL153" s="423"/>
      <c r="AM153" s="423"/>
      <c r="AN153" s="423"/>
      <c r="AO153" s="423"/>
      <c r="AP153" s="423"/>
      <c r="AQ153" s="423"/>
      <c r="AR153" s="423"/>
      <c r="AS153" s="423"/>
      <c r="AT153" s="423"/>
      <c r="AU153" s="423"/>
      <c r="AV153" s="423"/>
      <c r="AW153" s="423"/>
      <c r="AX153" s="423"/>
      <c r="AY153" s="423"/>
      <c r="AZ153" s="423"/>
      <c r="BA153" s="423"/>
      <c r="BB153" s="423"/>
      <c r="BC153" s="423"/>
      <c r="BD153" s="423"/>
      <c r="BE153" s="423"/>
      <c r="BF153" s="423"/>
      <c r="BG153" s="423"/>
    </row>
    <row r="154" spans="1:59" s="442" customFormat="1" x14ac:dyDescent="0.35">
      <c r="A154" s="448"/>
      <c r="H154" s="448"/>
      <c r="J154" s="423"/>
      <c r="K154" s="423"/>
      <c r="L154" s="423"/>
      <c r="M154" s="423"/>
      <c r="N154" s="423"/>
      <c r="O154" s="423"/>
      <c r="P154" s="423"/>
      <c r="Q154" s="423"/>
      <c r="R154" s="423"/>
      <c r="S154" s="423"/>
      <c r="T154" s="423"/>
      <c r="U154" s="423"/>
      <c r="V154" s="423"/>
      <c r="W154" s="423"/>
      <c r="X154" s="423"/>
      <c r="Y154" s="423"/>
      <c r="Z154" s="423"/>
      <c r="AA154" s="423"/>
      <c r="AB154" s="423"/>
      <c r="AC154" s="423"/>
      <c r="AD154" s="423"/>
      <c r="AE154" s="423"/>
      <c r="AF154" s="423"/>
      <c r="AG154" s="423"/>
      <c r="AH154" s="423"/>
      <c r="AI154" s="423"/>
      <c r="AJ154" s="423"/>
      <c r="AK154" s="423"/>
      <c r="AL154" s="423"/>
      <c r="AM154" s="423"/>
      <c r="AN154" s="423"/>
      <c r="AO154" s="423"/>
      <c r="AP154" s="423"/>
      <c r="AQ154" s="423"/>
      <c r="AR154" s="423"/>
      <c r="AS154" s="423"/>
      <c r="AT154" s="423"/>
      <c r="AU154" s="423"/>
      <c r="AV154" s="423"/>
      <c r="AW154" s="423"/>
      <c r="AX154" s="423"/>
      <c r="AY154" s="423"/>
      <c r="AZ154" s="423"/>
      <c r="BA154" s="423"/>
      <c r="BB154" s="423"/>
      <c r="BC154" s="423"/>
      <c r="BD154" s="423"/>
      <c r="BE154" s="423"/>
      <c r="BF154" s="423"/>
      <c r="BG154" s="423"/>
    </row>
    <row r="155" spans="1:59" s="442" customFormat="1" x14ac:dyDescent="0.35">
      <c r="A155" s="448"/>
      <c r="H155" s="448"/>
      <c r="J155" s="423"/>
      <c r="K155" s="423"/>
      <c r="L155" s="423"/>
      <c r="M155" s="423"/>
      <c r="N155" s="423"/>
      <c r="O155" s="423"/>
      <c r="P155" s="423"/>
      <c r="Q155" s="423"/>
      <c r="R155" s="423"/>
      <c r="S155" s="423"/>
      <c r="T155" s="423"/>
      <c r="U155" s="423"/>
      <c r="V155" s="423"/>
      <c r="W155" s="423"/>
      <c r="X155" s="423"/>
      <c r="Y155" s="423"/>
      <c r="Z155" s="423"/>
      <c r="AA155" s="423"/>
      <c r="AB155" s="423"/>
      <c r="AC155" s="423"/>
      <c r="AD155" s="423"/>
      <c r="AE155" s="423"/>
      <c r="AF155" s="423"/>
      <c r="AG155" s="423"/>
      <c r="AH155" s="423"/>
      <c r="AI155" s="423"/>
      <c r="AJ155" s="423"/>
      <c r="AK155" s="423"/>
      <c r="AL155" s="423"/>
      <c r="AM155" s="423"/>
      <c r="AN155" s="423"/>
      <c r="AO155" s="423"/>
      <c r="AP155" s="423"/>
      <c r="AQ155" s="423"/>
      <c r="AR155" s="423"/>
      <c r="AS155" s="423"/>
      <c r="AT155" s="423"/>
      <c r="AU155" s="423"/>
      <c r="AV155" s="423"/>
      <c r="AW155" s="423"/>
      <c r="AX155" s="423"/>
      <c r="AY155" s="423"/>
      <c r="AZ155" s="423"/>
      <c r="BA155" s="423"/>
      <c r="BB155" s="423"/>
      <c r="BC155" s="423"/>
      <c r="BD155" s="423"/>
      <c r="BE155" s="423"/>
      <c r="BF155" s="423"/>
      <c r="BG155" s="423"/>
    </row>
    <row r="156" spans="1:59" s="442" customFormat="1" x14ac:dyDescent="0.35">
      <c r="A156" s="448"/>
      <c r="H156" s="448"/>
      <c r="J156" s="423"/>
      <c r="K156" s="423"/>
      <c r="L156" s="423"/>
      <c r="M156" s="423"/>
      <c r="N156" s="423"/>
      <c r="O156" s="423"/>
      <c r="P156" s="423"/>
      <c r="Q156" s="423"/>
      <c r="R156" s="423"/>
      <c r="S156" s="423"/>
      <c r="T156" s="423"/>
      <c r="U156" s="423"/>
      <c r="V156" s="423"/>
      <c r="W156" s="423"/>
      <c r="X156" s="423"/>
      <c r="Y156" s="423"/>
      <c r="Z156" s="423"/>
      <c r="AA156" s="423"/>
      <c r="AB156" s="423"/>
      <c r="AC156" s="423"/>
      <c r="AD156" s="423"/>
      <c r="AE156" s="423"/>
      <c r="AF156" s="423"/>
      <c r="AG156" s="423"/>
      <c r="AH156" s="423"/>
      <c r="AI156" s="423"/>
      <c r="AJ156" s="423"/>
      <c r="AK156" s="423"/>
      <c r="AL156" s="423"/>
      <c r="AM156" s="423"/>
      <c r="AN156" s="423"/>
      <c r="AO156" s="423"/>
      <c r="AP156" s="423"/>
      <c r="AQ156" s="423"/>
      <c r="AR156" s="423"/>
      <c r="AS156" s="423"/>
      <c r="AT156" s="423"/>
      <c r="AU156" s="423"/>
      <c r="AV156" s="423"/>
      <c r="AW156" s="423"/>
      <c r="AX156" s="423"/>
      <c r="AY156" s="423"/>
      <c r="AZ156" s="423"/>
      <c r="BA156" s="423"/>
      <c r="BB156" s="423"/>
      <c r="BC156" s="423"/>
      <c r="BD156" s="423"/>
      <c r="BE156" s="423"/>
      <c r="BF156" s="423"/>
      <c r="BG156" s="423"/>
    </row>
    <row r="157" spans="1:59" s="442" customFormat="1" x14ac:dyDescent="0.35">
      <c r="A157" s="448"/>
      <c r="H157" s="448"/>
      <c r="J157" s="423"/>
      <c r="K157" s="423"/>
      <c r="L157" s="423"/>
      <c r="M157" s="423"/>
      <c r="N157" s="423"/>
      <c r="O157" s="423"/>
      <c r="P157" s="423"/>
      <c r="Q157" s="423"/>
      <c r="R157" s="423"/>
      <c r="S157" s="423"/>
      <c r="T157" s="423"/>
      <c r="U157" s="423"/>
      <c r="V157" s="423"/>
      <c r="W157" s="423"/>
      <c r="X157" s="423"/>
      <c r="Y157" s="423"/>
      <c r="Z157" s="423"/>
      <c r="AA157" s="423"/>
      <c r="AB157" s="423"/>
      <c r="AC157" s="423"/>
      <c r="AD157" s="423"/>
      <c r="AE157" s="423"/>
      <c r="AF157" s="423"/>
      <c r="AG157" s="423"/>
      <c r="AH157" s="423"/>
      <c r="AI157" s="423"/>
      <c r="AJ157" s="423"/>
      <c r="AK157" s="423"/>
      <c r="AL157" s="423"/>
      <c r="AM157" s="423"/>
      <c r="AN157" s="423"/>
      <c r="AO157" s="423"/>
      <c r="AP157" s="423"/>
      <c r="AQ157" s="423"/>
      <c r="AR157" s="423"/>
      <c r="AS157" s="423"/>
      <c r="AT157" s="423"/>
      <c r="AU157" s="423"/>
      <c r="AV157" s="423"/>
      <c r="AW157" s="423"/>
      <c r="AX157" s="423"/>
      <c r="AY157" s="423"/>
      <c r="AZ157" s="423"/>
      <c r="BA157" s="423"/>
      <c r="BB157" s="423"/>
      <c r="BC157" s="423"/>
      <c r="BD157" s="423"/>
      <c r="BE157" s="423"/>
      <c r="BF157" s="423"/>
      <c r="BG157" s="423"/>
    </row>
    <row r="158" spans="1:59" s="442" customFormat="1" x14ac:dyDescent="0.35">
      <c r="A158" s="448"/>
      <c r="H158" s="448"/>
      <c r="J158" s="423"/>
      <c r="K158" s="423"/>
      <c r="L158" s="423"/>
      <c r="M158" s="423"/>
      <c r="N158" s="423"/>
      <c r="O158" s="423"/>
      <c r="P158" s="423"/>
      <c r="Q158" s="423"/>
      <c r="R158" s="423"/>
      <c r="S158" s="423"/>
      <c r="T158" s="423"/>
      <c r="U158" s="423"/>
      <c r="V158" s="423"/>
      <c r="W158" s="423"/>
      <c r="X158" s="423"/>
      <c r="Y158" s="423"/>
      <c r="Z158" s="423"/>
      <c r="AA158" s="423"/>
      <c r="AB158" s="423"/>
      <c r="AC158" s="423"/>
      <c r="AD158" s="423"/>
      <c r="AE158" s="423"/>
      <c r="AF158" s="423"/>
      <c r="AG158" s="423"/>
      <c r="AH158" s="423"/>
      <c r="AI158" s="423"/>
      <c r="AJ158" s="423"/>
      <c r="AK158" s="423"/>
      <c r="AL158" s="423"/>
      <c r="AM158" s="423"/>
      <c r="AN158" s="423"/>
      <c r="AO158" s="423"/>
      <c r="AP158" s="423"/>
      <c r="AQ158" s="423"/>
      <c r="AR158" s="423"/>
      <c r="AS158" s="423"/>
      <c r="AT158" s="423"/>
      <c r="AU158" s="423"/>
      <c r="AV158" s="423"/>
      <c r="AW158" s="423"/>
      <c r="AX158" s="423"/>
      <c r="AY158" s="423"/>
      <c r="AZ158" s="423"/>
      <c r="BA158" s="423"/>
      <c r="BB158" s="423"/>
      <c r="BC158" s="423"/>
      <c r="BD158" s="423"/>
      <c r="BE158" s="423"/>
      <c r="BF158" s="423"/>
      <c r="BG158" s="423"/>
    </row>
    <row r="159" spans="1:59" s="442" customFormat="1" x14ac:dyDescent="0.35">
      <c r="A159" s="448"/>
      <c r="H159" s="448"/>
      <c r="J159" s="423"/>
      <c r="K159" s="423"/>
      <c r="L159" s="423"/>
      <c r="M159" s="423"/>
      <c r="N159" s="423"/>
      <c r="O159" s="423"/>
      <c r="P159" s="423"/>
      <c r="Q159" s="423"/>
      <c r="R159" s="423"/>
      <c r="S159" s="423"/>
      <c r="T159" s="423"/>
      <c r="U159" s="423"/>
      <c r="V159" s="423"/>
      <c r="W159" s="423"/>
      <c r="X159" s="423"/>
      <c r="Y159" s="423"/>
      <c r="Z159" s="423"/>
      <c r="AA159" s="423"/>
      <c r="AB159" s="423"/>
      <c r="AC159" s="423"/>
      <c r="AD159" s="423"/>
      <c r="AE159" s="423"/>
      <c r="AF159" s="423"/>
      <c r="AG159" s="423"/>
      <c r="AH159" s="423"/>
      <c r="AI159" s="423"/>
      <c r="AJ159" s="423"/>
      <c r="AK159" s="423"/>
      <c r="AL159" s="423"/>
      <c r="AM159" s="423"/>
      <c r="AN159" s="423"/>
      <c r="AO159" s="423"/>
      <c r="AP159" s="423"/>
      <c r="AQ159" s="423"/>
      <c r="AR159" s="423"/>
      <c r="AS159" s="423"/>
      <c r="AT159" s="423"/>
      <c r="AU159" s="423"/>
      <c r="AV159" s="423"/>
      <c r="AW159" s="423"/>
      <c r="AX159" s="423"/>
      <c r="AY159" s="423"/>
      <c r="AZ159" s="423"/>
      <c r="BA159" s="423"/>
      <c r="BB159" s="423"/>
      <c r="BC159" s="423"/>
      <c r="BD159" s="423"/>
      <c r="BE159" s="423"/>
      <c r="BF159" s="423"/>
      <c r="BG159" s="423"/>
    </row>
    <row r="160" spans="1:59" s="442" customFormat="1" x14ac:dyDescent="0.35">
      <c r="A160" s="448"/>
      <c r="H160" s="448"/>
      <c r="J160" s="423"/>
      <c r="K160" s="423"/>
      <c r="L160" s="423"/>
      <c r="M160" s="423"/>
      <c r="N160" s="423"/>
      <c r="O160" s="423"/>
      <c r="P160" s="423"/>
      <c r="Q160" s="423"/>
      <c r="R160" s="423"/>
      <c r="S160" s="423"/>
      <c r="T160" s="423"/>
      <c r="U160" s="423"/>
      <c r="V160" s="423"/>
      <c r="W160" s="423"/>
      <c r="X160" s="423"/>
      <c r="Y160" s="423"/>
      <c r="Z160" s="423"/>
      <c r="AA160" s="423"/>
      <c r="AB160" s="423"/>
      <c r="AC160" s="423"/>
      <c r="AD160" s="423"/>
      <c r="AE160" s="423"/>
      <c r="AF160" s="423"/>
      <c r="AG160" s="423"/>
      <c r="AH160" s="423"/>
      <c r="AI160" s="423"/>
      <c r="AJ160" s="423"/>
      <c r="AK160" s="423"/>
      <c r="AL160" s="423"/>
      <c r="AM160" s="423"/>
      <c r="AN160" s="423"/>
      <c r="AO160" s="423"/>
      <c r="AP160" s="423"/>
      <c r="AQ160" s="423"/>
      <c r="AR160" s="423"/>
      <c r="AS160" s="423"/>
      <c r="AT160" s="423"/>
      <c r="AU160" s="423"/>
      <c r="AV160" s="423"/>
      <c r="AW160" s="423"/>
      <c r="AX160" s="423"/>
      <c r="AY160" s="423"/>
      <c r="AZ160" s="423"/>
      <c r="BA160" s="423"/>
      <c r="BB160" s="423"/>
      <c r="BC160" s="423"/>
      <c r="BD160" s="423"/>
      <c r="BE160" s="423"/>
      <c r="BF160" s="423"/>
      <c r="BG160" s="423"/>
    </row>
    <row r="161" spans="1:59" s="442" customFormat="1" x14ac:dyDescent="0.35">
      <c r="A161" s="448"/>
      <c r="H161" s="448"/>
      <c r="J161" s="423"/>
      <c r="K161" s="423"/>
      <c r="L161" s="423"/>
      <c r="M161" s="423"/>
      <c r="N161" s="423"/>
      <c r="O161" s="423"/>
      <c r="P161" s="423"/>
      <c r="Q161" s="423"/>
      <c r="R161" s="423"/>
      <c r="S161" s="423"/>
      <c r="T161" s="423"/>
      <c r="U161" s="423"/>
      <c r="V161" s="423"/>
      <c r="W161" s="423"/>
      <c r="X161" s="423"/>
      <c r="Y161" s="423"/>
      <c r="Z161" s="423"/>
      <c r="AA161" s="423"/>
      <c r="AB161" s="423"/>
      <c r="AC161" s="423"/>
      <c r="AD161" s="423"/>
      <c r="AE161" s="423"/>
      <c r="AF161" s="423"/>
      <c r="AG161" s="423"/>
      <c r="AH161" s="423"/>
      <c r="AI161" s="423"/>
      <c r="AJ161" s="423"/>
      <c r="AK161" s="423"/>
      <c r="AL161" s="423"/>
      <c r="AM161" s="423"/>
      <c r="AN161" s="423"/>
      <c r="AO161" s="423"/>
      <c r="AP161" s="423"/>
      <c r="AQ161" s="423"/>
      <c r="AR161" s="423"/>
      <c r="AS161" s="423"/>
      <c r="AT161" s="423"/>
      <c r="AU161" s="423"/>
      <c r="AV161" s="423"/>
      <c r="AW161" s="423"/>
      <c r="AX161" s="423"/>
      <c r="AY161" s="423"/>
      <c r="AZ161" s="423"/>
      <c r="BA161" s="423"/>
      <c r="BB161" s="423"/>
      <c r="BC161" s="423"/>
      <c r="BD161" s="423"/>
      <c r="BE161" s="423"/>
      <c r="BF161" s="423"/>
      <c r="BG161" s="423"/>
    </row>
    <row r="162" spans="1:59" s="442" customFormat="1" x14ac:dyDescent="0.35">
      <c r="A162" s="448"/>
      <c r="H162" s="448"/>
      <c r="J162" s="423"/>
      <c r="K162" s="423"/>
      <c r="L162" s="423"/>
      <c r="M162" s="423"/>
      <c r="N162" s="423"/>
      <c r="O162" s="423"/>
      <c r="P162" s="423"/>
      <c r="Q162" s="423"/>
      <c r="R162" s="423"/>
      <c r="S162" s="423"/>
      <c r="T162" s="423"/>
      <c r="U162" s="423"/>
      <c r="V162" s="423"/>
      <c r="W162" s="423"/>
      <c r="X162" s="423"/>
      <c r="Y162" s="423"/>
      <c r="Z162" s="423"/>
      <c r="AA162" s="423"/>
      <c r="AB162" s="423"/>
      <c r="AC162" s="423"/>
      <c r="AD162" s="423"/>
      <c r="AE162" s="423"/>
      <c r="AF162" s="423"/>
      <c r="AG162" s="423"/>
      <c r="AH162" s="423"/>
      <c r="AI162" s="423"/>
      <c r="AJ162" s="423"/>
      <c r="AK162" s="423"/>
      <c r="AL162" s="423"/>
      <c r="AM162" s="423"/>
      <c r="AN162" s="423"/>
      <c r="AO162" s="423"/>
      <c r="AP162" s="423"/>
      <c r="AQ162" s="423"/>
      <c r="AR162" s="423"/>
      <c r="AS162" s="423"/>
      <c r="AT162" s="423"/>
      <c r="AU162" s="423"/>
      <c r="AV162" s="423"/>
      <c r="AW162" s="423"/>
      <c r="AX162" s="423"/>
      <c r="AY162" s="423"/>
      <c r="AZ162" s="423"/>
      <c r="BA162" s="423"/>
      <c r="BB162" s="423"/>
      <c r="BC162" s="423"/>
      <c r="BD162" s="423"/>
      <c r="BE162" s="423"/>
      <c r="BF162" s="423"/>
      <c r="BG162" s="423"/>
    </row>
    <row r="163" spans="1:59" s="442" customFormat="1" x14ac:dyDescent="0.35">
      <c r="A163" s="448"/>
      <c r="H163" s="448"/>
      <c r="J163" s="423"/>
      <c r="K163" s="423"/>
      <c r="L163" s="423"/>
      <c r="M163" s="423"/>
      <c r="N163" s="423"/>
      <c r="O163" s="423"/>
      <c r="P163" s="423"/>
      <c r="Q163" s="423"/>
      <c r="R163" s="423"/>
      <c r="S163" s="423"/>
      <c r="T163" s="423"/>
      <c r="U163" s="423"/>
      <c r="V163" s="423"/>
      <c r="W163" s="423"/>
      <c r="X163" s="423"/>
      <c r="Y163" s="423"/>
      <c r="Z163" s="423"/>
      <c r="AA163" s="423"/>
      <c r="AB163" s="423"/>
      <c r="AC163" s="423"/>
      <c r="AD163" s="423"/>
      <c r="AE163" s="423"/>
      <c r="AF163" s="423"/>
      <c r="AG163" s="423"/>
      <c r="AH163" s="423"/>
      <c r="AI163" s="423"/>
      <c r="AJ163" s="423"/>
      <c r="AK163" s="423"/>
      <c r="AL163" s="423"/>
      <c r="AM163" s="423"/>
      <c r="AN163" s="423"/>
      <c r="AO163" s="423"/>
      <c r="AP163" s="423"/>
      <c r="AQ163" s="423"/>
      <c r="AR163" s="423"/>
      <c r="AS163" s="423"/>
      <c r="AT163" s="423"/>
      <c r="AU163" s="423"/>
      <c r="AV163" s="423"/>
      <c r="AW163" s="423"/>
      <c r="AX163" s="423"/>
      <c r="AY163" s="423"/>
      <c r="AZ163" s="423"/>
      <c r="BA163" s="423"/>
      <c r="BB163" s="423"/>
      <c r="BC163" s="423"/>
      <c r="BD163" s="423"/>
      <c r="BE163" s="423"/>
      <c r="BF163" s="423"/>
      <c r="BG163" s="423"/>
    </row>
    <row r="164" spans="1:59" s="442" customFormat="1" x14ac:dyDescent="0.35">
      <c r="A164" s="448"/>
      <c r="H164" s="448"/>
      <c r="J164" s="423"/>
      <c r="K164" s="423"/>
      <c r="L164" s="423"/>
      <c r="M164" s="423"/>
      <c r="N164" s="423"/>
      <c r="O164" s="423"/>
      <c r="P164" s="423"/>
      <c r="Q164" s="423"/>
      <c r="R164" s="423"/>
      <c r="S164" s="423"/>
      <c r="T164" s="423"/>
      <c r="U164" s="423"/>
      <c r="V164" s="423"/>
      <c r="W164" s="423"/>
      <c r="X164" s="423"/>
      <c r="Y164" s="423"/>
      <c r="Z164" s="423"/>
      <c r="AA164" s="423"/>
      <c r="AB164" s="423"/>
      <c r="AC164" s="423"/>
      <c r="AD164" s="423"/>
      <c r="AE164" s="423"/>
      <c r="AF164" s="423"/>
      <c r="AG164" s="423"/>
      <c r="AH164" s="423"/>
      <c r="AI164" s="423"/>
      <c r="AJ164" s="423"/>
      <c r="AK164" s="423"/>
      <c r="AL164" s="423"/>
      <c r="AM164" s="423"/>
      <c r="AN164" s="423"/>
      <c r="AO164" s="423"/>
      <c r="AP164" s="423"/>
      <c r="AQ164" s="423"/>
      <c r="AR164" s="423"/>
      <c r="AS164" s="423"/>
      <c r="AT164" s="423"/>
      <c r="AU164" s="423"/>
      <c r="AV164" s="423"/>
      <c r="AW164" s="423"/>
      <c r="AX164" s="423"/>
      <c r="AY164" s="423"/>
      <c r="AZ164" s="423"/>
      <c r="BA164" s="423"/>
      <c r="BB164" s="423"/>
      <c r="BC164" s="423"/>
      <c r="BD164" s="423"/>
      <c r="BE164" s="423"/>
      <c r="BF164" s="423"/>
      <c r="BG164" s="423"/>
    </row>
    <row r="165" spans="1:59" s="442" customFormat="1" x14ac:dyDescent="0.35">
      <c r="A165" s="448"/>
      <c r="H165" s="448"/>
      <c r="J165" s="423"/>
      <c r="K165" s="423"/>
      <c r="L165" s="423"/>
      <c r="M165" s="423"/>
      <c r="N165" s="423"/>
      <c r="O165" s="423"/>
      <c r="P165" s="423"/>
      <c r="Q165" s="423"/>
      <c r="R165" s="423"/>
      <c r="S165" s="423"/>
      <c r="T165" s="423"/>
      <c r="U165" s="423"/>
      <c r="V165" s="423"/>
      <c r="W165" s="423"/>
      <c r="X165" s="423"/>
      <c r="Y165" s="423"/>
      <c r="Z165" s="423"/>
      <c r="AA165" s="423"/>
      <c r="AB165" s="423"/>
      <c r="AC165" s="423"/>
      <c r="AD165" s="423"/>
      <c r="AE165" s="423"/>
      <c r="AF165" s="423"/>
      <c r="AG165" s="423"/>
      <c r="AH165" s="423"/>
      <c r="AI165" s="423"/>
      <c r="AJ165" s="423"/>
      <c r="AK165" s="423"/>
      <c r="AL165" s="423"/>
      <c r="AM165" s="423"/>
      <c r="AN165" s="423"/>
      <c r="AO165" s="423"/>
      <c r="AP165" s="423"/>
      <c r="AQ165" s="423"/>
      <c r="AR165" s="423"/>
      <c r="AS165" s="423"/>
      <c r="AT165" s="423"/>
      <c r="AU165" s="423"/>
      <c r="AV165" s="423"/>
      <c r="AW165" s="423"/>
      <c r="AX165" s="423"/>
      <c r="AY165" s="423"/>
      <c r="AZ165" s="423"/>
      <c r="BA165" s="423"/>
      <c r="BB165" s="423"/>
      <c r="BC165" s="423"/>
      <c r="BD165" s="423"/>
      <c r="BE165" s="423"/>
      <c r="BF165" s="423"/>
      <c r="BG165" s="423"/>
    </row>
    <row r="166" spans="1:59" s="442" customFormat="1" x14ac:dyDescent="0.35">
      <c r="A166" s="448"/>
      <c r="H166" s="448"/>
      <c r="J166" s="423"/>
      <c r="K166" s="423"/>
      <c r="L166" s="423"/>
      <c r="M166" s="423"/>
      <c r="N166" s="423"/>
      <c r="O166" s="423"/>
      <c r="P166" s="423"/>
      <c r="Q166" s="423"/>
      <c r="R166" s="423"/>
      <c r="S166" s="423"/>
      <c r="T166" s="423"/>
      <c r="U166" s="423"/>
      <c r="V166" s="423"/>
      <c r="W166" s="423"/>
      <c r="X166" s="423"/>
      <c r="Y166" s="423"/>
      <c r="Z166" s="423"/>
      <c r="AA166" s="423"/>
      <c r="AB166" s="423"/>
      <c r="AC166" s="423"/>
      <c r="AD166" s="423"/>
      <c r="AE166" s="423"/>
      <c r="AF166" s="423"/>
      <c r="AG166" s="423"/>
      <c r="AH166" s="423"/>
      <c r="AI166" s="423"/>
      <c r="AJ166" s="423"/>
      <c r="AK166" s="423"/>
      <c r="AL166" s="423"/>
      <c r="AM166" s="423"/>
      <c r="AN166" s="423"/>
      <c r="AO166" s="423"/>
      <c r="AP166" s="423"/>
      <c r="AQ166" s="423"/>
      <c r="AR166" s="423"/>
      <c r="AS166" s="423"/>
      <c r="AT166" s="423"/>
      <c r="AU166" s="423"/>
      <c r="AV166" s="423"/>
      <c r="AW166" s="423"/>
      <c r="AX166" s="423"/>
      <c r="AY166" s="423"/>
      <c r="AZ166" s="423"/>
      <c r="BA166" s="423"/>
      <c r="BB166" s="423"/>
      <c r="BC166" s="423"/>
      <c r="BD166" s="423"/>
      <c r="BE166" s="423"/>
      <c r="BF166" s="423"/>
      <c r="BG166" s="423"/>
    </row>
    <row r="167" spans="1:59" s="442" customFormat="1" x14ac:dyDescent="0.35">
      <c r="A167" s="448"/>
      <c r="H167" s="448"/>
      <c r="J167" s="423"/>
      <c r="K167" s="423"/>
      <c r="L167" s="423"/>
      <c r="M167" s="423"/>
      <c r="N167" s="423"/>
      <c r="O167" s="423"/>
      <c r="P167" s="423"/>
      <c r="Q167" s="423"/>
      <c r="R167" s="423"/>
      <c r="S167" s="423"/>
      <c r="T167" s="423"/>
      <c r="U167" s="423"/>
      <c r="V167" s="423"/>
      <c r="W167" s="423"/>
      <c r="X167" s="423"/>
      <c r="Y167" s="423"/>
      <c r="Z167" s="423"/>
      <c r="AA167" s="423"/>
      <c r="AB167" s="423"/>
      <c r="AC167" s="423"/>
      <c r="AD167" s="423"/>
      <c r="AE167" s="423"/>
      <c r="AF167" s="423"/>
      <c r="AG167" s="423"/>
      <c r="AH167" s="423"/>
      <c r="AI167" s="423"/>
      <c r="AJ167" s="423"/>
      <c r="AK167" s="423"/>
      <c r="AL167" s="423"/>
      <c r="AM167" s="423"/>
      <c r="AN167" s="423"/>
      <c r="AO167" s="423"/>
      <c r="AP167" s="423"/>
      <c r="AQ167" s="423"/>
      <c r="AR167" s="423"/>
      <c r="AS167" s="423"/>
      <c r="AT167" s="423"/>
      <c r="AU167" s="423"/>
      <c r="AV167" s="423"/>
      <c r="AW167" s="423"/>
      <c r="AX167" s="423"/>
      <c r="AY167" s="423"/>
      <c r="AZ167" s="423"/>
      <c r="BA167" s="423"/>
      <c r="BB167" s="423"/>
      <c r="BC167" s="423"/>
      <c r="BD167" s="423"/>
      <c r="BE167" s="423"/>
      <c r="BF167" s="423"/>
      <c r="BG167" s="423"/>
    </row>
    <row r="168" spans="1:59" s="442" customFormat="1" x14ac:dyDescent="0.35">
      <c r="A168" s="448"/>
      <c r="H168" s="448"/>
      <c r="J168" s="423"/>
      <c r="K168" s="423"/>
      <c r="L168" s="423"/>
      <c r="M168" s="423"/>
      <c r="N168" s="423"/>
      <c r="O168" s="423"/>
      <c r="P168" s="423"/>
      <c r="Q168" s="423"/>
      <c r="R168" s="423"/>
      <c r="S168" s="423"/>
      <c r="T168" s="423"/>
      <c r="U168" s="423"/>
      <c r="V168" s="423"/>
      <c r="W168" s="423"/>
      <c r="X168" s="423"/>
      <c r="Y168" s="423"/>
      <c r="Z168" s="423"/>
      <c r="AA168" s="423"/>
      <c r="AB168" s="423"/>
      <c r="AC168" s="423"/>
      <c r="AD168" s="423"/>
      <c r="AE168" s="423"/>
      <c r="AF168" s="423"/>
      <c r="AG168" s="423"/>
      <c r="AH168" s="423"/>
      <c r="AI168" s="423"/>
      <c r="AJ168" s="423"/>
      <c r="AK168" s="423"/>
      <c r="AL168" s="423"/>
      <c r="AM168" s="423"/>
      <c r="AN168" s="423"/>
      <c r="AO168" s="423"/>
      <c r="AP168" s="423"/>
      <c r="AQ168" s="423"/>
      <c r="AR168" s="423"/>
      <c r="AS168" s="423"/>
      <c r="AT168" s="423"/>
      <c r="AU168" s="423"/>
      <c r="AV168" s="423"/>
      <c r="AW168" s="423"/>
      <c r="AX168" s="423"/>
      <c r="AY168" s="423"/>
      <c r="AZ168" s="423"/>
      <c r="BA168" s="423"/>
      <c r="BB168" s="423"/>
      <c r="BC168" s="423"/>
      <c r="BD168" s="423"/>
      <c r="BE168" s="423"/>
      <c r="BF168" s="423"/>
      <c r="BG168" s="423"/>
    </row>
    <row r="169" spans="1:59" s="442" customFormat="1" x14ac:dyDescent="0.35">
      <c r="A169" s="448"/>
      <c r="H169" s="448"/>
      <c r="J169" s="423"/>
      <c r="K169" s="423"/>
      <c r="L169" s="423"/>
      <c r="M169" s="423"/>
      <c r="N169" s="423"/>
      <c r="O169" s="423"/>
      <c r="P169" s="423"/>
      <c r="Q169" s="423"/>
      <c r="R169" s="423"/>
      <c r="S169" s="423"/>
      <c r="T169" s="423"/>
      <c r="U169" s="423"/>
      <c r="V169" s="423"/>
      <c r="W169" s="423"/>
      <c r="X169" s="423"/>
      <c r="Y169" s="423"/>
      <c r="Z169" s="423"/>
      <c r="AA169" s="423"/>
      <c r="AB169" s="423"/>
      <c r="AC169" s="423"/>
      <c r="AD169" s="423"/>
      <c r="AE169" s="423"/>
      <c r="AF169" s="423"/>
      <c r="AG169" s="423"/>
      <c r="AH169" s="423"/>
      <c r="AI169" s="423"/>
      <c r="AJ169" s="423"/>
      <c r="AK169" s="423"/>
      <c r="AL169" s="423"/>
      <c r="AM169" s="423"/>
      <c r="AN169" s="423"/>
      <c r="AO169" s="423"/>
      <c r="AP169" s="423"/>
      <c r="AQ169" s="423"/>
      <c r="AR169" s="423"/>
      <c r="AS169" s="423"/>
      <c r="AT169" s="423"/>
      <c r="AU169" s="423"/>
      <c r="AV169" s="423"/>
      <c r="AW169" s="423"/>
      <c r="AX169" s="423"/>
      <c r="AY169" s="423"/>
      <c r="AZ169" s="423"/>
      <c r="BA169" s="423"/>
      <c r="BB169" s="423"/>
      <c r="BC169" s="423"/>
      <c r="BD169" s="423"/>
      <c r="BE169" s="423"/>
      <c r="BF169" s="423"/>
      <c r="BG169" s="423"/>
    </row>
    <row r="170" spans="1:59" s="442" customFormat="1" x14ac:dyDescent="0.35">
      <c r="A170" s="448"/>
      <c r="H170" s="448"/>
      <c r="J170" s="423"/>
      <c r="K170" s="423"/>
      <c r="L170" s="423"/>
      <c r="M170" s="423"/>
      <c r="N170" s="423"/>
      <c r="O170" s="423"/>
      <c r="P170" s="423"/>
      <c r="Q170" s="423"/>
      <c r="R170" s="423"/>
      <c r="S170" s="423"/>
      <c r="T170" s="423"/>
      <c r="U170" s="423"/>
      <c r="V170" s="423"/>
      <c r="W170" s="423"/>
      <c r="X170" s="423"/>
      <c r="Y170" s="423"/>
      <c r="Z170" s="423"/>
      <c r="AA170" s="423"/>
      <c r="AB170" s="423"/>
      <c r="AC170" s="423"/>
      <c r="AD170" s="423"/>
      <c r="AE170" s="423"/>
      <c r="AF170" s="423"/>
      <c r="AG170" s="423"/>
      <c r="AH170" s="423"/>
      <c r="AI170" s="423"/>
      <c r="AJ170" s="423"/>
      <c r="AK170" s="423"/>
      <c r="AL170" s="423"/>
      <c r="AM170" s="423"/>
      <c r="AN170" s="423"/>
      <c r="AO170" s="423"/>
      <c r="AP170" s="423"/>
      <c r="AQ170" s="423"/>
      <c r="AR170" s="423"/>
      <c r="AS170" s="423"/>
      <c r="AT170" s="423"/>
      <c r="AU170" s="423"/>
      <c r="AV170" s="423"/>
      <c r="AW170" s="423"/>
      <c r="AX170" s="423"/>
      <c r="AY170" s="423"/>
      <c r="AZ170" s="423"/>
      <c r="BA170" s="423"/>
      <c r="BB170" s="423"/>
      <c r="BC170" s="423"/>
      <c r="BD170" s="423"/>
      <c r="BE170" s="423"/>
      <c r="BF170" s="423"/>
      <c r="BG170" s="423"/>
    </row>
    <row r="171" spans="1:59" s="442" customFormat="1" x14ac:dyDescent="0.35">
      <c r="A171" s="448"/>
      <c r="H171" s="448"/>
      <c r="J171" s="423"/>
      <c r="K171" s="423"/>
      <c r="L171" s="423"/>
      <c r="M171" s="423"/>
      <c r="N171" s="423"/>
      <c r="O171" s="423"/>
      <c r="P171" s="423"/>
      <c r="Q171" s="423"/>
      <c r="R171" s="423"/>
      <c r="S171" s="423"/>
      <c r="T171" s="423"/>
      <c r="U171" s="423"/>
      <c r="V171" s="423"/>
      <c r="W171" s="423"/>
      <c r="X171" s="423"/>
      <c r="Y171" s="423"/>
      <c r="Z171" s="423"/>
      <c r="AA171" s="423"/>
      <c r="AB171" s="423"/>
      <c r="AC171" s="423"/>
      <c r="AD171" s="423"/>
      <c r="AE171" s="423"/>
      <c r="AF171" s="423"/>
      <c r="AG171" s="423"/>
      <c r="AH171" s="423"/>
      <c r="AI171" s="423"/>
      <c r="AJ171" s="423"/>
      <c r="AK171" s="423"/>
      <c r="AL171" s="423"/>
      <c r="AM171" s="423"/>
      <c r="AN171" s="423"/>
      <c r="AO171" s="423"/>
      <c r="AP171" s="423"/>
      <c r="AQ171" s="423"/>
      <c r="AR171" s="423"/>
      <c r="AS171" s="423"/>
      <c r="AT171" s="423"/>
      <c r="AU171" s="423"/>
      <c r="AV171" s="423"/>
      <c r="AW171" s="423"/>
      <c r="AX171" s="423"/>
      <c r="AY171" s="423"/>
      <c r="AZ171" s="423"/>
      <c r="BA171" s="423"/>
      <c r="BB171" s="423"/>
      <c r="BC171" s="423"/>
      <c r="BD171" s="423"/>
      <c r="BE171" s="423"/>
      <c r="BF171" s="423"/>
      <c r="BG171" s="423"/>
    </row>
    <row r="172" spans="1:59" s="442" customFormat="1" x14ac:dyDescent="0.35">
      <c r="A172" s="448"/>
      <c r="H172" s="448"/>
      <c r="J172" s="423"/>
      <c r="K172" s="423"/>
      <c r="L172" s="423"/>
      <c r="M172" s="423"/>
      <c r="N172" s="423"/>
      <c r="O172" s="423"/>
      <c r="P172" s="423"/>
      <c r="Q172" s="423"/>
      <c r="R172" s="423"/>
      <c r="S172" s="423"/>
      <c r="T172" s="423"/>
      <c r="U172" s="423"/>
      <c r="V172" s="423"/>
      <c r="W172" s="423"/>
      <c r="X172" s="423"/>
      <c r="Y172" s="423"/>
      <c r="Z172" s="423"/>
      <c r="AA172" s="423"/>
      <c r="AB172" s="423"/>
      <c r="AC172" s="423"/>
      <c r="AD172" s="423"/>
      <c r="AE172" s="423"/>
      <c r="AF172" s="423"/>
      <c r="AG172" s="423"/>
      <c r="AH172" s="423"/>
      <c r="AI172" s="423"/>
      <c r="AJ172" s="423"/>
      <c r="AK172" s="423"/>
      <c r="AL172" s="423"/>
      <c r="AM172" s="423"/>
      <c r="AN172" s="423"/>
      <c r="AO172" s="423"/>
      <c r="AP172" s="423"/>
      <c r="AQ172" s="423"/>
      <c r="AR172" s="423"/>
      <c r="AS172" s="423"/>
      <c r="AT172" s="423"/>
      <c r="AU172" s="423"/>
      <c r="AV172" s="423"/>
      <c r="AW172" s="423"/>
      <c r="AX172" s="423"/>
      <c r="AY172" s="423"/>
      <c r="AZ172" s="423"/>
      <c r="BA172" s="423"/>
      <c r="BB172" s="423"/>
      <c r="BC172" s="423"/>
      <c r="BD172" s="423"/>
      <c r="BE172" s="423"/>
      <c r="BF172" s="423"/>
      <c r="BG172" s="423"/>
    </row>
    <row r="173" spans="1:59" s="442" customFormat="1" x14ac:dyDescent="0.35">
      <c r="A173" s="448"/>
      <c r="H173" s="448"/>
      <c r="J173" s="423"/>
      <c r="K173" s="423"/>
      <c r="L173" s="423"/>
      <c r="M173" s="423"/>
      <c r="N173" s="423"/>
      <c r="O173" s="423"/>
      <c r="P173" s="423"/>
      <c r="Q173" s="423"/>
      <c r="R173" s="423"/>
      <c r="S173" s="423"/>
      <c r="T173" s="423"/>
      <c r="U173" s="423"/>
      <c r="V173" s="423"/>
      <c r="W173" s="423"/>
      <c r="X173" s="423"/>
      <c r="Y173" s="423"/>
      <c r="Z173" s="423"/>
      <c r="AA173" s="423"/>
      <c r="AB173" s="423"/>
      <c r="AC173" s="423"/>
      <c r="AD173" s="423"/>
      <c r="AE173" s="423"/>
      <c r="AF173" s="423"/>
      <c r="AG173" s="423"/>
      <c r="AH173" s="423"/>
      <c r="AI173" s="423"/>
      <c r="AJ173" s="423"/>
      <c r="AK173" s="423"/>
      <c r="AL173" s="423"/>
      <c r="AM173" s="423"/>
      <c r="AN173" s="423"/>
      <c r="AO173" s="423"/>
      <c r="AP173" s="423"/>
      <c r="AQ173" s="423"/>
      <c r="AR173" s="423"/>
      <c r="AS173" s="423"/>
      <c r="AT173" s="423"/>
      <c r="AU173" s="423"/>
      <c r="AV173" s="423"/>
      <c r="AW173" s="423"/>
      <c r="AX173" s="423"/>
      <c r="AY173" s="423"/>
      <c r="AZ173" s="423"/>
      <c r="BA173" s="423"/>
      <c r="BB173" s="423"/>
      <c r="BC173" s="423"/>
      <c r="BD173" s="423"/>
      <c r="BE173" s="423"/>
      <c r="BF173" s="423"/>
      <c r="BG173" s="423"/>
    </row>
    <row r="174" spans="1:59" s="442" customFormat="1" x14ac:dyDescent="0.35">
      <c r="A174" s="448"/>
      <c r="H174" s="448"/>
      <c r="J174" s="423"/>
      <c r="K174" s="423"/>
      <c r="L174" s="423"/>
      <c r="M174" s="423"/>
      <c r="N174" s="423"/>
      <c r="O174" s="423"/>
      <c r="P174" s="423"/>
      <c r="Q174" s="423"/>
      <c r="R174" s="423"/>
      <c r="S174" s="423"/>
      <c r="T174" s="423"/>
      <c r="U174" s="423"/>
      <c r="V174" s="423"/>
      <c r="W174" s="423"/>
      <c r="X174" s="423"/>
      <c r="Y174" s="423"/>
      <c r="Z174" s="423"/>
      <c r="AA174" s="423"/>
      <c r="AB174" s="423"/>
      <c r="AC174" s="423"/>
      <c r="AD174" s="423"/>
      <c r="AE174" s="423"/>
      <c r="AF174" s="423"/>
      <c r="AG174" s="423"/>
      <c r="AH174" s="423"/>
      <c r="AI174" s="423"/>
      <c r="AJ174" s="423"/>
      <c r="AK174" s="423"/>
      <c r="AL174" s="423"/>
      <c r="AM174" s="423"/>
      <c r="AN174" s="423"/>
      <c r="AO174" s="423"/>
      <c r="AP174" s="423"/>
      <c r="AQ174" s="423"/>
      <c r="AR174" s="423"/>
      <c r="AS174" s="423"/>
      <c r="AT174" s="423"/>
      <c r="AU174" s="423"/>
      <c r="AV174" s="423"/>
      <c r="AW174" s="423"/>
      <c r="AX174" s="423"/>
      <c r="AY174" s="423"/>
      <c r="AZ174" s="423"/>
      <c r="BA174" s="423"/>
      <c r="BB174" s="423"/>
      <c r="BC174" s="423"/>
      <c r="BD174" s="423"/>
      <c r="BE174" s="423"/>
      <c r="BF174" s="423"/>
      <c r="BG174" s="423"/>
    </row>
    <row r="175" spans="1:59" s="442" customFormat="1" x14ac:dyDescent="0.35">
      <c r="A175" s="448"/>
      <c r="H175" s="448"/>
      <c r="J175" s="423"/>
      <c r="K175" s="423"/>
      <c r="L175" s="423"/>
      <c r="M175" s="423"/>
      <c r="N175" s="423"/>
      <c r="O175" s="423"/>
      <c r="P175" s="423"/>
      <c r="Q175" s="423"/>
      <c r="R175" s="423"/>
      <c r="S175" s="423"/>
      <c r="T175" s="423"/>
      <c r="U175" s="423"/>
      <c r="V175" s="423"/>
      <c r="W175" s="423"/>
      <c r="X175" s="423"/>
      <c r="Y175" s="423"/>
      <c r="Z175" s="423"/>
      <c r="AA175" s="423"/>
      <c r="AB175" s="423"/>
      <c r="AC175" s="423"/>
      <c r="AD175" s="423"/>
      <c r="AE175" s="423"/>
      <c r="AF175" s="423"/>
      <c r="AG175" s="423"/>
      <c r="AH175" s="423"/>
      <c r="AI175" s="423"/>
      <c r="AJ175" s="423"/>
      <c r="AK175" s="423"/>
      <c r="AL175" s="423"/>
      <c r="AM175" s="423"/>
      <c r="AN175" s="423"/>
      <c r="AO175" s="423"/>
      <c r="AP175" s="423"/>
      <c r="AQ175" s="423"/>
      <c r="AR175" s="423"/>
      <c r="AS175" s="423"/>
      <c r="AT175" s="423"/>
      <c r="AU175" s="423"/>
      <c r="AV175" s="423"/>
      <c r="AW175" s="423"/>
      <c r="AX175" s="423"/>
      <c r="AY175" s="423"/>
      <c r="AZ175" s="423"/>
      <c r="BA175" s="423"/>
      <c r="BB175" s="423"/>
      <c r="BC175" s="423"/>
      <c r="BD175" s="423"/>
      <c r="BE175" s="423"/>
      <c r="BF175" s="423"/>
      <c r="BG175" s="423"/>
    </row>
    <row r="176" spans="1:59" s="442" customFormat="1" x14ac:dyDescent="0.35">
      <c r="A176" s="448"/>
      <c r="H176" s="448"/>
      <c r="J176" s="423"/>
      <c r="K176" s="423"/>
      <c r="L176" s="423"/>
      <c r="M176" s="423"/>
      <c r="N176" s="423"/>
      <c r="O176" s="423"/>
      <c r="P176" s="423"/>
      <c r="Q176" s="423"/>
      <c r="R176" s="423"/>
      <c r="S176" s="423"/>
      <c r="T176" s="423"/>
      <c r="U176" s="423"/>
      <c r="V176" s="423"/>
      <c r="W176" s="423"/>
      <c r="X176" s="423"/>
      <c r="Y176" s="423"/>
      <c r="Z176" s="423"/>
      <c r="AA176" s="423"/>
      <c r="AB176" s="423"/>
      <c r="AC176" s="423"/>
      <c r="AD176" s="423"/>
      <c r="AE176" s="423"/>
      <c r="AF176" s="423"/>
      <c r="AG176" s="423"/>
      <c r="AH176" s="423"/>
      <c r="AI176" s="423"/>
      <c r="AJ176" s="423"/>
      <c r="AK176" s="423"/>
      <c r="AL176" s="423"/>
      <c r="AM176" s="423"/>
      <c r="AN176" s="423"/>
      <c r="AO176" s="423"/>
      <c r="AP176" s="423"/>
      <c r="AQ176" s="423"/>
      <c r="AR176" s="423"/>
      <c r="AS176" s="423"/>
      <c r="AT176" s="423"/>
      <c r="AU176" s="423"/>
      <c r="AV176" s="423"/>
      <c r="AW176" s="423"/>
      <c r="AX176" s="423"/>
      <c r="AY176" s="423"/>
      <c r="AZ176" s="423"/>
      <c r="BA176" s="423"/>
      <c r="BB176" s="423"/>
      <c r="BC176" s="423"/>
      <c r="BD176" s="423"/>
      <c r="BE176" s="423"/>
      <c r="BF176" s="423"/>
      <c r="BG176" s="423"/>
    </row>
    <row r="177" spans="1:59" s="442" customFormat="1" x14ac:dyDescent="0.35">
      <c r="A177" s="448"/>
      <c r="H177" s="448"/>
      <c r="J177" s="423"/>
      <c r="K177" s="423"/>
      <c r="L177" s="423"/>
      <c r="M177" s="423"/>
      <c r="N177" s="423"/>
      <c r="O177" s="423"/>
      <c r="P177" s="423"/>
      <c r="Q177" s="423"/>
      <c r="R177" s="423"/>
      <c r="S177" s="423"/>
      <c r="T177" s="423"/>
      <c r="U177" s="423"/>
      <c r="V177" s="423"/>
      <c r="W177" s="423"/>
      <c r="X177" s="423"/>
      <c r="Y177" s="423"/>
      <c r="Z177" s="423"/>
      <c r="AA177" s="423"/>
      <c r="AB177" s="423"/>
      <c r="AC177" s="423"/>
      <c r="AD177" s="423"/>
      <c r="AE177" s="423"/>
      <c r="AF177" s="423"/>
      <c r="AG177" s="423"/>
      <c r="AH177" s="423"/>
      <c r="AI177" s="423"/>
      <c r="AJ177" s="423"/>
      <c r="AK177" s="423"/>
      <c r="AL177" s="423"/>
      <c r="AM177" s="423"/>
      <c r="AN177" s="423"/>
      <c r="AO177" s="423"/>
      <c r="AP177" s="423"/>
      <c r="AQ177" s="423"/>
      <c r="AR177" s="423"/>
      <c r="AS177" s="423"/>
      <c r="AT177" s="423"/>
      <c r="AU177" s="423"/>
      <c r="AV177" s="423"/>
      <c r="AW177" s="423"/>
      <c r="AX177" s="423"/>
      <c r="AY177" s="423"/>
      <c r="AZ177" s="423"/>
      <c r="BA177" s="423"/>
      <c r="BB177" s="423"/>
      <c r="BC177" s="423"/>
      <c r="BD177" s="423"/>
      <c r="BE177" s="423"/>
      <c r="BF177" s="423"/>
      <c r="BG177" s="423"/>
    </row>
    <row r="178" spans="1:59" s="442" customFormat="1" x14ac:dyDescent="0.35">
      <c r="A178" s="448"/>
      <c r="H178" s="448"/>
      <c r="J178" s="423"/>
      <c r="K178" s="423"/>
      <c r="L178" s="423"/>
      <c r="M178" s="423"/>
      <c r="N178" s="423"/>
      <c r="O178" s="423"/>
      <c r="P178" s="423"/>
      <c r="Q178" s="423"/>
      <c r="R178" s="423"/>
      <c r="S178" s="423"/>
      <c r="T178" s="423"/>
      <c r="U178" s="423"/>
      <c r="V178" s="423"/>
      <c r="W178" s="423"/>
      <c r="X178" s="423"/>
      <c r="Y178" s="423"/>
      <c r="Z178" s="423"/>
      <c r="AA178" s="423"/>
      <c r="AB178" s="423"/>
      <c r="AC178" s="423"/>
      <c r="AD178" s="423"/>
      <c r="AE178" s="423"/>
      <c r="AF178" s="423"/>
      <c r="AG178" s="423"/>
      <c r="AH178" s="423"/>
      <c r="AI178" s="423"/>
      <c r="AJ178" s="423"/>
      <c r="AK178" s="423"/>
      <c r="AL178" s="423"/>
      <c r="AM178" s="423"/>
      <c r="AN178" s="423"/>
      <c r="AO178" s="423"/>
      <c r="AP178" s="423"/>
      <c r="AQ178" s="423"/>
      <c r="AR178" s="423"/>
      <c r="AS178" s="423"/>
      <c r="AT178" s="423"/>
      <c r="AU178" s="423"/>
      <c r="AV178" s="423"/>
      <c r="AW178" s="423"/>
      <c r="AX178" s="423"/>
      <c r="AY178" s="423"/>
      <c r="AZ178" s="423"/>
      <c r="BA178" s="423"/>
      <c r="BB178" s="423"/>
      <c r="BC178" s="423"/>
      <c r="BD178" s="423"/>
      <c r="BE178" s="423"/>
      <c r="BF178" s="423"/>
      <c r="BG178" s="423"/>
    </row>
    <row r="179" spans="1:59" s="442" customFormat="1" x14ac:dyDescent="0.35">
      <c r="A179" s="448"/>
      <c r="H179" s="448"/>
      <c r="J179" s="423"/>
      <c r="K179" s="423"/>
      <c r="L179" s="423"/>
      <c r="M179" s="423"/>
      <c r="N179" s="423"/>
      <c r="O179" s="423"/>
      <c r="P179" s="423"/>
      <c r="Q179" s="423"/>
      <c r="R179" s="423"/>
      <c r="S179" s="423"/>
      <c r="T179" s="423"/>
      <c r="U179" s="423"/>
      <c r="V179" s="423"/>
      <c r="W179" s="423"/>
      <c r="X179" s="423"/>
      <c r="Y179" s="423"/>
      <c r="Z179" s="423"/>
      <c r="AA179" s="423"/>
      <c r="AB179" s="423"/>
      <c r="AC179" s="423"/>
      <c r="AD179" s="423"/>
      <c r="AE179" s="423"/>
      <c r="AF179" s="423"/>
      <c r="AG179" s="423"/>
      <c r="AH179" s="423"/>
      <c r="AI179" s="423"/>
      <c r="AJ179" s="423"/>
      <c r="AK179" s="423"/>
      <c r="AL179" s="423"/>
      <c r="AM179" s="423"/>
      <c r="AN179" s="423"/>
      <c r="AO179" s="423"/>
      <c r="AP179" s="423"/>
      <c r="AQ179" s="423"/>
      <c r="AR179" s="423"/>
      <c r="AS179" s="423"/>
      <c r="AT179" s="423"/>
      <c r="AU179" s="423"/>
      <c r="AV179" s="423"/>
      <c r="AW179" s="423"/>
      <c r="AX179" s="423"/>
      <c r="AY179" s="423"/>
      <c r="AZ179" s="423"/>
      <c r="BA179" s="423"/>
      <c r="BB179" s="423"/>
      <c r="BC179" s="423"/>
      <c r="BD179" s="423"/>
      <c r="BE179" s="423"/>
      <c r="BF179" s="423"/>
      <c r="BG179" s="423"/>
    </row>
    <row r="180" spans="1:59" s="442" customFormat="1" x14ac:dyDescent="0.35">
      <c r="A180" s="448"/>
      <c r="H180" s="448"/>
      <c r="J180" s="423"/>
      <c r="K180" s="423"/>
      <c r="L180" s="423"/>
      <c r="M180" s="423"/>
      <c r="N180" s="423"/>
      <c r="O180" s="423"/>
      <c r="P180" s="423"/>
      <c r="Q180" s="423"/>
      <c r="R180" s="423"/>
      <c r="S180" s="423"/>
      <c r="T180" s="423"/>
      <c r="U180" s="423"/>
      <c r="V180" s="423"/>
      <c r="W180" s="423"/>
      <c r="X180" s="423"/>
      <c r="Y180" s="423"/>
      <c r="Z180" s="423"/>
      <c r="AA180" s="423"/>
      <c r="AB180" s="423"/>
      <c r="AC180" s="423"/>
      <c r="AD180" s="423"/>
      <c r="AE180" s="423"/>
      <c r="AF180" s="423"/>
      <c r="AG180" s="423"/>
      <c r="AH180" s="423"/>
      <c r="AI180" s="423"/>
      <c r="AJ180" s="423"/>
      <c r="AK180" s="423"/>
      <c r="AL180" s="423"/>
      <c r="AM180" s="423"/>
      <c r="AN180" s="423"/>
      <c r="AO180" s="423"/>
      <c r="AP180" s="423"/>
      <c r="AQ180" s="423"/>
      <c r="AR180" s="423"/>
      <c r="AS180" s="423"/>
      <c r="AT180" s="423"/>
      <c r="AU180" s="423"/>
      <c r="AV180" s="423"/>
      <c r="AW180" s="423"/>
      <c r="AX180" s="423"/>
      <c r="AY180" s="423"/>
      <c r="AZ180" s="423"/>
      <c r="BA180" s="423"/>
      <c r="BB180" s="423"/>
      <c r="BC180" s="423"/>
      <c r="BD180" s="423"/>
      <c r="BE180" s="423"/>
      <c r="BF180" s="423"/>
      <c r="BG180" s="423"/>
    </row>
    <row r="181" spans="1:59" s="442" customFormat="1" x14ac:dyDescent="0.35">
      <c r="A181" s="448"/>
      <c r="H181" s="448"/>
      <c r="J181" s="423"/>
      <c r="K181" s="423"/>
      <c r="L181" s="423"/>
      <c r="M181" s="423"/>
      <c r="N181" s="423"/>
      <c r="O181" s="423"/>
      <c r="P181" s="423"/>
      <c r="Q181" s="423"/>
      <c r="R181" s="423"/>
      <c r="S181" s="423"/>
      <c r="T181" s="423"/>
      <c r="U181" s="423"/>
      <c r="V181" s="423"/>
      <c r="W181" s="423"/>
      <c r="X181" s="423"/>
      <c r="Y181" s="423"/>
      <c r="Z181" s="423"/>
      <c r="AA181" s="423"/>
      <c r="AB181" s="423"/>
      <c r="AC181" s="423"/>
      <c r="AD181" s="423"/>
      <c r="AE181" s="423"/>
      <c r="AF181" s="423"/>
      <c r="AG181" s="423"/>
      <c r="AH181" s="423"/>
      <c r="AI181" s="423"/>
      <c r="AJ181" s="423"/>
      <c r="AK181" s="423"/>
      <c r="AL181" s="423"/>
      <c r="AM181" s="423"/>
      <c r="AN181" s="423"/>
      <c r="AO181" s="423"/>
      <c r="AP181" s="423"/>
      <c r="AQ181" s="423"/>
      <c r="AR181" s="423"/>
      <c r="AS181" s="423"/>
      <c r="AT181" s="423"/>
      <c r="AU181" s="423"/>
      <c r="AV181" s="423"/>
      <c r="AW181" s="423"/>
      <c r="AX181" s="423"/>
      <c r="AY181" s="423"/>
      <c r="AZ181" s="423"/>
      <c r="BA181" s="423"/>
      <c r="BB181" s="423"/>
      <c r="BC181" s="423"/>
      <c r="BD181" s="423"/>
      <c r="BE181" s="423"/>
      <c r="BF181" s="423"/>
      <c r="BG181" s="423"/>
    </row>
    <row r="182" spans="1:59" s="442" customFormat="1" x14ac:dyDescent="0.35">
      <c r="A182" s="448"/>
      <c r="H182" s="448"/>
      <c r="J182" s="423"/>
      <c r="K182" s="423"/>
      <c r="L182" s="423"/>
      <c r="M182" s="423"/>
      <c r="N182" s="423"/>
      <c r="O182" s="423"/>
      <c r="P182" s="423"/>
      <c r="Q182" s="423"/>
      <c r="R182" s="423"/>
      <c r="S182" s="423"/>
      <c r="T182" s="423"/>
      <c r="U182" s="423"/>
      <c r="V182" s="423"/>
      <c r="W182" s="423"/>
      <c r="X182" s="423"/>
      <c r="Y182" s="423"/>
      <c r="Z182" s="423"/>
      <c r="AA182" s="423"/>
      <c r="AB182" s="423"/>
      <c r="AC182" s="423"/>
      <c r="AD182" s="423"/>
      <c r="AE182" s="423"/>
      <c r="AF182" s="423"/>
      <c r="AG182" s="423"/>
      <c r="AH182" s="423"/>
      <c r="AI182" s="423"/>
      <c r="AJ182" s="423"/>
      <c r="AK182" s="423"/>
      <c r="AL182" s="423"/>
      <c r="AM182" s="423"/>
      <c r="AN182" s="423"/>
      <c r="AO182" s="423"/>
      <c r="AP182" s="423"/>
      <c r="AQ182" s="423"/>
      <c r="AR182" s="423"/>
      <c r="AS182" s="423"/>
      <c r="AT182" s="423"/>
      <c r="AU182" s="423"/>
      <c r="AV182" s="423"/>
      <c r="AW182" s="423"/>
      <c r="AX182" s="423"/>
      <c r="AY182" s="423"/>
      <c r="AZ182" s="423"/>
      <c r="BA182" s="423"/>
      <c r="BB182" s="423"/>
      <c r="BC182" s="423"/>
      <c r="BD182" s="423"/>
      <c r="BE182" s="423"/>
      <c r="BF182" s="423"/>
      <c r="BG182" s="423"/>
    </row>
    <row r="183" spans="1:59" s="442" customFormat="1" x14ac:dyDescent="0.35">
      <c r="A183" s="448"/>
      <c r="H183" s="448"/>
      <c r="J183" s="423"/>
      <c r="K183" s="423"/>
      <c r="L183" s="423"/>
      <c r="M183" s="423"/>
      <c r="N183" s="423"/>
      <c r="O183" s="423"/>
      <c r="P183" s="423"/>
      <c r="Q183" s="423"/>
      <c r="R183" s="423"/>
      <c r="S183" s="423"/>
      <c r="T183" s="423"/>
      <c r="U183" s="423"/>
      <c r="V183" s="423"/>
      <c r="W183" s="423"/>
      <c r="X183" s="423"/>
      <c r="Y183" s="423"/>
      <c r="Z183" s="423"/>
      <c r="AA183" s="423"/>
      <c r="AB183" s="423"/>
      <c r="AC183" s="423"/>
      <c r="AD183" s="423"/>
      <c r="AE183" s="423"/>
      <c r="AF183" s="423"/>
      <c r="AG183" s="423"/>
      <c r="AH183" s="423"/>
      <c r="AI183" s="423"/>
      <c r="AJ183" s="423"/>
      <c r="AK183" s="423"/>
      <c r="AL183" s="423"/>
      <c r="AM183" s="423"/>
      <c r="AN183" s="423"/>
      <c r="AO183" s="423"/>
      <c r="AP183" s="423"/>
      <c r="AQ183" s="423"/>
      <c r="AR183" s="423"/>
      <c r="AS183" s="423"/>
      <c r="AT183" s="423"/>
      <c r="AU183" s="423"/>
      <c r="AV183" s="423"/>
      <c r="AW183" s="423"/>
      <c r="AX183" s="423"/>
      <c r="AY183" s="423"/>
      <c r="AZ183" s="423"/>
      <c r="BA183" s="423"/>
      <c r="BB183" s="423"/>
      <c r="BC183" s="423"/>
      <c r="BD183" s="423"/>
      <c r="BE183" s="423"/>
      <c r="BF183" s="423"/>
      <c r="BG183" s="423"/>
    </row>
    <row r="184" spans="1:59" s="442" customFormat="1" x14ac:dyDescent="0.35">
      <c r="A184" s="448"/>
      <c r="H184" s="448"/>
      <c r="J184" s="423"/>
      <c r="K184" s="423"/>
      <c r="L184" s="423"/>
      <c r="M184" s="423"/>
      <c r="N184" s="423"/>
      <c r="O184" s="423"/>
      <c r="P184" s="423"/>
      <c r="Q184" s="423"/>
      <c r="R184" s="423"/>
      <c r="S184" s="423"/>
      <c r="T184" s="423"/>
      <c r="U184" s="423"/>
      <c r="V184" s="423"/>
      <c r="W184" s="423"/>
      <c r="X184" s="423"/>
      <c r="Y184" s="423"/>
      <c r="Z184" s="423"/>
      <c r="AA184" s="423"/>
      <c r="AB184" s="423"/>
      <c r="AC184" s="423"/>
      <c r="AD184" s="423"/>
      <c r="AE184" s="423"/>
      <c r="AF184" s="423"/>
      <c r="AG184" s="423"/>
      <c r="AH184" s="423"/>
      <c r="AI184" s="423"/>
      <c r="AJ184" s="423"/>
      <c r="AK184" s="423"/>
      <c r="AL184" s="423"/>
      <c r="AM184" s="423"/>
      <c r="AN184" s="423"/>
      <c r="AO184" s="423"/>
      <c r="AP184" s="423"/>
      <c r="AQ184" s="423"/>
      <c r="AR184" s="423"/>
      <c r="AS184" s="423"/>
      <c r="AT184" s="423"/>
      <c r="AU184" s="423"/>
      <c r="AV184" s="423"/>
      <c r="AW184" s="423"/>
      <c r="AX184" s="423"/>
      <c r="AY184" s="423"/>
      <c r="AZ184" s="423"/>
      <c r="BA184" s="423"/>
      <c r="BB184" s="423"/>
      <c r="BC184" s="423"/>
      <c r="BD184" s="423"/>
      <c r="BE184" s="423"/>
      <c r="BF184" s="423"/>
      <c r="BG184" s="423"/>
    </row>
    <row r="185" spans="1:59" s="442" customFormat="1" x14ac:dyDescent="0.35">
      <c r="A185" s="448"/>
      <c r="H185" s="448"/>
      <c r="J185" s="423"/>
      <c r="K185" s="423"/>
      <c r="L185" s="423"/>
      <c r="M185" s="423"/>
      <c r="N185" s="423"/>
      <c r="O185" s="423"/>
      <c r="P185" s="423"/>
      <c r="Q185" s="423"/>
      <c r="R185" s="423"/>
      <c r="S185" s="423"/>
      <c r="T185" s="423"/>
      <c r="U185" s="423"/>
      <c r="V185" s="423"/>
      <c r="W185" s="423"/>
      <c r="X185" s="423"/>
      <c r="Y185" s="423"/>
      <c r="Z185" s="423"/>
      <c r="AA185" s="423"/>
      <c r="AB185" s="423"/>
      <c r="AC185" s="423"/>
      <c r="AD185" s="423"/>
      <c r="AE185" s="423"/>
      <c r="AF185" s="423"/>
      <c r="AG185" s="423"/>
      <c r="AH185" s="423"/>
      <c r="AI185" s="423"/>
      <c r="AJ185" s="423"/>
      <c r="AK185" s="423"/>
      <c r="AL185" s="423"/>
      <c r="AM185" s="423"/>
      <c r="AN185" s="423"/>
      <c r="AO185" s="423"/>
      <c r="AP185" s="423"/>
      <c r="AQ185" s="423"/>
      <c r="AR185" s="423"/>
      <c r="AS185" s="423"/>
      <c r="AT185" s="423"/>
      <c r="AU185" s="423"/>
      <c r="AV185" s="423"/>
      <c r="AW185" s="423"/>
      <c r="AX185" s="423"/>
      <c r="AY185" s="423"/>
      <c r="AZ185" s="423"/>
      <c r="BA185" s="423"/>
      <c r="BB185" s="423"/>
      <c r="BC185" s="423"/>
      <c r="BD185" s="423"/>
      <c r="BE185" s="423"/>
      <c r="BF185" s="423"/>
      <c r="BG185" s="423"/>
    </row>
    <row r="186" spans="1:59" s="442" customFormat="1" x14ac:dyDescent="0.35">
      <c r="A186" s="448"/>
      <c r="H186" s="448"/>
      <c r="J186" s="423"/>
      <c r="K186" s="423"/>
      <c r="L186" s="423"/>
      <c r="M186" s="423"/>
      <c r="N186" s="423"/>
      <c r="O186" s="423"/>
      <c r="P186" s="423"/>
      <c r="Q186" s="423"/>
      <c r="R186" s="423"/>
      <c r="S186" s="423"/>
      <c r="T186" s="423"/>
      <c r="U186" s="423"/>
      <c r="V186" s="423"/>
      <c r="W186" s="423"/>
      <c r="X186" s="423"/>
      <c r="Y186" s="423"/>
      <c r="Z186" s="423"/>
      <c r="AA186" s="423"/>
      <c r="AB186" s="423"/>
      <c r="AC186" s="423"/>
      <c r="AD186" s="423"/>
      <c r="AE186" s="423"/>
      <c r="AF186" s="423"/>
      <c r="AG186" s="423"/>
      <c r="AH186" s="423"/>
      <c r="AI186" s="423"/>
      <c r="AJ186" s="423"/>
      <c r="AK186" s="423"/>
      <c r="AL186" s="423"/>
      <c r="AM186" s="423"/>
      <c r="AN186" s="423"/>
      <c r="AO186" s="423"/>
      <c r="AP186" s="423"/>
      <c r="AQ186" s="423"/>
      <c r="AR186" s="423"/>
      <c r="AS186" s="423"/>
      <c r="AT186" s="423"/>
      <c r="AU186" s="423"/>
      <c r="AV186" s="423"/>
      <c r="AW186" s="423"/>
      <c r="AX186" s="423"/>
      <c r="AY186" s="423"/>
      <c r="AZ186" s="423"/>
      <c r="BA186" s="423"/>
      <c r="BB186" s="423"/>
      <c r="BC186" s="423"/>
      <c r="BD186" s="423"/>
      <c r="BE186" s="423"/>
      <c r="BF186" s="423"/>
      <c r="BG186" s="423"/>
    </row>
    <row r="187" spans="1:59" s="442" customFormat="1" x14ac:dyDescent="0.35">
      <c r="A187" s="448"/>
      <c r="H187" s="448"/>
      <c r="J187" s="423"/>
      <c r="K187" s="423"/>
      <c r="L187" s="423"/>
      <c r="M187" s="423"/>
      <c r="N187" s="423"/>
      <c r="O187" s="423"/>
      <c r="P187" s="423"/>
      <c r="Q187" s="423"/>
      <c r="R187" s="423"/>
      <c r="S187" s="423"/>
      <c r="T187" s="423"/>
      <c r="U187" s="423"/>
      <c r="V187" s="423"/>
      <c r="W187" s="423"/>
      <c r="X187" s="423"/>
      <c r="Y187" s="423"/>
      <c r="Z187" s="423"/>
      <c r="AA187" s="423"/>
      <c r="AB187" s="423"/>
      <c r="AC187" s="423"/>
      <c r="AD187" s="423"/>
      <c r="AE187" s="423"/>
      <c r="AF187" s="423"/>
      <c r="AG187" s="423"/>
      <c r="AH187" s="423"/>
      <c r="AI187" s="423"/>
      <c r="AJ187" s="423"/>
      <c r="AK187" s="423"/>
      <c r="AL187" s="423"/>
      <c r="AM187" s="423"/>
      <c r="AN187" s="423"/>
      <c r="AO187" s="423"/>
      <c r="AP187" s="423"/>
      <c r="AQ187" s="423"/>
      <c r="AR187" s="423"/>
      <c r="AS187" s="423"/>
      <c r="AT187" s="423"/>
      <c r="AU187" s="423"/>
      <c r="AV187" s="423"/>
      <c r="AW187" s="423"/>
      <c r="AX187" s="423"/>
      <c r="AY187" s="423"/>
      <c r="AZ187" s="423"/>
      <c r="BA187" s="423"/>
      <c r="BB187" s="423"/>
      <c r="BC187" s="423"/>
      <c r="BD187" s="423"/>
      <c r="BE187" s="423"/>
      <c r="BF187" s="423"/>
      <c r="BG187" s="423"/>
    </row>
    <row r="188" spans="1:59" s="442" customFormat="1" x14ac:dyDescent="0.35">
      <c r="A188" s="448"/>
      <c r="H188" s="448"/>
      <c r="J188" s="423"/>
      <c r="K188" s="423"/>
      <c r="L188" s="423"/>
      <c r="M188" s="423"/>
      <c r="N188" s="423"/>
      <c r="O188" s="423"/>
      <c r="P188" s="423"/>
      <c r="Q188" s="423"/>
      <c r="R188" s="423"/>
      <c r="S188" s="423"/>
      <c r="T188" s="423"/>
      <c r="U188" s="423"/>
      <c r="V188" s="423"/>
      <c r="W188" s="423"/>
      <c r="X188" s="423"/>
      <c r="Y188" s="423"/>
      <c r="Z188" s="423"/>
      <c r="AA188" s="423"/>
      <c r="AB188" s="423"/>
      <c r="AC188" s="423"/>
      <c r="AD188" s="423"/>
      <c r="AE188" s="423"/>
      <c r="AF188" s="423"/>
      <c r="AG188" s="423"/>
      <c r="AH188" s="423"/>
      <c r="AI188" s="423"/>
      <c r="AJ188" s="423"/>
      <c r="AK188" s="423"/>
      <c r="AL188" s="423"/>
      <c r="AM188" s="423"/>
      <c r="AN188" s="423"/>
      <c r="AO188" s="423"/>
      <c r="AP188" s="423"/>
      <c r="AQ188" s="423"/>
      <c r="AR188" s="423"/>
      <c r="AS188" s="423"/>
      <c r="AT188" s="423"/>
      <c r="AU188" s="423"/>
      <c r="AV188" s="423"/>
      <c r="AW188" s="423"/>
      <c r="AX188" s="423"/>
      <c r="AY188" s="423"/>
      <c r="AZ188" s="423"/>
      <c r="BA188" s="423"/>
      <c r="BB188" s="423"/>
      <c r="BC188" s="423"/>
      <c r="BD188" s="423"/>
      <c r="BE188" s="423"/>
      <c r="BF188" s="423"/>
      <c r="BG188" s="423"/>
    </row>
    <row r="189" spans="1:59" s="442" customFormat="1" x14ac:dyDescent="0.35">
      <c r="A189" s="448"/>
      <c r="H189" s="448"/>
      <c r="J189" s="423"/>
      <c r="K189" s="423"/>
      <c r="L189" s="423"/>
      <c r="M189" s="423"/>
      <c r="N189" s="423"/>
      <c r="O189" s="423"/>
      <c r="P189" s="423"/>
      <c r="Q189" s="423"/>
      <c r="R189" s="423"/>
      <c r="S189" s="423"/>
      <c r="T189" s="423"/>
      <c r="U189" s="423"/>
      <c r="V189" s="423"/>
      <c r="W189" s="423"/>
      <c r="X189" s="423"/>
      <c r="Y189" s="423"/>
      <c r="Z189" s="423"/>
      <c r="AA189" s="423"/>
      <c r="AB189" s="423"/>
      <c r="AC189" s="423"/>
      <c r="AD189" s="423"/>
      <c r="AE189" s="423"/>
      <c r="AF189" s="423"/>
      <c r="AG189" s="423"/>
      <c r="AH189" s="423"/>
      <c r="AI189" s="423"/>
      <c r="AJ189" s="423"/>
      <c r="AK189" s="423"/>
      <c r="AL189" s="423"/>
      <c r="AM189" s="423"/>
      <c r="AN189" s="423"/>
      <c r="AO189" s="423"/>
      <c r="AP189" s="423"/>
      <c r="AQ189" s="423"/>
      <c r="AR189" s="423"/>
      <c r="AS189" s="423"/>
      <c r="AT189" s="423"/>
      <c r="AU189" s="423"/>
      <c r="AV189" s="423"/>
      <c r="AW189" s="423"/>
      <c r="AX189" s="423"/>
      <c r="AY189" s="423"/>
      <c r="AZ189" s="423"/>
      <c r="BA189" s="423"/>
      <c r="BB189" s="423"/>
      <c r="BC189" s="423"/>
      <c r="BD189" s="423"/>
      <c r="BE189" s="423"/>
      <c r="BF189" s="423"/>
      <c r="BG189" s="423"/>
    </row>
    <row r="190" spans="1:59" s="442" customFormat="1" x14ac:dyDescent="0.35">
      <c r="A190" s="448"/>
      <c r="H190" s="448"/>
      <c r="J190" s="423"/>
      <c r="K190" s="423"/>
      <c r="L190" s="423"/>
      <c r="M190" s="423"/>
      <c r="N190" s="423"/>
      <c r="O190" s="423"/>
      <c r="P190" s="423"/>
      <c r="Q190" s="423"/>
      <c r="R190" s="423"/>
      <c r="S190" s="423"/>
      <c r="T190" s="423"/>
      <c r="U190" s="423"/>
      <c r="V190" s="423"/>
      <c r="W190" s="423"/>
      <c r="X190" s="423"/>
      <c r="Y190" s="423"/>
      <c r="Z190" s="423"/>
      <c r="AA190" s="423"/>
      <c r="AB190" s="423"/>
      <c r="AC190" s="423"/>
      <c r="AD190" s="423"/>
      <c r="AE190" s="423"/>
      <c r="AF190" s="423"/>
      <c r="AG190" s="423"/>
      <c r="AH190" s="423"/>
      <c r="AI190" s="423"/>
      <c r="AJ190" s="423"/>
      <c r="AK190" s="423"/>
      <c r="AL190" s="423"/>
      <c r="AM190" s="423"/>
      <c r="AN190" s="423"/>
      <c r="AO190" s="423"/>
      <c r="AP190" s="423"/>
      <c r="AQ190" s="423"/>
      <c r="AR190" s="423"/>
      <c r="AS190" s="423"/>
      <c r="AT190" s="423"/>
      <c r="AU190" s="423"/>
      <c r="AV190" s="423"/>
      <c r="AW190" s="423"/>
      <c r="AX190" s="423"/>
      <c r="AY190" s="423"/>
      <c r="AZ190" s="423"/>
      <c r="BA190" s="423"/>
      <c r="BB190" s="423"/>
      <c r="BC190" s="423"/>
      <c r="BD190" s="423"/>
      <c r="BE190" s="423"/>
      <c r="BF190" s="423"/>
      <c r="BG190" s="423"/>
    </row>
    <row r="191" spans="1:59" s="442" customFormat="1" x14ac:dyDescent="0.35">
      <c r="A191" s="448"/>
      <c r="H191" s="448"/>
      <c r="J191" s="423"/>
      <c r="K191" s="423"/>
      <c r="L191" s="423"/>
      <c r="M191" s="423"/>
      <c r="N191" s="423"/>
      <c r="O191" s="423"/>
      <c r="P191" s="423"/>
      <c r="Q191" s="423"/>
      <c r="R191" s="423"/>
      <c r="S191" s="423"/>
      <c r="T191" s="423"/>
      <c r="U191" s="423"/>
      <c r="V191" s="423"/>
      <c r="W191" s="423"/>
      <c r="X191" s="423"/>
      <c r="Y191" s="423"/>
      <c r="Z191" s="423"/>
      <c r="AA191" s="423"/>
      <c r="AB191" s="423"/>
      <c r="AC191" s="423"/>
      <c r="AD191" s="423"/>
      <c r="AE191" s="423"/>
      <c r="AF191" s="423"/>
      <c r="AG191" s="423"/>
      <c r="AH191" s="423"/>
      <c r="AI191" s="423"/>
      <c r="AJ191" s="423"/>
      <c r="AK191" s="423"/>
      <c r="AL191" s="423"/>
      <c r="AM191" s="423"/>
      <c r="AN191" s="423"/>
      <c r="AO191" s="423"/>
      <c r="AP191" s="423"/>
      <c r="AQ191" s="423"/>
      <c r="AR191" s="423"/>
      <c r="AS191" s="423"/>
      <c r="AT191" s="423"/>
      <c r="AU191" s="423"/>
      <c r="AV191" s="423"/>
      <c r="AW191" s="423"/>
      <c r="AX191" s="423"/>
      <c r="AY191" s="423"/>
      <c r="AZ191" s="423"/>
      <c r="BA191" s="423"/>
      <c r="BB191" s="423"/>
      <c r="BC191" s="423"/>
      <c r="BD191" s="423"/>
      <c r="BE191" s="423"/>
      <c r="BF191" s="423"/>
      <c r="BG191" s="423"/>
    </row>
    <row r="192" spans="1:59" s="442" customFormat="1" x14ac:dyDescent="0.35">
      <c r="A192" s="448"/>
      <c r="H192" s="448"/>
      <c r="J192" s="423"/>
      <c r="K192" s="423"/>
      <c r="L192" s="423"/>
      <c r="M192" s="423"/>
      <c r="N192" s="423"/>
      <c r="O192" s="423"/>
      <c r="P192" s="423"/>
      <c r="Q192" s="423"/>
      <c r="R192" s="423"/>
      <c r="S192" s="423"/>
      <c r="T192" s="423"/>
      <c r="U192" s="423"/>
      <c r="V192" s="423"/>
      <c r="W192" s="423"/>
      <c r="X192" s="423"/>
      <c r="Y192" s="423"/>
      <c r="Z192" s="423"/>
      <c r="AA192" s="423"/>
      <c r="AB192" s="423"/>
      <c r="AC192" s="423"/>
      <c r="AD192" s="423"/>
      <c r="AE192" s="423"/>
      <c r="AF192" s="423"/>
      <c r="AG192" s="423"/>
      <c r="AH192" s="423"/>
      <c r="AI192" s="423"/>
      <c r="AJ192" s="423"/>
      <c r="AK192" s="423"/>
      <c r="AL192" s="423"/>
      <c r="AM192" s="423"/>
      <c r="AN192" s="423"/>
      <c r="AO192" s="423"/>
      <c r="AP192" s="423"/>
      <c r="AQ192" s="423"/>
      <c r="AR192" s="423"/>
      <c r="AS192" s="423"/>
      <c r="AT192" s="423"/>
      <c r="AU192" s="423"/>
      <c r="AV192" s="423"/>
      <c r="AW192" s="423"/>
      <c r="AX192" s="423"/>
      <c r="AY192" s="423"/>
      <c r="AZ192" s="423"/>
      <c r="BA192" s="423"/>
      <c r="BB192" s="423"/>
      <c r="BC192" s="423"/>
      <c r="BD192" s="423"/>
      <c r="BE192" s="423"/>
      <c r="BF192" s="423"/>
      <c r="BG192" s="423"/>
    </row>
    <row r="193" spans="1:59" s="442" customFormat="1" x14ac:dyDescent="0.35">
      <c r="A193" s="448"/>
      <c r="H193" s="448"/>
      <c r="J193" s="423"/>
      <c r="K193" s="423"/>
      <c r="L193" s="423"/>
      <c r="M193" s="423"/>
      <c r="N193" s="423"/>
      <c r="O193" s="423"/>
      <c r="P193" s="423"/>
      <c r="Q193" s="423"/>
      <c r="R193" s="423"/>
      <c r="S193" s="423"/>
      <c r="T193" s="423"/>
      <c r="U193" s="423"/>
      <c r="V193" s="423"/>
      <c r="W193" s="423"/>
      <c r="X193" s="423"/>
      <c r="Y193" s="423"/>
      <c r="Z193" s="423"/>
      <c r="AA193" s="423"/>
      <c r="AB193" s="423"/>
      <c r="AC193" s="423"/>
      <c r="AD193" s="423"/>
      <c r="AE193" s="423"/>
      <c r="AF193" s="423"/>
      <c r="AG193" s="423"/>
      <c r="AH193" s="423"/>
      <c r="AI193" s="423"/>
      <c r="AJ193" s="423"/>
      <c r="AK193" s="423"/>
      <c r="AL193" s="423"/>
      <c r="AM193" s="423"/>
      <c r="AN193" s="423"/>
      <c r="AO193" s="423"/>
      <c r="AP193" s="423"/>
      <c r="AQ193" s="423"/>
      <c r="AR193" s="423"/>
      <c r="AS193" s="423"/>
      <c r="AT193" s="423"/>
      <c r="AU193" s="423"/>
      <c r="AV193" s="423"/>
      <c r="AW193" s="423"/>
      <c r="AX193" s="423"/>
      <c r="AY193" s="423"/>
      <c r="AZ193" s="423"/>
      <c r="BA193" s="423"/>
      <c r="BB193" s="423"/>
      <c r="BC193" s="423"/>
      <c r="BD193" s="423"/>
      <c r="BE193" s="423"/>
      <c r="BF193" s="423"/>
      <c r="BG193" s="423"/>
    </row>
    <row r="194" spans="1:59" s="442" customFormat="1" x14ac:dyDescent="0.35">
      <c r="A194" s="448"/>
      <c r="H194" s="448"/>
      <c r="J194" s="423"/>
      <c r="K194" s="423"/>
      <c r="L194" s="423"/>
      <c r="M194" s="423"/>
      <c r="N194" s="423"/>
      <c r="O194" s="423"/>
      <c r="P194" s="423"/>
      <c r="Q194" s="423"/>
      <c r="R194" s="423"/>
      <c r="S194" s="423"/>
      <c r="T194" s="423"/>
      <c r="U194" s="423"/>
      <c r="V194" s="423"/>
      <c r="W194" s="423"/>
      <c r="X194" s="423"/>
      <c r="Y194" s="423"/>
      <c r="Z194" s="423"/>
      <c r="AA194" s="423"/>
      <c r="AB194" s="423"/>
      <c r="AC194" s="423"/>
      <c r="AD194" s="423"/>
      <c r="AE194" s="423"/>
      <c r="AF194" s="423"/>
      <c r="AG194" s="423"/>
      <c r="AH194" s="423"/>
      <c r="AI194" s="423"/>
      <c r="AJ194" s="423"/>
      <c r="AK194" s="423"/>
      <c r="AL194" s="423"/>
      <c r="AM194" s="423"/>
      <c r="AN194" s="423"/>
      <c r="AO194" s="423"/>
      <c r="AP194" s="423"/>
      <c r="AQ194" s="423"/>
      <c r="AR194" s="423"/>
      <c r="AS194" s="423"/>
      <c r="AT194" s="423"/>
      <c r="AU194" s="423"/>
      <c r="AV194" s="423"/>
      <c r="AW194" s="423"/>
      <c r="AX194" s="423"/>
      <c r="AY194" s="423"/>
      <c r="AZ194" s="423"/>
      <c r="BA194" s="423"/>
      <c r="BB194" s="423"/>
      <c r="BC194" s="423"/>
      <c r="BD194" s="423"/>
      <c r="BE194" s="423"/>
      <c r="BF194" s="423"/>
      <c r="BG194" s="423"/>
    </row>
    <row r="195" spans="1:59" s="442" customFormat="1" x14ac:dyDescent="0.35">
      <c r="A195" s="448"/>
      <c r="H195" s="448"/>
      <c r="J195" s="423"/>
      <c r="K195" s="423"/>
      <c r="L195" s="423"/>
      <c r="M195" s="423"/>
      <c r="N195" s="423"/>
      <c r="O195" s="423"/>
      <c r="P195" s="423"/>
      <c r="Q195" s="423"/>
      <c r="R195" s="423"/>
      <c r="S195" s="423"/>
      <c r="T195" s="423"/>
      <c r="U195" s="423"/>
      <c r="V195" s="423"/>
      <c r="W195" s="423"/>
      <c r="X195" s="423"/>
      <c r="Y195" s="423"/>
      <c r="Z195" s="423"/>
      <c r="AA195" s="423"/>
      <c r="AB195" s="423"/>
      <c r="AC195" s="423"/>
      <c r="AD195" s="423"/>
      <c r="AE195" s="423"/>
      <c r="AF195" s="423"/>
      <c r="AG195" s="423"/>
      <c r="AH195" s="423"/>
      <c r="AI195" s="423"/>
      <c r="AJ195" s="423"/>
      <c r="AK195" s="423"/>
      <c r="AL195" s="423"/>
      <c r="AM195" s="423"/>
      <c r="AN195" s="423"/>
      <c r="AO195" s="423"/>
      <c r="AP195" s="423"/>
      <c r="AQ195" s="423"/>
      <c r="AR195" s="423"/>
      <c r="AS195" s="423"/>
      <c r="AT195" s="423"/>
      <c r="AU195" s="423"/>
      <c r="AV195" s="423"/>
      <c r="AW195" s="423"/>
      <c r="AX195" s="423"/>
      <c r="AY195" s="423"/>
      <c r="AZ195" s="423"/>
      <c r="BA195" s="423"/>
      <c r="BB195" s="423"/>
      <c r="BC195" s="423"/>
      <c r="BD195" s="423"/>
      <c r="BE195" s="423"/>
      <c r="BF195" s="423"/>
      <c r="BG195" s="423"/>
    </row>
    <row r="196" spans="1:59" s="442" customFormat="1" x14ac:dyDescent="0.35">
      <c r="A196" s="448"/>
      <c r="H196" s="448"/>
      <c r="J196" s="423"/>
      <c r="K196" s="423"/>
      <c r="L196" s="423"/>
      <c r="M196" s="423"/>
      <c r="N196" s="423"/>
      <c r="O196" s="423"/>
      <c r="P196" s="423"/>
      <c r="Q196" s="423"/>
      <c r="R196" s="423"/>
      <c r="S196" s="423"/>
      <c r="T196" s="423"/>
      <c r="U196" s="423"/>
      <c r="V196" s="423"/>
      <c r="W196" s="423"/>
      <c r="X196" s="423"/>
      <c r="Y196" s="423"/>
      <c r="Z196" s="423"/>
      <c r="AA196" s="423"/>
      <c r="AB196" s="423"/>
      <c r="AC196" s="423"/>
      <c r="AD196" s="423"/>
      <c r="AE196" s="423"/>
      <c r="AF196" s="423"/>
      <c r="AG196" s="423"/>
      <c r="AH196" s="423"/>
      <c r="AI196" s="423"/>
      <c r="AJ196" s="423"/>
      <c r="AK196" s="423"/>
      <c r="AL196" s="423"/>
      <c r="AM196" s="423"/>
      <c r="AN196" s="423"/>
      <c r="AO196" s="423"/>
      <c r="AP196" s="423"/>
      <c r="AQ196" s="423"/>
      <c r="AR196" s="423"/>
      <c r="AS196" s="423"/>
      <c r="AT196" s="423"/>
      <c r="AU196" s="423"/>
      <c r="AV196" s="423"/>
      <c r="AW196" s="423"/>
      <c r="AX196" s="423"/>
      <c r="AY196" s="423"/>
      <c r="AZ196" s="423"/>
      <c r="BA196" s="423"/>
      <c r="BB196" s="423"/>
      <c r="BC196" s="423"/>
      <c r="BD196" s="423"/>
      <c r="BE196" s="423"/>
      <c r="BF196" s="423"/>
      <c r="BG196" s="423"/>
    </row>
    <row r="197" spans="1:59" s="442" customFormat="1" x14ac:dyDescent="0.35">
      <c r="A197" s="448"/>
      <c r="H197" s="448"/>
      <c r="J197" s="423"/>
      <c r="K197" s="423"/>
      <c r="L197" s="423"/>
      <c r="M197" s="423"/>
      <c r="N197" s="423"/>
      <c r="O197" s="423"/>
      <c r="P197" s="423"/>
      <c r="Q197" s="423"/>
      <c r="R197" s="423"/>
      <c r="S197" s="423"/>
      <c r="T197" s="423"/>
      <c r="U197" s="423"/>
      <c r="V197" s="423"/>
      <c r="W197" s="423"/>
      <c r="X197" s="423"/>
      <c r="Y197" s="423"/>
      <c r="Z197" s="423"/>
      <c r="AA197" s="423"/>
      <c r="AB197" s="423"/>
      <c r="AC197" s="423"/>
      <c r="AD197" s="423"/>
      <c r="AE197" s="423"/>
      <c r="AF197" s="423"/>
      <c r="AG197" s="423"/>
      <c r="AH197" s="423"/>
      <c r="AI197" s="423"/>
      <c r="AJ197" s="423"/>
      <c r="AK197" s="423"/>
      <c r="AL197" s="423"/>
      <c r="AM197" s="423"/>
      <c r="AN197" s="423"/>
      <c r="AO197" s="423"/>
      <c r="AP197" s="423"/>
      <c r="AQ197" s="423"/>
      <c r="AR197" s="423"/>
      <c r="AS197" s="423"/>
      <c r="AT197" s="423"/>
      <c r="AU197" s="423"/>
      <c r="AV197" s="423"/>
      <c r="AW197" s="423"/>
      <c r="AX197" s="423"/>
      <c r="AY197" s="423"/>
      <c r="AZ197" s="423"/>
      <c r="BA197" s="423"/>
      <c r="BB197" s="423"/>
      <c r="BC197" s="423"/>
      <c r="BD197" s="423"/>
      <c r="BE197" s="423"/>
      <c r="BF197" s="423"/>
      <c r="BG197" s="423"/>
    </row>
    <row r="198" spans="1:59" s="442" customFormat="1" x14ac:dyDescent="0.35">
      <c r="A198" s="448"/>
      <c r="H198" s="448"/>
      <c r="J198" s="423"/>
      <c r="K198" s="423"/>
      <c r="L198" s="423"/>
      <c r="M198" s="423"/>
      <c r="N198" s="423"/>
      <c r="O198" s="423"/>
      <c r="P198" s="423"/>
      <c r="Q198" s="423"/>
      <c r="R198" s="423"/>
      <c r="S198" s="423"/>
      <c r="T198" s="423"/>
      <c r="U198" s="423"/>
      <c r="V198" s="423"/>
      <c r="W198" s="423"/>
      <c r="X198" s="423"/>
      <c r="Y198" s="423"/>
      <c r="Z198" s="423"/>
      <c r="AA198" s="423"/>
      <c r="AB198" s="423"/>
      <c r="AC198" s="423"/>
      <c r="AD198" s="423"/>
      <c r="AE198" s="423"/>
      <c r="AF198" s="423"/>
      <c r="AG198" s="423"/>
      <c r="AH198" s="423"/>
      <c r="AI198" s="423"/>
      <c r="AJ198" s="423"/>
      <c r="AK198" s="423"/>
      <c r="AL198" s="423"/>
      <c r="AM198" s="423"/>
      <c r="AN198" s="423"/>
      <c r="AO198" s="423"/>
      <c r="AP198" s="423"/>
      <c r="AQ198" s="423"/>
      <c r="AR198" s="423"/>
      <c r="AS198" s="423"/>
      <c r="AT198" s="423"/>
      <c r="AU198" s="423"/>
      <c r="AV198" s="423"/>
      <c r="AW198" s="423"/>
      <c r="AX198" s="423"/>
      <c r="AY198" s="423"/>
      <c r="AZ198" s="423"/>
      <c r="BA198" s="423"/>
      <c r="BB198" s="423"/>
      <c r="BC198" s="423"/>
      <c r="BD198" s="423"/>
      <c r="BE198" s="423"/>
      <c r="BF198" s="423"/>
      <c r="BG198" s="423"/>
    </row>
    <row r="199" spans="1:59" s="442" customFormat="1" x14ac:dyDescent="0.35">
      <c r="A199" s="448"/>
      <c r="H199" s="448"/>
      <c r="J199" s="423"/>
      <c r="K199" s="423"/>
      <c r="L199" s="423"/>
      <c r="M199" s="423"/>
      <c r="N199" s="423"/>
      <c r="O199" s="423"/>
      <c r="P199" s="423"/>
      <c r="Q199" s="423"/>
      <c r="R199" s="423"/>
      <c r="S199" s="423"/>
      <c r="T199" s="423"/>
      <c r="U199" s="423"/>
      <c r="V199" s="423"/>
      <c r="W199" s="423"/>
      <c r="X199" s="423"/>
      <c r="Y199" s="423"/>
      <c r="Z199" s="423"/>
      <c r="AA199" s="423"/>
      <c r="AB199" s="423"/>
      <c r="AC199" s="423"/>
      <c r="AD199" s="423"/>
      <c r="AE199" s="423"/>
      <c r="AF199" s="423"/>
      <c r="AG199" s="423"/>
      <c r="AH199" s="423"/>
      <c r="AI199" s="423"/>
      <c r="AJ199" s="423"/>
      <c r="AK199" s="423"/>
      <c r="AL199" s="423"/>
      <c r="AM199" s="423"/>
      <c r="AN199" s="423"/>
      <c r="AO199" s="423"/>
      <c r="AP199" s="423"/>
      <c r="AQ199" s="423"/>
      <c r="AR199" s="423"/>
      <c r="AS199" s="423"/>
      <c r="AT199" s="423"/>
      <c r="AU199" s="423"/>
      <c r="AV199" s="423"/>
      <c r="AW199" s="423"/>
      <c r="AX199" s="423"/>
      <c r="AY199" s="423"/>
      <c r="AZ199" s="423"/>
      <c r="BA199" s="423"/>
      <c r="BB199" s="423"/>
      <c r="BC199" s="423"/>
      <c r="BD199" s="423"/>
      <c r="BE199" s="423"/>
      <c r="BF199" s="423"/>
      <c r="BG199" s="423"/>
    </row>
    <row r="200" spans="1:59" s="442" customFormat="1" x14ac:dyDescent="0.35">
      <c r="A200" s="448"/>
      <c r="H200" s="448"/>
      <c r="J200" s="423"/>
      <c r="K200" s="423"/>
      <c r="L200" s="423"/>
      <c r="M200" s="423"/>
      <c r="N200" s="423"/>
      <c r="O200" s="423"/>
      <c r="P200" s="423"/>
      <c r="Q200" s="423"/>
      <c r="R200" s="423"/>
      <c r="S200" s="423"/>
      <c r="T200" s="423"/>
      <c r="U200" s="423"/>
      <c r="V200" s="423"/>
      <c r="W200" s="423"/>
      <c r="X200" s="423"/>
      <c r="Y200" s="423"/>
      <c r="Z200" s="423"/>
      <c r="AA200" s="423"/>
      <c r="AB200" s="423"/>
      <c r="AC200" s="423"/>
      <c r="AD200" s="423"/>
      <c r="AE200" s="423"/>
      <c r="AF200" s="423"/>
      <c r="AG200" s="423"/>
      <c r="AH200" s="423"/>
      <c r="AI200" s="423"/>
      <c r="AJ200" s="423"/>
      <c r="AK200" s="423"/>
      <c r="AL200" s="423"/>
      <c r="AM200" s="423"/>
      <c r="AN200" s="423"/>
      <c r="AO200" s="423"/>
      <c r="AP200" s="423"/>
      <c r="AQ200" s="423"/>
      <c r="AR200" s="423"/>
      <c r="AS200" s="423"/>
      <c r="AT200" s="423"/>
      <c r="AU200" s="423"/>
      <c r="AV200" s="423"/>
      <c r="AW200" s="423"/>
      <c r="AX200" s="423"/>
      <c r="AY200" s="423"/>
      <c r="AZ200" s="423"/>
      <c r="BA200" s="423"/>
      <c r="BB200" s="423"/>
      <c r="BC200" s="423"/>
      <c r="BD200" s="423"/>
      <c r="BE200" s="423"/>
      <c r="BF200" s="423"/>
      <c r="BG200" s="423"/>
    </row>
    <row r="201" spans="1:59" s="442" customFormat="1" x14ac:dyDescent="0.35">
      <c r="A201" s="448"/>
      <c r="H201" s="448"/>
      <c r="J201" s="423"/>
      <c r="K201" s="423"/>
      <c r="L201" s="423"/>
      <c r="M201" s="423"/>
      <c r="N201" s="423"/>
      <c r="O201" s="423"/>
      <c r="P201" s="423"/>
      <c r="Q201" s="423"/>
      <c r="R201" s="423"/>
      <c r="S201" s="423"/>
      <c r="T201" s="423"/>
      <c r="U201" s="423"/>
      <c r="V201" s="423"/>
      <c r="W201" s="423"/>
      <c r="X201" s="423"/>
      <c r="Y201" s="423"/>
      <c r="Z201" s="423"/>
      <c r="AA201" s="423"/>
      <c r="AB201" s="423"/>
      <c r="AC201" s="423"/>
      <c r="AD201" s="423"/>
      <c r="AE201" s="423"/>
      <c r="AF201" s="423"/>
      <c r="AG201" s="423"/>
      <c r="AH201" s="423"/>
      <c r="AI201" s="423"/>
      <c r="AJ201" s="423"/>
      <c r="AK201" s="423"/>
      <c r="AL201" s="423"/>
      <c r="AM201" s="423"/>
      <c r="AN201" s="423"/>
      <c r="AO201" s="423"/>
      <c r="AP201" s="423"/>
      <c r="AQ201" s="423"/>
      <c r="AR201" s="423"/>
      <c r="AS201" s="423"/>
      <c r="AT201" s="423"/>
      <c r="AU201" s="423"/>
      <c r="AV201" s="423"/>
      <c r="AW201" s="423"/>
      <c r="AX201" s="423"/>
      <c r="AY201" s="423"/>
      <c r="AZ201" s="423"/>
      <c r="BA201" s="423"/>
      <c r="BB201" s="423"/>
      <c r="BC201" s="423"/>
      <c r="BD201" s="423"/>
      <c r="BE201" s="423"/>
      <c r="BF201" s="423"/>
      <c r="BG201" s="423"/>
    </row>
    <row r="202" spans="1:59" s="442" customFormat="1" x14ac:dyDescent="0.35">
      <c r="A202" s="448"/>
      <c r="H202" s="448"/>
      <c r="J202" s="423"/>
      <c r="K202" s="423"/>
      <c r="L202" s="423"/>
      <c r="M202" s="423"/>
      <c r="N202" s="423"/>
      <c r="O202" s="423"/>
      <c r="P202" s="423"/>
      <c r="Q202" s="423"/>
      <c r="R202" s="423"/>
      <c r="S202" s="423"/>
      <c r="T202" s="423"/>
      <c r="U202" s="423"/>
      <c r="V202" s="423"/>
      <c r="W202" s="423"/>
      <c r="X202" s="423"/>
      <c r="Y202" s="423"/>
      <c r="Z202" s="423"/>
      <c r="AA202" s="423"/>
      <c r="AB202" s="423"/>
      <c r="AC202" s="423"/>
      <c r="AD202" s="423"/>
      <c r="AE202" s="423"/>
      <c r="AF202" s="423"/>
      <c r="AG202" s="423"/>
      <c r="AH202" s="423"/>
      <c r="AI202" s="423"/>
      <c r="AJ202" s="423"/>
      <c r="AK202" s="423"/>
      <c r="AL202" s="423"/>
      <c r="AM202" s="423"/>
      <c r="AN202" s="423"/>
      <c r="AO202" s="423"/>
      <c r="AP202" s="423"/>
      <c r="AQ202" s="423"/>
      <c r="AR202" s="423"/>
      <c r="AS202" s="423"/>
      <c r="AT202" s="423"/>
      <c r="AU202" s="423"/>
      <c r="AV202" s="423"/>
      <c r="AW202" s="423"/>
      <c r="AX202" s="423"/>
      <c r="AY202" s="423"/>
      <c r="AZ202" s="423"/>
      <c r="BA202" s="423"/>
      <c r="BB202" s="423"/>
      <c r="BC202" s="423"/>
      <c r="BD202" s="423"/>
      <c r="BE202" s="423"/>
      <c r="BF202" s="423"/>
      <c r="BG202" s="423"/>
    </row>
    <row r="203" spans="1:59" s="442" customFormat="1" x14ac:dyDescent="0.35">
      <c r="A203" s="448"/>
      <c r="H203" s="448"/>
      <c r="J203" s="423"/>
      <c r="K203" s="423"/>
      <c r="L203" s="423"/>
      <c r="M203" s="423"/>
      <c r="N203" s="423"/>
      <c r="O203" s="423"/>
      <c r="P203" s="423"/>
      <c r="Q203" s="423"/>
      <c r="R203" s="423"/>
      <c r="S203" s="423"/>
      <c r="T203" s="423"/>
      <c r="U203" s="423"/>
      <c r="V203" s="423"/>
      <c r="W203" s="423"/>
      <c r="X203" s="423"/>
      <c r="Y203" s="423"/>
      <c r="Z203" s="423"/>
      <c r="AA203" s="423"/>
      <c r="AB203" s="423"/>
      <c r="AC203" s="423"/>
      <c r="AD203" s="423"/>
      <c r="AE203" s="423"/>
      <c r="AF203" s="423"/>
      <c r="AG203" s="423"/>
      <c r="AH203" s="423"/>
      <c r="AI203" s="423"/>
      <c r="AJ203" s="423"/>
      <c r="AK203" s="423"/>
      <c r="AL203" s="423"/>
      <c r="AM203" s="423"/>
      <c r="AN203" s="423"/>
      <c r="AO203" s="423"/>
      <c r="AP203" s="423"/>
      <c r="AQ203" s="423"/>
      <c r="AR203" s="423"/>
      <c r="AS203" s="423"/>
      <c r="AT203" s="423"/>
      <c r="AU203" s="423"/>
      <c r="AV203" s="423"/>
      <c r="AW203" s="423"/>
      <c r="AX203" s="423"/>
      <c r="AY203" s="423"/>
      <c r="AZ203" s="423"/>
      <c r="BA203" s="423"/>
      <c r="BB203" s="423"/>
      <c r="BC203" s="423"/>
      <c r="BD203" s="423"/>
      <c r="BE203" s="423"/>
      <c r="BF203" s="423"/>
      <c r="BG203" s="423"/>
    </row>
    <row r="204" spans="1:59" s="442" customFormat="1" x14ac:dyDescent="0.35">
      <c r="A204" s="448"/>
      <c r="H204" s="448"/>
      <c r="J204" s="423"/>
      <c r="K204" s="423"/>
      <c r="L204" s="423"/>
      <c r="M204" s="423"/>
      <c r="N204" s="423"/>
      <c r="O204" s="423"/>
      <c r="P204" s="423"/>
      <c r="Q204" s="423"/>
      <c r="R204" s="423"/>
      <c r="S204" s="423"/>
      <c r="T204" s="423"/>
      <c r="U204" s="423"/>
      <c r="V204" s="423"/>
      <c r="W204" s="423"/>
      <c r="X204" s="423"/>
      <c r="Y204" s="423"/>
      <c r="Z204" s="423"/>
      <c r="AA204" s="423"/>
      <c r="AB204" s="423"/>
      <c r="AC204" s="423"/>
      <c r="AD204" s="423"/>
      <c r="AE204" s="423"/>
      <c r="AF204" s="423"/>
      <c r="AG204" s="423"/>
      <c r="AH204" s="423"/>
      <c r="AI204" s="423"/>
      <c r="AJ204" s="423"/>
      <c r="AK204" s="423"/>
      <c r="AL204" s="423"/>
      <c r="AM204" s="423"/>
      <c r="AN204" s="423"/>
      <c r="AO204" s="423"/>
      <c r="AP204" s="423"/>
      <c r="AQ204" s="423"/>
      <c r="AR204" s="423"/>
      <c r="AS204" s="423"/>
      <c r="AT204" s="423"/>
      <c r="AU204" s="423"/>
      <c r="AV204" s="423"/>
      <c r="AW204" s="423"/>
      <c r="AX204" s="423"/>
      <c r="AY204" s="423"/>
      <c r="AZ204" s="423"/>
      <c r="BA204" s="423"/>
      <c r="BB204" s="423"/>
      <c r="BC204" s="423"/>
      <c r="BD204" s="423"/>
      <c r="BE204" s="423"/>
      <c r="BF204" s="423"/>
      <c r="BG204" s="423"/>
    </row>
    <row r="205" spans="1:59" s="442" customFormat="1" x14ac:dyDescent="0.35">
      <c r="A205" s="448"/>
      <c r="H205" s="448"/>
      <c r="J205" s="423"/>
      <c r="K205" s="423"/>
      <c r="L205" s="423"/>
      <c r="M205" s="423"/>
      <c r="N205" s="423"/>
      <c r="O205" s="423"/>
      <c r="P205" s="423"/>
      <c r="Q205" s="423"/>
      <c r="R205" s="423"/>
      <c r="S205" s="423"/>
      <c r="T205" s="423"/>
      <c r="U205" s="423"/>
      <c r="V205" s="423"/>
      <c r="W205" s="423"/>
      <c r="X205" s="423"/>
      <c r="Y205" s="423"/>
      <c r="Z205" s="423"/>
      <c r="AA205" s="423"/>
      <c r="AB205" s="423"/>
      <c r="AC205" s="423"/>
      <c r="AD205" s="423"/>
      <c r="AE205" s="423"/>
      <c r="AF205" s="423"/>
      <c r="AG205" s="423"/>
      <c r="AH205" s="423"/>
      <c r="AI205" s="423"/>
      <c r="AJ205" s="423"/>
      <c r="AK205" s="423"/>
      <c r="AL205" s="423"/>
      <c r="AM205" s="423"/>
      <c r="AN205" s="423"/>
      <c r="AO205" s="423"/>
      <c r="AP205" s="423"/>
      <c r="AQ205" s="423"/>
      <c r="AR205" s="423"/>
      <c r="AS205" s="423"/>
      <c r="AT205" s="423"/>
      <c r="AU205" s="423"/>
      <c r="AV205" s="423"/>
      <c r="AW205" s="423"/>
      <c r="AX205" s="423"/>
      <c r="AY205" s="423"/>
      <c r="AZ205" s="423"/>
      <c r="BA205" s="423"/>
      <c r="BB205" s="423"/>
      <c r="BC205" s="423"/>
      <c r="BD205" s="423"/>
      <c r="BE205" s="423"/>
      <c r="BF205" s="423"/>
      <c r="BG205" s="423"/>
    </row>
    <row r="206" spans="1:59" s="442" customFormat="1" x14ac:dyDescent="0.35">
      <c r="A206" s="448"/>
      <c r="H206" s="448"/>
      <c r="J206" s="423"/>
      <c r="K206" s="423"/>
      <c r="L206" s="423"/>
      <c r="M206" s="423"/>
      <c r="N206" s="423"/>
      <c r="O206" s="423"/>
      <c r="P206" s="423"/>
      <c r="Q206" s="423"/>
      <c r="R206" s="423"/>
      <c r="S206" s="423"/>
      <c r="T206" s="423"/>
      <c r="U206" s="423"/>
      <c r="V206" s="423"/>
      <c r="W206" s="423"/>
      <c r="X206" s="423"/>
      <c r="Y206" s="423"/>
      <c r="Z206" s="423"/>
      <c r="AA206" s="423"/>
      <c r="AB206" s="423"/>
      <c r="AC206" s="423"/>
      <c r="AD206" s="423"/>
      <c r="AE206" s="423"/>
      <c r="AF206" s="423"/>
      <c r="AG206" s="423"/>
      <c r="AH206" s="423"/>
      <c r="AI206" s="423"/>
      <c r="AJ206" s="423"/>
      <c r="AK206" s="423"/>
      <c r="AL206" s="423"/>
      <c r="AM206" s="423"/>
      <c r="AN206" s="423"/>
      <c r="AO206" s="423"/>
      <c r="AP206" s="423"/>
      <c r="AQ206" s="423"/>
      <c r="AR206" s="423"/>
      <c r="AS206" s="423"/>
      <c r="AT206" s="423"/>
      <c r="AU206" s="423"/>
      <c r="AV206" s="423"/>
      <c r="AW206" s="423"/>
      <c r="AX206" s="423"/>
      <c r="AY206" s="423"/>
      <c r="AZ206" s="423"/>
      <c r="BA206" s="423"/>
      <c r="BB206" s="423"/>
      <c r="BC206" s="423"/>
      <c r="BD206" s="423"/>
      <c r="BE206" s="423"/>
      <c r="BF206" s="423"/>
      <c r="BG206" s="423"/>
    </row>
    <row r="207" spans="1:59" s="442" customFormat="1" x14ac:dyDescent="0.35">
      <c r="A207" s="448"/>
      <c r="H207" s="448"/>
      <c r="J207" s="423"/>
      <c r="K207" s="423"/>
      <c r="L207" s="423"/>
      <c r="M207" s="423"/>
      <c r="N207" s="423"/>
      <c r="O207" s="423"/>
      <c r="P207" s="423"/>
      <c r="Q207" s="423"/>
      <c r="R207" s="423"/>
      <c r="S207" s="423"/>
      <c r="T207" s="423"/>
      <c r="U207" s="423"/>
      <c r="V207" s="423"/>
      <c r="W207" s="423"/>
      <c r="X207" s="423"/>
      <c r="Y207" s="423"/>
      <c r="Z207" s="423"/>
      <c r="AA207" s="423"/>
      <c r="AB207" s="423"/>
      <c r="AC207" s="423"/>
      <c r="AD207" s="423"/>
      <c r="AE207" s="423"/>
      <c r="AF207" s="423"/>
      <c r="AG207" s="423"/>
      <c r="AH207" s="423"/>
      <c r="AI207" s="423"/>
      <c r="AJ207" s="423"/>
      <c r="AK207" s="423"/>
      <c r="AL207" s="423"/>
      <c r="AM207" s="423"/>
      <c r="AN207" s="423"/>
      <c r="AO207" s="423"/>
      <c r="AP207" s="423"/>
      <c r="AQ207" s="423"/>
      <c r="AR207" s="423"/>
      <c r="AS207" s="423"/>
      <c r="AT207" s="423"/>
      <c r="AU207" s="423"/>
      <c r="AV207" s="423"/>
      <c r="AW207" s="423"/>
      <c r="AX207" s="423"/>
      <c r="AY207" s="423"/>
      <c r="AZ207" s="423"/>
      <c r="BA207" s="423"/>
      <c r="BB207" s="423"/>
      <c r="BC207" s="423"/>
      <c r="BD207" s="423"/>
      <c r="BE207" s="423"/>
      <c r="BF207" s="423"/>
      <c r="BG207" s="423"/>
    </row>
    <row r="208" spans="1:59" s="442" customFormat="1" x14ac:dyDescent="0.35">
      <c r="A208" s="448"/>
      <c r="H208" s="448"/>
      <c r="J208" s="423"/>
      <c r="K208" s="423"/>
      <c r="L208" s="423"/>
      <c r="M208" s="423"/>
      <c r="N208" s="423"/>
      <c r="O208" s="423"/>
      <c r="P208" s="423"/>
      <c r="Q208" s="423"/>
      <c r="R208" s="423"/>
      <c r="S208" s="423"/>
      <c r="T208" s="423"/>
      <c r="U208" s="423"/>
      <c r="V208" s="423"/>
      <c r="W208" s="423"/>
      <c r="X208" s="423"/>
      <c r="Y208" s="423"/>
      <c r="Z208" s="423"/>
      <c r="AA208" s="423"/>
      <c r="AB208" s="423"/>
      <c r="AC208" s="423"/>
      <c r="AD208" s="423"/>
      <c r="AE208" s="423"/>
      <c r="AF208" s="423"/>
      <c r="AG208" s="423"/>
      <c r="AH208" s="423"/>
      <c r="AI208" s="423"/>
      <c r="AJ208" s="423"/>
      <c r="AK208" s="423"/>
      <c r="AL208" s="423"/>
      <c r="AM208" s="423"/>
      <c r="AN208" s="423"/>
      <c r="AO208" s="423"/>
      <c r="AP208" s="423"/>
      <c r="AQ208" s="423"/>
      <c r="AR208" s="423"/>
      <c r="AS208" s="423"/>
      <c r="AT208" s="423"/>
      <c r="AU208" s="423"/>
      <c r="AV208" s="423"/>
      <c r="AW208" s="423"/>
      <c r="AX208" s="423"/>
      <c r="AY208" s="423"/>
      <c r="AZ208" s="423"/>
      <c r="BA208" s="423"/>
      <c r="BB208" s="423"/>
      <c r="BC208" s="423"/>
      <c r="BD208" s="423"/>
      <c r="BE208" s="423"/>
      <c r="BF208" s="423"/>
      <c r="BG208" s="423"/>
    </row>
    <row r="209" spans="1:59" s="442" customFormat="1" x14ac:dyDescent="0.35">
      <c r="A209" s="448"/>
      <c r="H209" s="448"/>
      <c r="J209" s="423"/>
      <c r="K209" s="423"/>
      <c r="L209" s="423"/>
      <c r="M209" s="423"/>
      <c r="N209" s="423"/>
      <c r="O209" s="423"/>
      <c r="P209" s="423"/>
      <c r="Q209" s="423"/>
      <c r="R209" s="423"/>
      <c r="S209" s="423"/>
      <c r="T209" s="423"/>
      <c r="U209" s="423"/>
      <c r="V209" s="423"/>
      <c r="W209" s="423"/>
      <c r="X209" s="423"/>
      <c r="Y209" s="423"/>
      <c r="Z209" s="423"/>
      <c r="AA209" s="423"/>
      <c r="AB209" s="423"/>
      <c r="AC209" s="423"/>
      <c r="AD209" s="423"/>
      <c r="AE209" s="423"/>
      <c r="AF209" s="423"/>
      <c r="AG209" s="423"/>
      <c r="AH209" s="423"/>
      <c r="AI209" s="423"/>
      <c r="AJ209" s="423"/>
      <c r="AK209" s="423"/>
      <c r="AL209" s="423"/>
      <c r="AM209" s="423"/>
      <c r="AN209" s="423"/>
      <c r="AO209" s="423"/>
      <c r="AP209" s="423"/>
      <c r="AQ209" s="423"/>
      <c r="AR209" s="423"/>
      <c r="AS209" s="423"/>
      <c r="AT209" s="423"/>
      <c r="AU209" s="423"/>
      <c r="AV209" s="423"/>
      <c r="AW209" s="423"/>
      <c r="AX209" s="423"/>
      <c r="AY209" s="423"/>
      <c r="AZ209" s="423"/>
      <c r="BA209" s="423"/>
      <c r="BB209" s="423"/>
      <c r="BC209" s="423"/>
      <c r="BD209" s="423"/>
      <c r="BE209" s="423"/>
      <c r="BF209" s="423"/>
      <c r="BG209" s="423"/>
    </row>
    <row r="210" spans="1:59" s="442" customFormat="1" x14ac:dyDescent="0.35">
      <c r="A210" s="448"/>
      <c r="H210" s="448"/>
      <c r="J210" s="423"/>
      <c r="K210" s="423"/>
      <c r="L210" s="423"/>
      <c r="M210" s="423"/>
      <c r="N210" s="423"/>
      <c r="O210" s="423"/>
      <c r="P210" s="423"/>
      <c r="Q210" s="423"/>
      <c r="R210" s="423"/>
      <c r="S210" s="423"/>
      <c r="T210" s="423"/>
      <c r="U210" s="423"/>
      <c r="V210" s="423"/>
      <c r="W210" s="423"/>
      <c r="X210" s="423"/>
      <c r="Y210" s="423"/>
      <c r="Z210" s="423"/>
      <c r="AA210" s="423"/>
      <c r="AB210" s="423"/>
      <c r="AC210" s="423"/>
      <c r="AD210" s="423"/>
      <c r="AE210" s="423"/>
      <c r="AF210" s="423"/>
      <c r="AG210" s="423"/>
      <c r="AH210" s="423"/>
      <c r="AI210" s="423"/>
      <c r="AJ210" s="423"/>
      <c r="AK210" s="423"/>
      <c r="AL210" s="423"/>
      <c r="AM210" s="423"/>
      <c r="AN210" s="423"/>
      <c r="AO210" s="423"/>
      <c r="AP210" s="423"/>
      <c r="AQ210" s="423"/>
      <c r="AR210" s="423"/>
      <c r="AS210" s="423"/>
      <c r="AT210" s="423"/>
      <c r="AU210" s="423"/>
      <c r="AV210" s="423"/>
      <c r="AW210" s="423"/>
      <c r="AX210" s="423"/>
      <c r="AY210" s="423"/>
      <c r="AZ210" s="423"/>
      <c r="BA210" s="423"/>
      <c r="BB210" s="423"/>
      <c r="BC210" s="423"/>
      <c r="BD210" s="423"/>
      <c r="BE210" s="423"/>
      <c r="BF210" s="423"/>
      <c r="BG210" s="423"/>
    </row>
    <row r="211" spans="1:59" s="442" customFormat="1" x14ac:dyDescent="0.35">
      <c r="A211" s="448"/>
      <c r="H211" s="448"/>
      <c r="J211" s="423"/>
      <c r="K211" s="423"/>
      <c r="L211" s="423"/>
      <c r="M211" s="423"/>
      <c r="N211" s="423"/>
      <c r="O211" s="423"/>
      <c r="P211" s="423"/>
      <c r="Q211" s="423"/>
      <c r="R211" s="423"/>
      <c r="S211" s="423"/>
      <c r="T211" s="423"/>
      <c r="U211" s="423"/>
      <c r="V211" s="423"/>
      <c r="W211" s="423"/>
      <c r="X211" s="423"/>
      <c r="Y211" s="423"/>
      <c r="Z211" s="423"/>
      <c r="AA211" s="423"/>
      <c r="AB211" s="423"/>
      <c r="AC211" s="423"/>
      <c r="AD211" s="423"/>
      <c r="AE211" s="423"/>
      <c r="AF211" s="423"/>
      <c r="AG211" s="423"/>
      <c r="AH211" s="423"/>
      <c r="AI211" s="423"/>
      <c r="AJ211" s="423"/>
      <c r="AK211" s="423"/>
      <c r="AL211" s="423"/>
      <c r="AM211" s="423"/>
      <c r="AN211" s="423"/>
      <c r="AO211" s="423"/>
      <c r="AP211" s="423"/>
      <c r="AQ211" s="423"/>
      <c r="AR211" s="423"/>
      <c r="AS211" s="423"/>
      <c r="AT211" s="423"/>
      <c r="AU211" s="423"/>
      <c r="AV211" s="423"/>
      <c r="AW211" s="423"/>
      <c r="AX211" s="423"/>
      <c r="AY211" s="423"/>
      <c r="AZ211" s="423"/>
      <c r="BA211" s="423"/>
      <c r="BB211" s="423"/>
      <c r="BC211" s="423"/>
      <c r="BD211" s="423"/>
      <c r="BE211" s="423"/>
      <c r="BF211" s="423"/>
      <c r="BG211" s="423"/>
    </row>
    <row r="212" spans="1:59" s="442" customFormat="1" x14ac:dyDescent="0.35">
      <c r="A212" s="448"/>
      <c r="H212" s="448"/>
      <c r="J212" s="423"/>
      <c r="K212" s="423"/>
      <c r="L212" s="423"/>
      <c r="M212" s="423"/>
      <c r="N212" s="423"/>
      <c r="O212" s="423"/>
      <c r="P212" s="423"/>
      <c r="Q212" s="423"/>
      <c r="R212" s="423"/>
      <c r="S212" s="423"/>
      <c r="T212" s="423"/>
      <c r="U212" s="423"/>
      <c r="V212" s="423"/>
      <c r="W212" s="423"/>
      <c r="X212" s="423"/>
      <c r="Y212" s="423"/>
      <c r="Z212" s="423"/>
      <c r="AA212" s="423"/>
      <c r="AB212" s="423"/>
      <c r="AC212" s="423"/>
      <c r="AD212" s="423"/>
      <c r="AE212" s="423"/>
      <c r="AF212" s="423"/>
      <c r="AG212" s="423"/>
      <c r="AH212" s="423"/>
      <c r="AI212" s="423"/>
      <c r="AJ212" s="423"/>
      <c r="AK212" s="423"/>
      <c r="AL212" s="423"/>
      <c r="AM212" s="423"/>
      <c r="AN212" s="423"/>
      <c r="AO212" s="423"/>
      <c r="AP212" s="423"/>
      <c r="AQ212" s="423"/>
      <c r="AR212" s="423"/>
      <c r="AS212" s="423"/>
      <c r="AT212" s="423"/>
      <c r="AU212" s="423"/>
      <c r="AV212" s="423"/>
      <c r="AW212" s="423"/>
      <c r="AX212" s="423"/>
      <c r="AY212" s="423"/>
      <c r="AZ212" s="423"/>
      <c r="BA212" s="423"/>
      <c r="BB212" s="423"/>
      <c r="BC212" s="423"/>
      <c r="BD212" s="423"/>
      <c r="BE212" s="423"/>
      <c r="BF212" s="423"/>
      <c r="BG212" s="423"/>
    </row>
    <row r="213" spans="1:59" s="442" customFormat="1" x14ac:dyDescent="0.35">
      <c r="A213" s="448"/>
      <c r="H213" s="448"/>
      <c r="J213" s="423"/>
      <c r="K213" s="423"/>
      <c r="L213" s="423"/>
      <c r="M213" s="423"/>
      <c r="N213" s="423"/>
      <c r="O213" s="423"/>
      <c r="P213" s="423"/>
      <c r="Q213" s="423"/>
      <c r="R213" s="423"/>
      <c r="S213" s="423"/>
      <c r="T213" s="423"/>
      <c r="U213" s="423"/>
      <c r="V213" s="423"/>
      <c r="W213" s="423"/>
      <c r="X213" s="423"/>
      <c r="Y213" s="423"/>
      <c r="Z213" s="423"/>
      <c r="AA213" s="423"/>
      <c r="AB213" s="423"/>
      <c r="AC213" s="423"/>
      <c r="AD213" s="423"/>
      <c r="AE213" s="423"/>
      <c r="AF213" s="423"/>
      <c r="AG213" s="423"/>
      <c r="AH213" s="423"/>
      <c r="AI213" s="423"/>
      <c r="AJ213" s="423"/>
      <c r="AK213" s="423"/>
      <c r="AL213" s="423"/>
      <c r="AM213" s="423"/>
      <c r="AN213" s="423"/>
      <c r="AO213" s="423"/>
      <c r="AP213" s="423"/>
      <c r="AQ213" s="423"/>
      <c r="AR213" s="423"/>
      <c r="AS213" s="423"/>
      <c r="AT213" s="423"/>
      <c r="AU213" s="423"/>
      <c r="AV213" s="423"/>
      <c r="AW213" s="423"/>
      <c r="AX213" s="423"/>
      <c r="AY213" s="423"/>
      <c r="AZ213" s="423"/>
      <c r="BA213" s="423"/>
      <c r="BB213" s="423"/>
      <c r="BC213" s="423"/>
      <c r="BD213" s="423"/>
      <c r="BE213" s="423"/>
      <c r="BF213" s="423"/>
      <c r="BG213" s="423"/>
    </row>
    <row r="214" spans="1:59" s="442" customFormat="1" x14ac:dyDescent="0.35">
      <c r="A214" s="301"/>
      <c r="H214" s="448"/>
      <c r="J214" s="423"/>
      <c r="K214" s="423"/>
      <c r="L214" s="423"/>
      <c r="M214" s="423"/>
      <c r="N214" s="423"/>
      <c r="O214" s="423"/>
      <c r="P214" s="423"/>
      <c r="Q214" s="423"/>
      <c r="R214" s="423"/>
      <c r="S214" s="423"/>
      <c r="T214" s="423"/>
      <c r="U214" s="423"/>
      <c r="V214" s="423"/>
      <c r="W214" s="423"/>
      <c r="X214" s="423"/>
      <c r="Y214" s="423"/>
      <c r="Z214" s="423"/>
      <c r="AA214" s="423"/>
      <c r="AB214" s="423"/>
      <c r="AC214" s="423"/>
      <c r="AD214" s="423"/>
      <c r="AE214" s="423"/>
      <c r="AF214" s="423"/>
      <c r="AG214" s="423"/>
      <c r="AH214" s="423"/>
      <c r="AI214" s="423"/>
      <c r="AJ214" s="423"/>
      <c r="AK214" s="423"/>
      <c r="AL214" s="423"/>
      <c r="AM214" s="423"/>
      <c r="AN214" s="423"/>
      <c r="AO214" s="423"/>
      <c r="AP214" s="423"/>
      <c r="AQ214" s="423"/>
      <c r="AR214" s="423"/>
      <c r="AS214" s="423"/>
      <c r="AT214" s="423"/>
      <c r="AU214" s="423"/>
      <c r="AV214" s="423"/>
      <c r="AW214" s="423"/>
      <c r="AX214" s="423"/>
      <c r="AY214" s="423"/>
      <c r="AZ214" s="423"/>
      <c r="BA214" s="423"/>
      <c r="BB214" s="423"/>
      <c r="BC214" s="423"/>
      <c r="BD214" s="423"/>
      <c r="BE214" s="423"/>
      <c r="BF214" s="423"/>
      <c r="BG214" s="423"/>
    </row>
    <row r="215" spans="1:59" s="442" customFormat="1" x14ac:dyDescent="0.35">
      <c r="A215" s="301"/>
      <c r="H215" s="448"/>
      <c r="J215" s="423"/>
      <c r="K215" s="423"/>
      <c r="L215" s="423"/>
      <c r="M215" s="423"/>
      <c r="N215" s="423"/>
      <c r="O215" s="423"/>
      <c r="P215" s="423"/>
      <c r="Q215" s="423"/>
      <c r="R215" s="423"/>
      <c r="S215" s="423"/>
      <c r="T215" s="423"/>
      <c r="U215" s="423"/>
      <c r="V215" s="423"/>
      <c r="W215" s="423"/>
      <c r="X215" s="423"/>
      <c r="Y215" s="423"/>
      <c r="Z215" s="423"/>
      <c r="AA215" s="423"/>
      <c r="AB215" s="423"/>
      <c r="AC215" s="423"/>
      <c r="AD215" s="423"/>
      <c r="AE215" s="423"/>
      <c r="AF215" s="423"/>
      <c r="AG215" s="423"/>
      <c r="AH215" s="423"/>
      <c r="AI215" s="423"/>
      <c r="AJ215" s="423"/>
      <c r="AK215" s="423"/>
      <c r="AL215" s="423"/>
      <c r="AM215" s="423"/>
      <c r="AN215" s="423"/>
      <c r="AO215" s="423"/>
      <c r="AP215" s="423"/>
      <c r="AQ215" s="423"/>
      <c r="AR215" s="423"/>
      <c r="AS215" s="423"/>
      <c r="AT215" s="423"/>
      <c r="AU215" s="423"/>
      <c r="AV215" s="423"/>
      <c r="AW215" s="423"/>
      <c r="AX215" s="423"/>
      <c r="AY215" s="423"/>
      <c r="AZ215" s="423"/>
      <c r="BA215" s="423"/>
      <c r="BB215" s="423"/>
      <c r="BC215" s="423"/>
      <c r="BD215" s="423"/>
      <c r="BE215" s="423"/>
      <c r="BF215" s="423"/>
      <c r="BG215" s="423"/>
    </row>
    <row r="216" spans="1:59" s="442" customFormat="1" x14ac:dyDescent="0.35">
      <c r="A216" s="301"/>
      <c r="H216" s="448"/>
      <c r="J216" s="423"/>
      <c r="K216" s="423"/>
      <c r="L216" s="423"/>
      <c r="M216" s="423"/>
      <c r="N216" s="423"/>
      <c r="O216" s="423"/>
      <c r="P216" s="423"/>
      <c r="Q216" s="423"/>
      <c r="R216" s="423"/>
      <c r="S216" s="423"/>
      <c r="T216" s="423"/>
      <c r="U216" s="423"/>
      <c r="V216" s="423"/>
      <c r="W216" s="423"/>
      <c r="X216" s="423"/>
      <c r="Y216" s="423"/>
      <c r="Z216" s="423"/>
      <c r="AA216" s="423"/>
      <c r="AB216" s="423"/>
      <c r="AC216" s="423"/>
      <c r="AD216" s="423"/>
      <c r="AE216" s="423"/>
      <c r="AF216" s="423"/>
      <c r="AG216" s="423"/>
      <c r="AH216" s="423"/>
      <c r="AI216" s="423"/>
      <c r="AJ216" s="423"/>
      <c r="AK216" s="423"/>
      <c r="AL216" s="423"/>
      <c r="AM216" s="423"/>
      <c r="AN216" s="423"/>
      <c r="AO216" s="423"/>
      <c r="AP216" s="423"/>
      <c r="AQ216" s="423"/>
      <c r="AR216" s="423"/>
      <c r="AS216" s="423"/>
      <c r="AT216" s="423"/>
      <c r="AU216" s="423"/>
      <c r="AV216" s="423"/>
      <c r="AW216" s="423"/>
      <c r="AX216" s="423"/>
      <c r="AY216" s="423"/>
      <c r="AZ216" s="423"/>
      <c r="BA216" s="423"/>
      <c r="BB216" s="423"/>
      <c r="BC216" s="423"/>
      <c r="BD216" s="423"/>
      <c r="BE216" s="423"/>
      <c r="BF216" s="423"/>
      <c r="BG216" s="423"/>
    </row>
    <row r="217" spans="1:59" s="442" customFormat="1" x14ac:dyDescent="0.35">
      <c r="A217" s="301"/>
      <c r="H217" s="448"/>
      <c r="J217" s="423"/>
      <c r="K217" s="423"/>
      <c r="L217" s="423"/>
      <c r="M217" s="423"/>
      <c r="N217" s="423"/>
      <c r="O217" s="423"/>
      <c r="P217" s="423"/>
      <c r="Q217" s="423"/>
      <c r="R217" s="423"/>
      <c r="S217" s="423"/>
      <c r="T217" s="423"/>
      <c r="U217" s="423"/>
      <c r="V217" s="423"/>
      <c r="W217" s="423"/>
      <c r="X217" s="423"/>
      <c r="Y217" s="423"/>
      <c r="Z217" s="423"/>
      <c r="AA217" s="423"/>
      <c r="AB217" s="423"/>
      <c r="AC217" s="423"/>
      <c r="AD217" s="423"/>
      <c r="AE217" s="423"/>
      <c r="AF217" s="423"/>
      <c r="AG217" s="423"/>
      <c r="AH217" s="423"/>
      <c r="AI217" s="423"/>
      <c r="AJ217" s="423"/>
      <c r="AK217" s="423"/>
      <c r="AL217" s="423"/>
      <c r="AM217" s="423"/>
      <c r="AN217" s="423"/>
      <c r="AO217" s="423"/>
      <c r="AP217" s="423"/>
      <c r="AQ217" s="423"/>
      <c r="AR217" s="423"/>
      <c r="AS217" s="423"/>
      <c r="AT217" s="423"/>
      <c r="AU217" s="423"/>
      <c r="AV217" s="423"/>
      <c r="AW217" s="423"/>
      <c r="AX217" s="423"/>
      <c r="AY217" s="423"/>
      <c r="AZ217" s="423"/>
      <c r="BA217" s="423"/>
      <c r="BB217" s="423"/>
      <c r="BC217" s="423"/>
      <c r="BD217" s="423"/>
      <c r="BE217" s="423"/>
      <c r="BF217" s="423"/>
      <c r="BG217" s="423"/>
    </row>
  </sheetData>
  <sheetProtection algorithmName="SHA-512" hashValue="rLgnEfyue+n7Ke6AVLGUYbb3f+UGTn70i4LFJpP+b1oQmhVhWlMrqXT96uq2eYddz9xtlRjCQ35zpXNnQqpYOA==" saltValue="8f42MLio1M/ogo9skKF9NQ==" spinCount="100000" sheet="1" objects="1" scenarios="1"/>
  <mergeCells count="7">
    <mergeCell ref="A32:B32"/>
    <mergeCell ref="A6:K6"/>
    <mergeCell ref="A7:K7"/>
    <mergeCell ref="C8:H8"/>
    <mergeCell ref="J8:K8"/>
    <mergeCell ref="D32:E32"/>
    <mergeCell ref="D21:K21"/>
  </mergeCells>
  <printOptions horizontalCentered="1"/>
  <pageMargins left="0.37" right="0.25" top="0.61" bottom="0.75" header="0.3" footer="0.3"/>
  <pageSetup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K35"/>
  <sheetViews>
    <sheetView showGridLines="0" zoomScaleNormal="100" workbookViewId="0">
      <selection activeCell="C6" sqref="C6:I6"/>
    </sheetView>
  </sheetViews>
  <sheetFormatPr defaultColWidth="8.86328125" defaultRowHeight="15.75" x14ac:dyDescent="0.5"/>
  <cols>
    <col min="1" max="1" width="28.265625" style="390" customWidth="1"/>
    <col min="2" max="2" width="12.1328125" style="391" customWidth="1"/>
    <col min="3" max="3" width="9.86328125" style="391" customWidth="1"/>
    <col min="4" max="4" width="6.86328125" style="391" customWidth="1"/>
    <col min="5" max="5" width="6" style="391" hidden="1" customWidth="1"/>
    <col min="6" max="6" width="9.86328125" style="391" customWidth="1"/>
    <col min="7" max="7" width="6.86328125" style="391" customWidth="1"/>
    <col min="8" max="8" width="6" style="391" hidden="1" customWidth="1"/>
    <col min="9" max="9" width="9.86328125" style="391" customWidth="1"/>
    <col min="10" max="10" width="6" style="391" customWidth="1"/>
    <col min="11" max="11" width="6" style="391" hidden="1" customWidth="1"/>
    <col min="12" max="12" width="9.86328125" style="391" customWidth="1"/>
    <col min="13" max="13" width="6" style="391" customWidth="1"/>
    <col min="14" max="14" width="6" style="391" hidden="1" customWidth="1"/>
    <col min="15" max="15" width="9.86328125" style="391" customWidth="1"/>
    <col min="16" max="16" width="6" style="391" customWidth="1"/>
    <col min="17" max="17" width="6" style="391" hidden="1" customWidth="1"/>
    <col min="18" max="18" width="9.86328125" style="391" customWidth="1"/>
    <col min="19" max="19" width="6" style="391" customWidth="1"/>
    <col min="20" max="20" width="6" style="391" hidden="1" customWidth="1"/>
    <col min="21" max="21" width="9.86328125" style="391" customWidth="1"/>
    <col min="22" max="22" width="6" style="391" customWidth="1"/>
    <col min="23" max="23" width="6" style="391" hidden="1" customWidth="1"/>
    <col min="24" max="24" width="9.86328125" style="391" customWidth="1"/>
    <col min="25" max="25" width="6" style="391" customWidth="1"/>
    <col min="26" max="26" width="6" style="391" hidden="1" customWidth="1"/>
    <col min="27" max="27" width="9.86328125" style="391" customWidth="1"/>
    <col min="28" max="28" width="6" style="391" customWidth="1"/>
    <col min="29" max="29" width="6" style="391" hidden="1" customWidth="1"/>
    <col min="30" max="30" width="9.86328125" style="391" customWidth="1"/>
    <col min="31" max="31" width="6" style="391" customWidth="1"/>
    <col min="32" max="32" width="6" style="391" hidden="1" customWidth="1"/>
    <col min="33" max="33" width="9.86328125" style="391" customWidth="1"/>
    <col min="34" max="34" width="7" style="391" customWidth="1"/>
    <col min="35" max="35" width="11.73046875" style="391" hidden="1" customWidth="1"/>
    <col min="36" max="36" width="11.1328125" style="390" customWidth="1"/>
    <col min="37" max="37" width="9.86328125" style="390" customWidth="1"/>
    <col min="38" max="38" width="8.86328125" style="390" customWidth="1"/>
    <col min="39" max="39" width="8.86328125" style="390" hidden="1" customWidth="1"/>
    <col min="40" max="16384" width="8.86328125" style="390"/>
  </cols>
  <sheetData>
    <row r="1" spans="1:39" ht="22.5" customHeight="1" x14ac:dyDescent="0.5"/>
    <row r="2" spans="1:39" ht="19.899999999999999" customHeight="1" x14ac:dyDescent="0.55000000000000004"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425" t="s">
        <v>252</v>
      </c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</row>
    <row r="3" spans="1:39" ht="19.899999999999999" customHeight="1" x14ac:dyDescent="0.55000000000000004"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</row>
    <row r="4" spans="1:39" ht="29.25" customHeight="1" x14ac:dyDescent="0.5"/>
    <row r="5" spans="1:39" ht="18.75" customHeight="1" x14ac:dyDescent="0.5">
      <c r="B5" s="393" t="s">
        <v>36</v>
      </c>
      <c r="U5" s="393" t="s">
        <v>37</v>
      </c>
    </row>
    <row r="6" spans="1:39" s="394" customFormat="1" ht="18.75" customHeight="1" x14ac:dyDescent="0.5">
      <c r="B6" s="395" t="s">
        <v>8</v>
      </c>
      <c r="C6" s="649"/>
      <c r="D6" s="649"/>
      <c r="E6" s="649"/>
      <c r="F6" s="649"/>
      <c r="G6" s="649"/>
      <c r="H6" s="649"/>
      <c r="I6" s="649"/>
      <c r="J6" s="396" t="s">
        <v>208</v>
      </c>
      <c r="K6" s="283"/>
      <c r="L6" s="649"/>
      <c r="M6" s="649"/>
      <c r="N6" s="649"/>
      <c r="O6" s="649"/>
      <c r="P6" s="245"/>
      <c r="Q6" s="245"/>
      <c r="R6" s="245"/>
      <c r="S6" s="395"/>
      <c r="T6" s="395"/>
      <c r="U6" s="395" t="s">
        <v>38</v>
      </c>
      <c r="V6" s="643"/>
      <c r="W6" s="643"/>
      <c r="X6" s="643"/>
      <c r="Y6" s="643"/>
      <c r="Z6" s="643"/>
      <c r="AA6" s="643"/>
      <c r="AB6" s="643"/>
      <c r="AC6" s="643"/>
      <c r="AD6" s="643"/>
      <c r="AE6" s="643"/>
      <c r="AF6" s="643"/>
      <c r="AG6" s="643"/>
      <c r="AH6" s="643"/>
      <c r="AI6" s="200"/>
      <c r="AJ6" s="30"/>
      <c r="AK6" s="30"/>
    </row>
    <row r="7" spans="1:39" s="394" customFormat="1" ht="18.75" customHeight="1" x14ac:dyDescent="0.5">
      <c r="B7" s="395" t="s">
        <v>5</v>
      </c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653"/>
      <c r="O7" s="653"/>
      <c r="P7" s="245"/>
      <c r="Q7" s="245"/>
      <c r="R7" s="245"/>
      <c r="S7" s="395"/>
      <c r="T7" s="395"/>
      <c r="U7" s="395" t="s">
        <v>5</v>
      </c>
      <c r="V7" s="643"/>
      <c r="W7" s="643"/>
      <c r="X7" s="643"/>
      <c r="Y7" s="643"/>
      <c r="Z7" s="643"/>
      <c r="AA7" s="643"/>
      <c r="AB7" s="643"/>
      <c r="AC7" s="643"/>
      <c r="AD7" s="643"/>
      <c r="AE7" s="643"/>
      <c r="AF7" s="643"/>
      <c r="AG7" s="643"/>
      <c r="AH7" s="643"/>
      <c r="AI7" s="200"/>
      <c r="AJ7" s="30"/>
      <c r="AK7" s="30"/>
    </row>
    <row r="8" spans="1:39" s="394" customFormat="1" ht="18.75" customHeight="1" x14ac:dyDescent="0.5">
      <c r="B8" s="395" t="s">
        <v>6</v>
      </c>
      <c r="C8" s="643"/>
      <c r="D8" s="643"/>
      <c r="E8" s="643"/>
      <c r="F8" s="643"/>
      <c r="G8" s="643"/>
      <c r="H8" s="643"/>
      <c r="I8" s="643"/>
      <c r="J8" s="643"/>
      <c r="K8" s="643"/>
      <c r="L8" s="643"/>
      <c r="M8" s="643"/>
      <c r="N8" s="643"/>
      <c r="O8" s="643"/>
      <c r="P8" s="245"/>
      <c r="Q8" s="245"/>
      <c r="R8" s="245"/>
      <c r="S8" s="395"/>
      <c r="T8" s="395"/>
      <c r="U8" s="395" t="s">
        <v>6</v>
      </c>
      <c r="V8" s="643"/>
      <c r="W8" s="643"/>
      <c r="X8" s="643"/>
      <c r="Y8" s="643"/>
      <c r="Z8" s="643"/>
      <c r="AA8" s="643"/>
      <c r="AB8" s="643"/>
      <c r="AC8" s="643"/>
      <c r="AD8" s="643"/>
      <c r="AE8" s="643"/>
      <c r="AF8" s="643"/>
      <c r="AG8" s="643"/>
      <c r="AH8" s="643"/>
      <c r="AI8" s="200"/>
      <c r="AJ8" s="30"/>
      <c r="AK8" s="30"/>
    </row>
    <row r="9" spans="1:39" s="394" customFormat="1" ht="18.75" customHeight="1" x14ac:dyDescent="0.5">
      <c r="B9" s="395" t="s">
        <v>182</v>
      </c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3"/>
      <c r="O9" s="643"/>
      <c r="P9" s="245"/>
      <c r="Q9" s="245"/>
      <c r="R9" s="245"/>
      <c r="S9" s="395"/>
      <c r="T9" s="395"/>
      <c r="U9" s="395" t="s">
        <v>182</v>
      </c>
      <c r="V9" s="643"/>
      <c r="W9" s="643"/>
      <c r="X9" s="643"/>
      <c r="Y9" s="643"/>
      <c r="Z9" s="643"/>
      <c r="AA9" s="643"/>
      <c r="AB9" s="643"/>
      <c r="AC9" s="643"/>
      <c r="AD9" s="643"/>
      <c r="AE9" s="643"/>
      <c r="AF9" s="643"/>
      <c r="AG9" s="643"/>
      <c r="AH9" s="643"/>
      <c r="AI9" s="200"/>
      <c r="AJ9" s="30"/>
      <c r="AK9" s="30"/>
    </row>
    <row r="10" spans="1:39" s="394" customFormat="1" ht="18.75" customHeight="1" x14ac:dyDescent="0.5">
      <c r="B10" s="395" t="s">
        <v>7</v>
      </c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3"/>
      <c r="O10" s="653"/>
      <c r="P10" s="245"/>
      <c r="Q10" s="245"/>
      <c r="R10" s="245"/>
      <c r="S10" s="395"/>
      <c r="T10" s="395"/>
      <c r="U10" s="395" t="s">
        <v>7</v>
      </c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200"/>
      <c r="AJ10" s="397"/>
      <c r="AK10" s="397"/>
    </row>
    <row r="11" spans="1:39" ht="9" customHeight="1" x14ac:dyDescent="0.5"/>
    <row r="12" spans="1:39" ht="17.25" customHeight="1" x14ac:dyDescent="0.5">
      <c r="A12" s="491" t="s">
        <v>216</v>
      </c>
      <c r="B12" s="492"/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2"/>
      <c r="Z12" s="492"/>
      <c r="AA12" s="492"/>
      <c r="AB12" s="492"/>
      <c r="AC12" s="492"/>
      <c r="AD12" s="492"/>
      <c r="AE12" s="492"/>
      <c r="AF12" s="492"/>
      <c r="AG12" s="492"/>
      <c r="AH12" s="492"/>
      <c r="AI12" s="492"/>
      <c r="AJ12" s="493"/>
      <c r="AK12" s="493"/>
      <c r="AL12" s="493"/>
    </row>
    <row r="13" spans="1:39" s="397" customFormat="1" ht="12.75" customHeight="1" x14ac:dyDescent="0.5">
      <c r="A13" s="398"/>
      <c r="B13" s="399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400"/>
      <c r="Z13" s="400"/>
      <c r="AA13" s="400"/>
      <c r="AB13" s="400"/>
      <c r="AC13" s="400"/>
      <c r="AD13" s="400"/>
      <c r="AE13" s="400"/>
      <c r="AF13" s="400"/>
      <c r="AG13" s="400"/>
      <c r="AH13" s="400"/>
      <c r="AI13" s="400"/>
    </row>
    <row r="14" spans="1:39" s="402" customFormat="1" ht="29.25" customHeight="1" x14ac:dyDescent="0.45">
      <c r="A14" s="201" t="s">
        <v>14</v>
      </c>
      <c r="B14" s="202" t="s">
        <v>2</v>
      </c>
      <c r="C14" s="642" t="s">
        <v>29</v>
      </c>
      <c r="D14" s="641"/>
      <c r="E14" s="426"/>
      <c r="F14" s="640" t="s">
        <v>30</v>
      </c>
      <c r="G14" s="641"/>
      <c r="H14" s="426"/>
      <c r="I14" s="640" t="s">
        <v>11</v>
      </c>
      <c r="J14" s="641"/>
      <c r="K14" s="426"/>
      <c r="L14" s="640" t="s">
        <v>194</v>
      </c>
      <c r="M14" s="641"/>
      <c r="N14" s="426"/>
      <c r="O14" s="640" t="s">
        <v>31</v>
      </c>
      <c r="P14" s="641"/>
      <c r="Q14" s="426"/>
      <c r="R14" s="640" t="s">
        <v>12</v>
      </c>
      <c r="S14" s="641"/>
      <c r="T14" s="426"/>
      <c r="U14" s="640" t="s">
        <v>32</v>
      </c>
      <c r="V14" s="641"/>
      <c r="W14" s="426"/>
      <c r="X14" s="640" t="s">
        <v>13</v>
      </c>
      <c r="Y14" s="641"/>
      <c r="Z14" s="426"/>
      <c r="AA14" s="640" t="s">
        <v>33</v>
      </c>
      <c r="AB14" s="641"/>
      <c r="AC14" s="426"/>
      <c r="AD14" s="640" t="s">
        <v>34</v>
      </c>
      <c r="AE14" s="641"/>
      <c r="AF14" s="426"/>
      <c r="AG14" s="640" t="s">
        <v>35</v>
      </c>
      <c r="AH14" s="641"/>
      <c r="AI14" s="426"/>
      <c r="AJ14" s="637" t="s">
        <v>139</v>
      </c>
      <c r="AK14" s="638"/>
      <c r="AL14" s="639"/>
      <c r="AM14" s="401"/>
    </row>
    <row r="15" spans="1:39" s="405" customFormat="1" ht="24" customHeight="1" x14ac:dyDescent="0.35">
      <c r="A15" s="275" t="s">
        <v>143</v>
      </c>
      <c r="B15" s="276"/>
      <c r="C15" s="403" t="s">
        <v>138</v>
      </c>
      <c r="D15" s="403" t="s">
        <v>94</v>
      </c>
      <c r="E15" s="403" t="s">
        <v>179</v>
      </c>
      <c r="F15" s="403" t="s">
        <v>138</v>
      </c>
      <c r="G15" s="403" t="s">
        <v>94</v>
      </c>
      <c r="H15" s="403" t="s">
        <v>179</v>
      </c>
      <c r="I15" s="403" t="s">
        <v>138</v>
      </c>
      <c r="J15" s="403" t="s">
        <v>94</v>
      </c>
      <c r="K15" s="403" t="s">
        <v>179</v>
      </c>
      <c r="L15" s="403" t="s">
        <v>138</v>
      </c>
      <c r="M15" s="403" t="s">
        <v>94</v>
      </c>
      <c r="N15" s="403" t="s">
        <v>179</v>
      </c>
      <c r="O15" s="403" t="s">
        <v>138</v>
      </c>
      <c r="P15" s="403" t="s">
        <v>94</v>
      </c>
      <c r="Q15" s="403" t="s">
        <v>179</v>
      </c>
      <c r="R15" s="403" t="s">
        <v>138</v>
      </c>
      <c r="S15" s="403" t="s">
        <v>94</v>
      </c>
      <c r="T15" s="403" t="s">
        <v>179</v>
      </c>
      <c r="U15" s="403" t="s">
        <v>138</v>
      </c>
      <c r="V15" s="403" t="s">
        <v>94</v>
      </c>
      <c r="W15" s="403" t="s">
        <v>179</v>
      </c>
      <c r="X15" s="403" t="s">
        <v>138</v>
      </c>
      <c r="Y15" s="403" t="s">
        <v>94</v>
      </c>
      <c r="Z15" s="403" t="s">
        <v>179</v>
      </c>
      <c r="AA15" s="403" t="s">
        <v>138</v>
      </c>
      <c r="AB15" s="403" t="s">
        <v>94</v>
      </c>
      <c r="AC15" s="403" t="s">
        <v>179</v>
      </c>
      <c r="AD15" s="403" t="s">
        <v>138</v>
      </c>
      <c r="AE15" s="403" t="s">
        <v>94</v>
      </c>
      <c r="AF15" s="403" t="s">
        <v>179</v>
      </c>
      <c r="AG15" s="403" t="s">
        <v>138</v>
      </c>
      <c r="AH15" s="403" t="s">
        <v>94</v>
      </c>
      <c r="AI15" s="403" t="s">
        <v>179</v>
      </c>
      <c r="AJ15" s="489" t="s">
        <v>213</v>
      </c>
      <c r="AK15" s="489" t="s">
        <v>214</v>
      </c>
      <c r="AL15" s="490" t="s">
        <v>215</v>
      </c>
      <c r="AM15" s="404" t="s">
        <v>180</v>
      </c>
    </row>
    <row r="16" spans="1:39" s="394" customFormat="1" ht="19.5" customHeight="1" x14ac:dyDescent="0.5">
      <c r="A16" s="269" t="str">
        <f>VLOOKUP($B16,Calculator!$A:$K,2,FALSE)</f>
        <v>Tangerine Chicken</v>
      </c>
      <c r="B16" s="270">
        <v>72001</v>
      </c>
      <c r="C16" s="277"/>
      <c r="D16" s="278">
        <f>ROUNDUP(C16/VLOOKUP($B16,Calculator!$A:$K,4,FALSE),0)</f>
        <v>0</v>
      </c>
      <c r="E16" s="279">
        <f>VLOOKUP($B16,Calculator!$A:$K,5,FALSE)*D16</f>
        <v>0</v>
      </c>
      <c r="F16" s="277"/>
      <c r="G16" s="278">
        <f>ROUNDUP(F16/VLOOKUP($B16,Calculator!$A:$K,4,FALSE),0)</f>
        <v>0</v>
      </c>
      <c r="H16" s="279">
        <f>VLOOKUP($B16,Calculator!$A:$K,5,FALSE)*G16</f>
        <v>0</v>
      </c>
      <c r="I16" s="277"/>
      <c r="J16" s="278">
        <f>ROUNDUP(I16/VLOOKUP($B16,Calculator!$A:$K,4,FALSE),0)</f>
        <v>0</v>
      </c>
      <c r="K16" s="279">
        <f>VLOOKUP($B16,Calculator!$A:$K,5,FALSE)*J16</f>
        <v>0</v>
      </c>
      <c r="L16" s="277"/>
      <c r="M16" s="278">
        <f>ROUNDUP(L16/VLOOKUP($B16,Calculator!$A:$K,4,FALSE),0)</f>
        <v>0</v>
      </c>
      <c r="N16" s="279">
        <f>VLOOKUP($B16,Calculator!$A:$K,5,FALSE)*M16</f>
        <v>0</v>
      </c>
      <c r="O16" s="277"/>
      <c r="P16" s="278">
        <f>ROUNDUP(O16/VLOOKUP($B16,Calculator!$A:$K,4,FALSE),0)</f>
        <v>0</v>
      </c>
      <c r="Q16" s="279">
        <f>VLOOKUP($B16,Calculator!$A:$K,5,FALSE)*P16</f>
        <v>0</v>
      </c>
      <c r="R16" s="277"/>
      <c r="S16" s="278">
        <f>ROUNDUP(R16/VLOOKUP($B16,Calculator!$A:$K,4,FALSE),0)</f>
        <v>0</v>
      </c>
      <c r="T16" s="279">
        <f>VLOOKUP($B16,Calculator!$A:$K,5,FALSE)*S16</f>
        <v>0</v>
      </c>
      <c r="U16" s="277"/>
      <c r="V16" s="278">
        <f>ROUNDUP(U16/VLOOKUP($B16,Calculator!$A:$K,4,FALSE),0)</f>
        <v>0</v>
      </c>
      <c r="W16" s="279">
        <f>VLOOKUP($B16,Calculator!$A:$K,5,FALSE)*V16</f>
        <v>0</v>
      </c>
      <c r="X16" s="277"/>
      <c r="Y16" s="278">
        <f>ROUNDUP(X16/VLOOKUP($B16,Calculator!$A:$K,4,FALSE),0)</f>
        <v>0</v>
      </c>
      <c r="Z16" s="279">
        <f>VLOOKUP($B16,Calculator!$A:$K,5,FALSE)*Y16</f>
        <v>0</v>
      </c>
      <c r="AA16" s="277"/>
      <c r="AB16" s="278">
        <f>ROUNDUP(AA16/VLOOKUP($B16,Calculator!$A:$K,4,FALSE),0)</f>
        <v>0</v>
      </c>
      <c r="AC16" s="279">
        <f>VLOOKUP($B16,Calculator!$A:$K,5,FALSE)*AB16</f>
        <v>0</v>
      </c>
      <c r="AD16" s="277"/>
      <c r="AE16" s="278">
        <f>ROUNDUP(AD16/VLOOKUP($B16,Calculator!$A:$K,4,FALSE),0)</f>
        <v>0</v>
      </c>
      <c r="AF16" s="279">
        <f>VLOOKUP($B16,Calculator!$A:$K,5,FALSE)*AE16</f>
        <v>0</v>
      </c>
      <c r="AG16" s="277"/>
      <c r="AH16" s="278">
        <f>ROUNDUP(AG16/VLOOKUP($B16,Calculator!$A:$K,4,FALSE),0)</f>
        <v>0</v>
      </c>
      <c r="AI16" s="406">
        <f>VLOOKUP($B16,Calculator!$A:$K,5,FALSE)*AH16</f>
        <v>0</v>
      </c>
      <c r="AJ16" s="280">
        <f>SUMIF($C$15:$AI$15,"S",$C16:$AI16)</f>
        <v>0</v>
      </c>
      <c r="AK16" s="487">
        <f>(SUMIF($C$15:$AI$15,"C",$C16:$AI16))*176</f>
        <v>0</v>
      </c>
      <c r="AL16" s="281">
        <f>SUMIF($C$15:$AI$15,"C",$C16:$AI16)</f>
        <v>0</v>
      </c>
      <c r="AM16" s="407">
        <f>SUMIF($C$15:$AI$15,"P",$C16:$AI16)</f>
        <v>0</v>
      </c>
    </row>
    <row r="17" spans="1:39" s="394" customFormat="1" ht="19.5" customHeight="1" x14ac:dyDescent="0.5">
      <c r="A17" s="269" t="str">
        <f>VLOOKUP($B17,Calculator!$A:$K,2,FALSE)</f>
        <v>General Tso's Chicken</v>
      </c>
      <c r="B17" s="270">
        <v>72003</v>
      </c>
      <c r="C17" s="277"/>
      <c r="D17" s="278">
        <f>ROUNDUP(C17/VLOOKUP($B17,Calculator!$A:$K,4,FALSE),0)</f>
        <v>0</v>
      </c>
      <c r="E17" s="279">
        <f>VLOOKUP($B17,Calculator!$A:$K,5,FALSE)*D17</f>
        <v>0</v>
      </c>
      <c r="F17" s="277"/>
      <c r="G17" s="278">
        <f>ROUNDUP(F17/VLOOKUP($B17,Calculator!$A:$K,4,FALSE),0)</f>
        <v>0</v>
      </c>
      <c r="H17" s="279">
        <f>VLOOKUP($B17,Calculator!$A:$K,5,FALSE)*G17</f>
        <v>0</v>
      </c>
      <c r="I17" s="277"/>
      <c r="J17" s="278">
        <f>ROUNDUP(I17/VLOOKUP($B17,Calculator!$A:$K,4,FALSE),0)</f>
        <v>0</v>
      </c>
      <c r="K17" s="279">
        <f>VLOOKUP($B17,Calculator!$A:$K,5,FALSE)*J17</f>
        <v>0</v>
      </c>
      <c r="L17" s="277"/>
      <c r="M17" s="278">
        <f>ROUNDUP(L17/VLOOKUP($B17,Calculator!$A:$K,4,FALSE),0)</f>
        <v>0</v>
      </c>
      <c r="N17" s="279">
        <f>VLOOKUP($B17,Calculator!$A:$K,5,FALSE)*M17</f>
        <v>0</v>
      </c>
      <c r="O17" s="277"/>
      <c r="P17" s="278">
        <f>ROUNDUP(O17/VLOOKUP($B17,Calculator!$A:$K,4,FALSE),0)</f>
        <v>0</v>
      </c>
      <c r="Q17" s="279">
        <f>VLOOKUP($B17,Calculator!$A:$K,5,FALSE)*P17</f>
        <v>0</v>
      </c>
      <c r="R17" s="277"/>
      <c r="S17" s="278">
        <f>ROUNDUP(R17/VLOOKUP($B17,Calculator!$A:$K,4,FALSE),0)</f>
        <v>0</v>
      </c>
      <c r="T17" s="279">
        <f>VLOOKUP($B17,Calculator!$A:$K,5,FALSE)*S17</f>
        <v>0</v>
      </c>
      <c r="U17" s="277"/>
      <c r="V17" s="278">
        <f>ROUNDUP(U17/VLOOKUP($B17,Calculator!$A:$K,4,FALSE),0)</f>
        <v>0</v>
      </c>
      <c r="W17" s="279">
        <f>VLOOKUP($B17,Calculator!$A:$K,5,FALSE)*V17</f>
        <v>0</v>
      </c>
      <c r="X17" s="277"/>
      <c r="Y17" s="278">
        <f>ROUNDUP(X17/VLOOKUP($B17,Calculator!$A:$K,4,FALSE),0)</f>
        <v>0</v>
      </c>
      <c r="Z17" s="279">
        <f>VLOOKUP($B17,Calculator!$A:$K,5,FALSE)*Y17</f>
        <v>0</v>
      </c>
      <c r="AA17" s="277"/>
      <c r="AB17" s="278">
        <f>ROUNDUP(AA17/VLOOKUP($B17,Calculator!$A:$K,4,FALSE),0)</f>
        <v>0</v>
      </c>
      <c r="AC17" s="279">
        <f>VLOOKUP($B17,Calculator!$A:$K,5,FALSE)*AB17</f>
        <v>0</v>
      </c>
      <c r="AD17" s="277"/>
      <c r="AE17" s="278">
        <f>ROUNDUP(AD17/VLOOKUP($B17,Calculator!$A:$K,4,FALSE),0)</f>
        <v>0</v>
      </c>
      <c r="AF17" s="279">
        <f>VLOOKUP($B17,Calculator!$A:$K,5,FALSE)*AE17</f>
        <v>0</v>
      </c>
      <c r="AG17" s="277"/>
      <c r="AH17" s="278">
        <f>ROUNDUP(AG17/VLOOKUP($B17,Calculator!$A:$K,4,FALSE),0)</f>
        <v>0</v>
      </c>
      <c r="AI17" s="408">
        <f>VLOOKUP($B17,Calculator!$A:$K,5,FALSE)*AH17</f>
        <v>0</v>
      </c>
      <c r="AJ17" s="280">
        <f t="shared" ref="AJ17:AJ24" si="0">SUMIF($C$15:$AI$15,"S",$C17:$AI17)</f>
        <v>0</v>
      </c>
      <c r="AK17" s="487">
        <f t="shared" ref="AK17:AK20" si="1">(SUMIF($C$15:$AI$15,"C",$C17:$AI17))*176</f>
        <v>0</v>
      </c>
      <c r="AL17" s="282">
        <f t="shared" ref="AL17:AL24" si="2">SUMIF($C$15:$AI$15,"C",$C17:$AI17)</f>
        <v>0</v>
      </c>
      <c r="AM17" s="407">
        <f t="shared" ref="AM17:AM24" si="3">SUMIF($C$15:$AI$15,"P",$C17:$AI17)</f>
        <v>0</v>
      </c>
    </row>
    <row r="18" spans="1:39" s="394" customFormat="1" ht="19.5" customHeight="1" x14ac:dyDescent="0.5">
      <c r="A18" s="269" t="str">
        <f>VLOOKUP($B18,Calculator!$A:$K,2,FALSE)</f>
        <v>Japanese Cherry Blossom</v>
      </c>
      <c r="B18" s="270">
        <v>72005</v>
      </c>
      <c r="C18" s="277"/>
      <c r="D18" s="278">
        <f>ROUNDUP(C18/VLOOKUP($B18,Calculator!$A:$K,4,FALSE),0)</f>
        <v>0</v>
      </c>
      <c r="E18" s="279">
        <f>VLOOKUP($B18,Calculator!$A:$K,5,FALSE)*D18</f>
        <v>0</v>
      </c>
      <c r="F18" s="277"/>
      <c r="G18" s="278">
        <f>ROUNDUP(F18/VLOOKUP($B18,Calculator!$A:$K,4,FALSE),0)</f>
        <v>0</v>
      </c>
      <c r="H18" s="279">
        <f>VLOOKUP($B18,Calculator!$A:$K,5,FALSE)*G18</f>
        <v>0</v>
      </c>
      <c r="I18" s="277"/>
      <c r="J18" s="278">
        <f>ROUNDUP(I18/VLOOKUP($B18,Calculator!$A:$K,4,FALSE),0)</f>
        <v>0</v>
      </c>
      <c r="K18" s="279">
        <f>VLOOKUP($B18,Calculator!$A:$K,5,FALSE)*J18</f>
        <v>0</v>
      </c>
      <c r="L18" s="277"/>
      <c r="M18" s="278">
        <f>ROUNDUP(L18/VLOOKUP($B18,Calculator!$A:$K,4,FALSE),0)</f>
        <v>0</v>
      </c>
      <c r="N18" s="279">
        <f>VLOOKUP($B18,Calculator!$A:$K,5,FALSE)*M18</f>
        <v>0</v>
      </c>
      <c r="O18" s="277"/>
      <c r="P18" s="278">
        <f>ROUNDUP(O18/VLOOKUP($B18,Calculator!$A:$K,4,FALSE),0)</f>
        <v>0</v>
      </c>
      <c r="Q18" s="279">
        <f>VLOOKUP($B18,Calculator!$A:$K,5,FALSE)*P18</f>
        <v>0</v>
      </c>
      <c r="R18" s="277"/>
      <c r="S18" s="278">
        <f>ROUNDUP(R18/VLOOKUP($B18,Calculator!$A:$K,4,FALSE),0)</f>
        <v>0</v>
      </c>
      <c r="T18" s="279">
        <f>VLOOKUP($B18,Calculator!$A:$K,5,FALSE)*S18</f>
        <v>0</v>
      </c>
      <c r="U18" s="277"/>
      <c r="V18" s="278">
        <f>ROUNDUP(U18/VLOOKUP($B18,Calculator!$A:$K,4,FALSE),0)</f>
        <v>0</v>
      </c>
      <c r="W18" s="279">
        <f>VLOOKUP($B18,Calculator!$A:$K,5,FALSE)*V18</f>
        <v>0</v>
      </c>
      <c r="X18" s="277"/>
      <c r="Y18" s="278">
        <f>ROUNDUP(X18/VLOOKUP($B18,Calculator!$A:$K,4,FALSE),0)</f>
        <v>0</v>
      </c>
      <c r="Z18" s="279">
        <f>VLOOKUP($B18,Calculator!$A:$K,5,FALSE)*Y18</f>
        <v>0</v>
      </c>
      <c r="AA18" s="277"/>
      <c r="AB18" s="278">
        <f>ROUNDUP(AA18/VLOOKUP($B18,Calculator!$A:$K,4,FALSE),0)</f>
        <v>0</v>
      </c>
      <c r="AC18" s="279">
        <f>VLOOKUP($B18,Calculator!$A:$K,5,FALSE)*AB18</f>
        <v>0</v>
      </c>
      <c r="AD18" s="277"/>
      <c r="AE18" s="278">
        <f>ROUNDUP(AD18/VLOOKUP($B18,Calculator!$A:$K,4,FALSE),0)</f>
        <v>0</v>
      </c>
      <c r="AF18" s="279">
        <f>VLOOKUP($B18,Calculator!$A:$K,5,FALSE)*AE18</f>
        <v>0</v>
      </c>
      <c r="AG18" s="277"/>
      <c r="AH18" s="278">
        <f>ROUNDUP(AG18/VLOOKUP($B18,Calculator!$A:$K,4,FALSE),0)</f>
        <v>0</v>
      </c>
      <c r="AI18" s="408">
        <f>VLOOKUP($B18,Calculator!$A:$K,5,FALSE)*AH18</f>
        <v>0</v>
      </c>
      <c r="AJ18" s="280">
        <f t="shared" si="0"/>
        <v>0</v>
      </c>
      <c r="AK18" s="487">
        <f t="shared" si="1"/>
        <v>0</v>
      </c>
      <c r="AL18" s="282">
        <f t="shared" si="2"/>
        <v>0</v>
      </c>
      <c r="AM18" s="407">
        <f t="shared" si="3"/>
        <v>0</v>
      </c>
    </row>
    <row r="19" spans="1:39" s="394" customFormat="1" ht="19.5" customHeight="1" x14ac:dyDescent="0.5">
      <c r="A19" s="269" t="str">
        <f>VLOOKUP($B19,Calculator!$A:$K,2,FALSE)</f>
        <v>Lemongrass Chicken</v>
      </c>
      <c r="B19" s="270">
        <v>72010</v>
      </c>
      <c r="C19" s="277"/>
      <c r="D19" s="278">
        <f>ROUNDUP(C19/VLOOKUP($B19,Calculator!$A:$K,4,FALSE),0)</f>
        <v>0</v>
      </c>
      <c r="E19" s="279">
        <f>VLOOKUP($B19,Calculator!$A:$K,5,FALSE)*D19</f>
        <v>0</v>
      </c>
      <c r="F19" s="277"/>
      <c r="G19" s="278">
        <f>ROUNDUP(F19/VLOOKUP($B19,Calculator!$A:$K,4,FALSE),0)</f>
        <v>0</v>
      </c>
      <c r="H19" s="279">
        <f>VLOOKUP($B19,Calculator!$A:$K,5,FALSE)*G19</f>
        <v>0</v>
      </c>
      <c r="I19" s="277"/>
      <c r="J19" s="278">
        <f>ROUNDUP(I19/VLOOKUP($B19,Calculator!$A:$K,4,FALSE),0)</f>
        <v>0</v>
      </c>
      <c r="K19" s="279">
        <f>VLOOKUP($B19,Calculator!$A:$K,5,FALSE)*J19</f>
        <v>0</v>
      </c>
      <c r="L19" s="277"/>
      <c r="M19" s="278">
        <f>ROUNDUP(L19/VLOOKUP($B19,Calculator!$A:$K,4,FALSE),0)</f>
        <v>0</v>
      </c>
      <c r="N19" s="279">
        <f>VLOOKUP($B19,Calculator!$A:$K,5,FALSE)*M19</f>
        <v>0</v>
      </c>
      <c r="O19" s="277"/>
      <c r="P19" s="278">
        <f>ROUNDUP(O19/VLOOKUP($B19,Calculator!$A:$K,4,FALSE),0)</f>
        <v>0</v>
      </c>
      <c r="Q19" s="279">
        <f>VLOOKUP($B19,Calculator!$A:$K,5,FALSE)*P19</f>
        <v>0</v>
      </c>
      <c r="R19" s="277"/>
      <c r="S19" s="278">
        <f>ROUNDUP(R19/VLOOKUP($B19,Calculator!$A:$K,4,FALSE),0)</f>
        <v>0</v>
      </c>
      <c r="T19" s="279">
        <f>VLOOKUP($B19,Calculator!$A:$K,5,FALSE)*S19</f>
        <v>0</v>
      </c>
      <c r="U19" s="277"/>
      <c r="V19" s="278">
        <f>ROUNDUP(U19/VLOOKUP($B19,Calculator!$A:$K,4,FALSE),0)</f>
        <v>0</v>
      </c>
      <c r="W19" s="279">
        <f>VLOOKUP($B19,Calculator!$A:$K,5,FALSE)*V19</f>
        <v>0</v>
      </c>
      <c r="X19" s="277"/>
      <c r="Y19" s="278">
        <f>ROUNDUP(X19/VLOOKUP($B19,Calculator!$A:$K,4,FALSE),0)</f>
        <v>0</v>
      </c>
      <c r="Z19" s="279">
        <f>VLOOKUP($B19,Calculator!$A:$K,5,FALSE)*Y19</f>
        <v>0</v>
      </c>
      <c r="AA19" s="277"/>
      <c r="AB19" s="278">
        <f>ROUNDUP(AA19/VLOOKUP($B19,Calculator!$A:$K,4,FALSE),0)</f>
        <v>0</v>
      </c>
      <c r="AC19" s="279">
        <f>VLOOKUP($B19,Calculator!$A:$K,5,FALSE)*AB19</f>
        <v>0</v>
      </c>
      <c r="AD19" s="277"/>
      <c r="AE19" s="278">
        <f>ROUNDUP(AD19/VLOOKUP($B19,Calculator!$A:$K,4,FALSE),0)</f>
        <v>0</v>
      </c>
      <c r="AF19" s="279">
        <f>VLOOKUP($B19,Calculator!$A:$K,5,FALSE)*AE19</f>
        <v>0</v>
      </c>
      <c r="AG19" s="277"/>
      <c r="AH19" s="278">
        <f>ROUNDUP(AG19/VLOOKUP($B19,Calculator!$A:$K,4,FALSE),0)</f>
        <v>0</v>
      </c>
      <c r="AI19" s="408">
        <f>VLOOKUP($B19,Calculator!$A:$K,5,FALSE)*AH19</f>
        <v>0</v>
      </c>
      <c r="AJ19" s="280">
        <f t="shared" si="0"/>
        <v>0</v>
      </c>
      <c r="AK19" s="487">
        <f t="shared" si="1"/>
        <v>0</v>
      </c>
      <c r="AL19" s="282">
        <f t="shared" si="2"/>
        <v>0</v>
      </c>
      <c r="AM19" s="407">
        <f t="shared" si="3"/>
        <v>0</v>
      </c>
    </row>
    <row r="20" spans="1:39" s="394" customFormat="1" ht="19.5" customHeight="1" x14ac:dyDescent="0.5">
      <c r="A20" s="269" t="str">
        <f>VLOOKUP($B20,Calculator!$A:$K,2,FALSE)</f>
        <v>Sriracha Honey Chicken</v>
      </c>
      <c r="B20" s="270">
        <v>72013</v>
      </c>
      <c r="C20" s="277"/>
      <c r="D20" s="278">
        <f>ROUNDUP(C20/VLOOKUP($B20,Calculator!$A:$K,4,FALSE),0)</f>
        <v>0</v>
      </c>
      <c r="E20" s="279">
        <f>VLOOKUP($B20,Calculator!$A:$K,5,FALSE)*D20</f>
        <v>0</v>
      </c>
      <c r="F20" s="277"/>
      <c r="G20" s="278">
        <f>ROUNDUP(F20/VLOOKUP($B20,Calculator!$A:$K,4,FALSE),0)</f>
        <v>0</v>
      </c>
      <c r="H20" s="279">
        <f>VLOOKUP($B20,Calculator!$A:$K,5,FALSE)*G20</f>
        <v>0</v>
      </c>
      <c r="I20" s="277"/>
      <c r="J20" s="278">
        <f>ROUNDUP(I20/VLOOKUP($B20,Calculator!$A:$K,4,FALSE),0)</f>
        <v>0</v>
      </c>
      <c r="K20" s="279">
        <f>VLOOKUP($B20,Calculator!$A:$K,5,FALSE)*J20</f>
        <v>0</v>
      </c>
      <c r="L20" s="277"/>
      <c r="M20" s="278">
        <f>ROUNDUP(L20/VLOOKUP($B20,Calculator!$A:$K,4,FALSE),0)</f>
        <v>0</v>
      </c>
      <c r="N20" s="279">
        <f>VLOOKUP($B20,Calculator!$A:$K,5,FALSE)*M20</f>
        <v>0</v>
      </c>
      <c r="O20" s="277"/>
      <c r="P20" s="278">
        <f>ROUNDUP(O20/VLOOKUP($B20,Calculator!$A:$K,4,FALSE),0)</f>
        <v>0</v>
      </c>
      <c r="Q20" s="279">
        <f>VLOOKUP($B20,Calculator!$A:$K,5,FALSE)*P20</f>
        <v>0</v>
      </c>
      <c r="R20" s="277"/>
      <c r="S20" s="278">
        <f>ROUNDUP(R20/VLOOKUP($B20,Calculator!$A:$K,4,FALSE),0)</f>
        <v>0</v>
      </c>
      <c r="T20" s="279">
        <f>VLOOKUP($B20,Calculator!$A:$K,5,FALSE)*S20</f>
        <v>0</v>
      </c>
      <c r="U20" s="277"/>
      <c r="V20" s="278">
        <f>ROUNDUP(U20/VLOOKUP($B20,Calculator!$A:$K,4,FALSE),0)</f>
        <v>0</v>
      </c>
      <c r="W20" s="279">
        <f>VLOOKUP($B20,Calculator!$A:$K,5,FALSE)*V20</f>
        <v>0</v>
      </c>
      <c r="X20" s="277"/>
      <c r="Y20" s="278">
        <f>ROUNDUP(X20/VLOOKUP($B20,Calculator!$A:$K,4,FALSE),0)</f>
        <v>0</v>
      </c>
      <c r="Z20" s="279">
        <f>VLOOKUP($B20,Calculator!$A:$K,5,FALSE)*Y20</f>
        <v>0</v>
      </c>
      <c r="AA20" s="277"/>
      <c r="AB20" s="278">
        <f>ROUNDUP(AA20/VLOOKUP($B20,Calculator!$A:$K,4,FALSE),0)</f>
        <v>0</v>
      </c>
      <c r="AC20" s="279">
        <f>VLOOKUP($B20,Calculator!$A:$K,5,FALSE)*AB20</f>
        <v>0</v>
      </c>
      <c r="AD20" s="277"/>
      <c r="AE20" s="278">
        <f>ROUNDUP(AD20/VLOOKUP($B20,Calculator!$A:$K,4,FALSE),0)</f>
        <v>0</v>
      </c>
      <c r="AF20" s="279">
        <f>VLOOKUP($B20,Calculator!$A:$K,5,FALSE)*AE20</f>
        <v>0</v>
      </c>
      <c r="AG20" s="277"/>
      <c r="AH20" s="278">
        <f>ROUNDUP(AG20/VLOOKUP($B20,Calculator!$A:$K,4,FALSE),0)</f>
        <v>0</v>
      </c>
      <c r="AI20" s="408">
        <f>VLOOKUP($B20,Calculator!$A:$K,5,FALSE)*AH20</f>
        <v>0</v>
      </c>
      <c r="AJ20" s="280">
        <f t="shared" si="0"/>
        <v>0</v>
      </c>
      <c r="AK20" s="487">
        <f t="shared" si="1"/>
        <v>0</v>
      </c>
      <c r="AL20" s="282">
        <f t="shared" si="2"/>
        <v>0</v>
      </c>
      <c r="AM20" s="407">
        <f t="shared" si="3"/>
        <v>0</v>
      </c>
    </row>
    <row r="21" spans="1:39" s="394" customFormat="1" ht="19.5" customHeight="1" x14ac:dyDescent="0.5">
      <c r="A21" s="269" t="str">
        <f>VLOOKUP($B21,Calculator!$A:$K,2,FALSE)</f>
        <v>Teriyaki Chicken</v>
      </c>
      <c r="B21" s="270">
        <v>73001</v>
      </c>
      <c r="C21" s="277"/>
      <c r="D21" s="278">
        <f>ROUNDUP(C21/VLOOKUP($B21,Calculator!$A:$K,4,FALSE),0)</f>
        <v>0</v>
      </c>
      <c r="E21" s="279">
        <f>VLOOKUP($B21,Calculator!$A:$K,5,FALSE)*D21</f>
        <v>0</v>
      </c>
      <c r="F21" s="277"/>
      <c r="G21" s="278">
        <f>ROUNDUP(F21/VLOOKUP($B21,Calculator!$A:$K,4,FALSE),0)</f>
        <v>0</v>
      </c>
      <c r="H21" s="279">
        <f>VLOOKUP($B21,Calculator!$A:$K,5,FALSE)*G21</f>
        <v>0</v>
      </c>
      <c r="I21" s="277"/>
      <c r="J21" s="278">
        <f>ROUNDUP(I21/VLOOKUP($B21,Calculator!$A:$K,4,FALSE),0)</f>
        <v>0</v>
      </c>
      <c r="K21" s="279">
        <f>VLOOKUP($B21,Calculator!$A:$K,5,FALSE)*J21</f>
        <v>0</v>
      </c>
      <c r="L21" s="277"/>
      <c r="M21" s="278">
        <f>ROUNDUP(L21/VLOOKUP($B21,Calculator!$A:$K,4,FALSE),0)</f>
        <v>0</v>
      </c>
      <c r="N21" s="279">
        <f>VLOOKUP($B21,Calculator!$A:$K,5,FALSE)*M21</f>
        <v>0</v>
      </c>
      <c r="O21" s="277"/>
      <c r="P21" s="278">
        <f>ROUNDUP(O21/VLOOKUP($B21,Calculator!$A:$K,4,FALSE),0)</f>
        <v>0</v>
      </c>
      <c r="Q21" s="279">
        <f>VLOOKUP($B21,Calculator!$A:$K,5,FALSE)*P21</f>
        <v>0</v>
      </c>
      <c r="R21" s="277"/>
      <c r="S21" s="278">
        <f>ROUNDUP(R21/VLOOKUP($B21,Calculator!$A:$K,4,FALSE),0)</f>
        <v>0</v>
      </c>
      <c r="T21" s="279">
        <f>VLOOKUP($B21,Calculator!$A:$K,5,FALSE)*S21</f>
        <v>0</v>
      </c>
      <c r="U21" s="277"/>
      <c r="V21" s="278">
        <f>ROUNDUP(U21/VLOOKUP($B21,Calculator!$A:$K,4,FALSE),0)</f>
        <v>0</v>
      </c>
      <c r="W21" s="279">
        <f>VLOOKUP($B21,Calculator!$A:$K,5,FALSE)*V21</f>
        <v>0</v>
      </c>
      <c r="X21" s="277"/>
      <c r="Y21" s="278">
        <f>ROUNDUP(X21/VLOOKUP($B21,Calculator!$A:$K,4,FALSE),0)</f>
        <v>0</v>
      </c>
      <c r="Z21" s="279">
        <f>VLOOKUP($B21,Calculator!$A:$K,5,FALSE)*Y21</f>
        <v>0</v>
      </c>
      <c r="AA21" s="277"/>
      <c r="AB21" s="278">
        <f>ROUNDUP(AA21/VLOOKUP($B21,Calculator!$A:$K,4,FALSE),0)</f>
        <v>0</v>
      </c>
      <c r="AC21" s="279">
        <f>VLOOKUP($B21,Calculator!$A:$K,5,FALSE)*AB21</f>
        <v>0</v>
      </c>
      <c r="AD21" s="277"/>
      <c r="AE21" s="278">
        <f>ROUNDUP(AD21/VLOOKUP($B21,Calculator!$A:$K,4,FALSE),0)</f>
        <v>0</v>
      </c>
      <c r="AF21" s="279">
        <f>VLOOKUP($B21,Calculator!$A:$K,5,FALSE)*AE21</f>
        <v>0</v>
      </c>
      <c r="AG21" s="277"/>
      <c r="AH21" s="278">
        <f>ROUNDUP(AG21/VLOOKUP($B21,Calculator!$A:$K,4,FALSE),0)</f>
        <v>0</v>
      </c>
      <c r="AI21" s="406">
        <f>VLOOKUP($B21,Calculator!$A:$K,5,FALSE)*AH21</f>
        <v>0</v>
      </c>
      <c r="AJ21" s="280">
        <f t="shared" si="0"/>
        <v>0</v>
      </c>
      <c r="AK21" s="487">
        <f>(SUMIF($C$15:$AI$15,"C",$C21:$AI21))*240</f>
        <v>0</v>
      </c>
      <c r="AL21" s="282">
        <f t="shared" si="2"/>
        <v>0</v>
      </c>
      <c r="AM21" s="407">
        <f t="shared" si="3"/>
        <v>0</v>
      </c>
    </row>
    <row r="22" spans="1:39" s="394" customFormat="1" ht="19.5" customHeight="1" x14ac:dyDescent="0.5">
      <c r="A22" s="269" t="str">
        <f>VLOOKUP($B22,Calculator!$A:$K,2,FALSE)</f>
        <v>New Orleans Chicken</v>
      </c>
      <c r="B22" s="270">
        <v>73002</v>
      </c>
      <c r="C22" s="277"/>
      <c r="D22" s="278">
        <f>ROUNDUP(C22/VLOOKUP($B22,Calculator!$A:$K,4,FALSE),0)</f>
        <v>0</v>
      </c>
      <c r="E22" s="279">
        <f>VLOOKUP($B22,Calculator!$A:$K,5,FALSE)*D22</f>
        <v>0</v>
      </c>
      <c r="F22" s="277"/>
      <c r="G22" s="278">
        <f>ROUNDUP(F22/VLOOKUP($B22,Calculator!$A:$K,4,FALSE),0)</f>
        <v>0</v>
      </c>
      <c r="H22" s="279">
        <f>VLOOKUP($B22,Calculator!$A:$K,5,FALSE)*G22</f>
        <v>0</v>
      </c>
      <c r="I22" s="277"/>
      <c r="J22" s="278">
        <f>ROUNDUP(I22/VLOOKUP($B22,Calculator!$A:$K,4,FALSE),0)</f>
        <v>0</v>
      </c>
      <c r="K22" s="279">
        <f>VLOOKUP($B22,Calculator!$A:$K,5,FALSE)*J22</f>
        <v>0</v>
      </c>
      <c r="L22" s="277"/>
      <c r="M22" s="278">
        <f>ROUNDUP(L22/VLOOKUP($B22,Calculator!$A:$K,4,FALSE),0)</f>
        <v>0</v>
      </c>
      <c r="N22" s="279">
        <f>VLOOKUP($B22,Calculator!$A:$K,5,FALSE)*M22</f>
        <v>0</v>
      </c>
      <c r="O22" s="277"/>
      <c r="P22" s="278">
        <f>ROUNDUP(O22/VLOOKUP($B22,Calculator!$A:$K,4,FALSE),0)</f>
        <v>0</v>
      </c>
      <c r="Q22" s="279">
        <f>VLOOKUP($B22,Calculator!$A:$K,5,FALSE)*P22</f>
        <v>0</v>
      </c>
      <c r="R22" s="277"/>
      <c r="S22" s="278">
        <f>ROUNDUP(R22/VLOOKUP($B22,Calculator!$A:$K,4,FALSE),0)</f>
        <v>0</v>
      </c>
      <c r="T22" s="279">
        <f>VLOOKUP($B22,Calculator!$A:$K,5,FALSE)*S22</f>
        <v>0</v>
      </c>
      <c r="U22" s="277"/>
      <c r="V22" s="278">
        <f>ROUNDUP(U22/VLOOKUP($B22,Calculator!$A:$K,4,FALSE),0)</f>
        <v>0</v>
      </c>
      <c r="W22" s="279">
        <f>VLOOKUP($B22,Calculator!$A:$K,5,FALSE)*V22</f>
        <v>0</v>
      </c>
      <c r="X22" s="277"/>
      <c r="Y22" s="278">
        <f>ROUNDUP(X22/VLOOKUP($B22,Calculator!$A:$K,4,FALSE),0)</f>
        <v>0</v>
      </c>
      <c r="Z22" s="279">
        <f>VLOOKUP($B22,Calculator!$A:$K,5,FALSE)*Y22</f>
        <v>0</v>
      </c>
      <c r="AA22" s="277"/>
      <c r="AB22" s="278">
        <f>ROUNDUP(AA22/VLOOKUP($B22,Calculator!$A:$K,4,FALSE),0)</f>
        <v>0</v>
      </c>
      <c r="AC22" s="279">
        <f>VLOOKUP($B22,Calculator!$A:$K,5,FALSE)*AB22</f>
        <v>0</v>
      </c>
      <c r="AD22" s="277"/>
      <c r="AE22" s="278">
        <f>ROUNDUP(AD22/VLOOKUP($B22,Calculator!$A:$K,4,FALSE),0)</f>
        <v>0</v>
      </c>
      <c r="AF22" s="279">
        <f>VLOOKUP($B22,Calculator!$A:$K,5,FALSE)*AE22</f>
        <v>0</v>
      </c>
      <c r="AG22" s="277"/>
      <c r="AH22" s="278">
        <f>ROUNDUP(AG22/VLOOKUP($B22,Calculator!$A:$K,4,FALSE),0)</f>
        <v>0</v>
      </c>
      <c r="AI22" s="408">
        <f>VLOOKUP($B22,Calculator!$A:$K,5,FALSE)*AH22</f>
        <v>0</v>
      </c>
      <c r="AJ22" s="280">
        <f t="shared" si="0"/>
        <v>0</v>
      </c>
      <c r="AK22" s="487">
        <f>(SUMIF($C$15:$AI$15,"C",$C22:$AI22))*240</f>
        <v>0</v>
      </c>
      <c r="AL22" s="282">
        <f t="shared" si="2"/>
        <v>0</v>
      </c>
      <c r="AM22" s="407">
        <f t="shared" si="3"/>
        <v>0</v>
      </c>
    </row>
    <row r="23" spans="1:39" s="394" customFormat="1" ht="19.5" customHeight="1" x14ac:dyDescent="0.5">
      <c r="A23" s="269" t="str">
        <f>VLOOKUP($B23,Calculator!$A:$K,2,FALSE)</f>
        <v>Thai Sweet Chili Chicken</v>
      </c>
      <c r="B23" s="270">
        <v>73004</v>
      </c>
      <c r="C23" s="277"/>
      <c r="D23" s="278">
        <f>ROUNDUP(C23/VLOOKUP($B23,Calculator!$A:$K,4,FALSE),0)</f>
        <v>0</v>
      </c>
      <c r="E23" s="279">
        <f>VLOOKUP($B23,Calculator!$A:$K,5,FALSE)*D23</f>
        <v>0</v>
      </c>
      <c r="F23" s="277"/>
      <c r="G23" s="278">
        <f>ROUNDUP(F23/VLOOKUP($B23,Calculator!$A:$K,4,FALSE),0)</f>
        <v>0</v>
      </c>
      <c r="H23" s="279">
        <f>VLOOKUP($B23,Calculator!$A:$K,5,FALSE)*G23</f>
        <v>0</v>
      </c>
      <c r="I23" s="277"/>
      <c r="J23" s="278">
        <f>ROUNDUP(I23/VLOOKUP($B23,Calculator!$A:$K,4,FALSE),0)</f>
        <v>0</v>
      </c>
      <c r="K23" s="279">
        <f>VLOOKUP($B23,Calculator!$A:$K,5,FALSE)*J23</f>
        <v>0</v>
      </c>
      <c r="L23" s="277"/>
      <c r="M23" s="278">
        <f>ROUNDUP(L23/VLOOKUP($B23,Calculator!$A:$K,4,FALSE),0)</f>
        <v>0</v>
      </c>
      <c r="N23" s="279">
        <f>VLOOKUP($B23,Calculator!$A:$K,5,FALSE)*M23</f>
        <v>0</v>
      </c>
      <c r="O23" s="277"/>
      <c r="P23" s="278">
        <f>ROUNDUP(O23/VLOOKUP($B23,Calculator!$A:$K,4,FALSE),0)</f>
        <v>0</v>
      </c>
      <c r="Q23" s="279">
        <f>VLOOKUP($B23,Calculator!$A:$K,5,FALSE)*P23</f>
        <v>0</v>
      </c>
      <c r="R23" s="277"/>
      <c r="S23" s="278">
        <f>ROUNDUP(R23/VLOOKUP($B23,Calculator!$A:$K,4,FALSE),0)</f>
        <v>0</v>
      </c>
      <c r="T23" s="279">
        <f>VLOOKUP($B23,Calculator!$A:$K,5,FALSE)*S23</f>
        <v>0</v>
      </c>
      <c r="U23" s="277"/>
      <c r="V23" s="278">
        <f>ROUNDUP(U23/VLOOKUP($B23,Calculator!$A:$K,4,FALSE),0)</f>
        <v>0</v>
      </c>
      <c r="W23" s="279">
        <f>VLOOKUP($B23,Calculator!$A:$K,5,FALSE)*V23</f>
        <v>0</v>
      </c>
      <c r="X23" s="277"/>
      <c r="Y23" s="278">
        <f>ROUNDUP(X23/VLOOKUP($B23,Calculator!$A:$K,4,FALSE),0)</f>
        <v>0</v>
      </c>
      <c r="Z23" s="279">
        <f>VLOOKUP($B23,Calculator!$A:$K,5,FALSE)*Y23</f>
        <v>0</v>
      </c>
      <c r="AA23" s="277"/>
      <c r="AB23" s="278">
        <f>ROUNDUP(AA23/VLOOKUP($B23,Calculator!$A:$K,4,FALSE),0)</f>
        <v>0</v>
      </c>
      <c r="AC23" s="279">
        <f>VLOOKUP($B23,Calculator!$A:$K,5,FALSE)*AB23</f>
        <v>0</v>
      </c>
      <c r="AD23" s="277"/>
      <c r="AE23" s="278">
        <f>ROUNDUP(AD23/VLOOKUP($B23,Calculator!$A:$K,4,FALSE),0)</f>
        <v>0</v>
      </c>
      <c r="AF23" s="279">
        <f>VLOOKUP($B23,Calculator!$A:$K,5,FALSE)*AE23</f>
        <v>0</v>
      </c>
      <c r="AG23" s="277"/>
      <c r="AH23" s="278">
        <f>ROUNDUP(AG23/VLOOKUP($B23,Calculator!$A:$K,4,FALSE),0)</f>
        <v>0</v>
      </c>
      <c r="AI23" s="408">
        <f>VLOOKUP($B23,Calculator!$A:$K,5,FALSE)*AH23</f>
        <v>0</v>
      </c>
      <c r="AJ23" s="280">
        <f t="shared" si="0"/>
        <v>0</v>
      </c>
      <c r="AK23" s="487">
        <f>(SUMIF($C$15:$AI$15,"C",$C23:$AI23))*240</f>
        <v>0</v>
      </c>
      <c r="AL23" s="282">
        <f t="shared" si="2"/>
        <v>0</v>
      </c>
      <c r="AM23" s="407">
        <f t="shared" si="3"/>
        <v>0</v>
      </c>
    </row>
    <row r="24" spans="1:39" s="394" customFormat="1" ht="19.5" customHeight="1" x14ac:dyDescent="0.5">
      <c r="A24" s="269" t="str">
        <f>VLOOKUP($B24,Calculator!$A:$K,2,FALSE)</f>
        <v>Gluten Free Teriyaki Chicken</v>
      </c>
      <c r="B24" s="270">
        <v>73005</v>
      </c>
      <c r="C24" s="277"/>
      <c r="D24" s="278">
        <f>ROUNDUP(C24/VLOOKUP($B24,Calculator!$A:$K,4,FALSE),0)</f>
        <v>0</v>
      </c>
      <c r="E24" s="279">
        <f>VLOOKUP($B24,Calculator!$A:$K,5,FALSE)*D24</f>
        <v>0</v>
      </c>
      <c r="F24" s="277"/>
      <c r="G24" s="278">
        <f>ROUNDUP(F24/VLOOKUP($B24,Calculator!$A:$K,4,FALSE),0)</f>
        <v>0</v>
      </c>
      <c r="H24" s="279">
        <f>VLOOKUP($B24,Calculator!$A:$K,5,FALSE)*G24</f>
        <v>0</v>
      </c>
      <c r="I24" s="277"/>
      <c r="J24" s="278">
        <f>ROUNDUP(I24/VLOOKUP($B24,Calculator!$A:$K,4,FALSE),0)</f>
        <v>0</v>
      </c>
      <c r="K24" s="279">
        <f>VLOOKUP($B24,Calculator!$A:$K,5,FALSE)*J24</f>
        <v>0</v>
      </c>
      <c r="L24" s="277"/>
      <c r="M24" s="278">
        <f>ROUNDUP(L24/VLOOKUP($B24,Calculator!$A:$K,4,FALSE),0)</f>
        <v>0</v>
      </c>
      <c r="N24" s="279">
        <f>VLOOKUP($B24,Calculator!$A:$K,5,FALSE)*M24</f>
        <v>0</v>
      </c>
      <c r="O24" s="277"/>
      <c r="P24" s="278">
        <f>ROUNDUP(O24/VLOOKUP($B24,Calculator!$A:$K,4,FALSE),0)</f>
        <v>0</v>
      </c>
      <c r="Q24" s="279">
        <f>VLOOKUP($B24,Calculator!$A:$K,5,FALSE)*P24</f>
        <v>0</v>
      </c>
      <c r="R24" s="277"/>
      <c r="S24" s="278">
        <f>ROUNDUP(R24/VLOOKUP($B24,Calculator!$A:$K,4,FALSE),0)</f>
        <v>0</v>
      </c>
      <c r="T24" s="279">
        <f>VLOOKUP($B24,Calculator!$A:$K,5,FALSE)*S24</f>
        <v>0</v>
      </c>
      <c r="U24" s="277"/>
      <c r="V24" s="278">
        <f>ROUNDUP(U24/VLOOKUP($B24,Calculator!$A:$K,4,FALSE),0)</f>
        <v>0</v>
      </c>
      <c r="W24" s="279">
        <f>VLOOKUP($B24,Calculator!$A:$K,5,FALSE)*V24</f>
        <v>0</v>
      </c>
      <c r="X24" s="277"/>
      <c r="Y24" s="278">
        <f>ROUNDUP(X24/VLOOKUP($B24,Calculator!$A:$K,4,FALSE),0)</f>
        <v>0</v>
      </c>
      <c r="Z24" s="279">
        <f>VLOOKUP($B24,Calculator!$A:$K,5,FALSE)*Y24</f>
        <v>0</v>
      </c>
      <c r="AA24" s="277"/>
      <c r="AB24" s="278">
        <f>ROUNDUP(AA24/VLOOKUP($B24,Calculator!$A:$K,4,FALSE),0)</f>
        <v>0</v>
      </c>
      <c r="AC24" s="279">
        <f>VLOOKUP($B24,Calculator!$A:$K,5,FALSE)*AB24</f>
        <v>0</v>
      </c>
      <c r="AD24" s="277"/>
      <c r="AE24" s="278">
        <f>ROUNDUP(AD24/VLOOKUP($B24,Calculator!$A:$K,4,FALSE),0)</f>
        <v>0</v>
      </c>
      <c r="AF24" s="279">
        <f>VLOOKUP($B24,Calculator!$A:$K,5,FALSE)*AE24</f>
        <v>0</v>
      </c>
      <c r="AG24" s="277"/>
      <c r="AH24" s="278">
        <f>ROUNDUP(AG24/VLOOKUP($B24,Calculator!$A:$K,4,FALSE),0)</f>
        <v>0</v>
      </c>
      <c r="AI24" s="406">
        <f>VLOOKUP($B24,Calculator!$A:$K,5,FALSE)*AH24</f>
        <v>0</v>
      </c>
      <c r="AJ24" s="280">
        <f t="shared" si="0"/>
        <v>0</v>
      </c>
      <c r="AK24" s="487">
        <f>(SUMIF($C$15:$AI$15,"C",$C24:$AI24))*159</f>
        <v>0</v>
      </c>
      <c r="AL24" s="282">
        <f t="shared" si="2"/>
        <v>0</v>
      </c>
      <c r="AM24" s="407">
        <f t="shared" si="3"/>
        <v>0</v>
      </c>
    </row>
    <row r="25" spans="1:39" s="412" customFormat="1" ht="19.5" customHeight="1" x14ac:dyDescent="0.5">
      <c r="A25" s="409"/>
      <c r="B25" s="410" t="s">
        <v>9</v>
      </c>
      <c r="C25" s="271">
        <f t="shared" ref="C25:AM25" si="4">SUM(C16:C24)</f>
        <v>0</v>
      </c>
      <c r="D25" s="271">
        <f t="shared" si="4"/>
        <v>0</v>
      </c>
      <c r="E25" s="271">
        <f t="shared" si="4"/>
        <v>0</v>
      </c>
      <c r="F25" s="271">
        <f t="shared" si="4"/>
        <v>0</v>
      </c>
      <c r="G25" s="271">
        <f t="shared" si="4"/>
        <v>0</v>
      </c>
      <c r="H25" s="271">
        <f t="shared" si="4"/>
        <v>0</v>
      </c>
      <c r="I25" s="271">
        <f t="shared" si="4"/>
        <v>0</v>
      </c>
      <c r="J25" s="271">
        <f t="shared" si="4"/>
        <v>0</v>
      </c>
      <c r="K25" s="271">
        <f t="shared" si="4"/>
        <v>0</v>
      </c>
      <c r="L25" s="271">
        <f t="shared" si="4"/>
        <v>0</v>
      </c>
      <c r="M25" s="271">
        <f t="shared" si="4"/>
        <v>0</v>
      </c>
      <c r="N25" s="271">
        <f t="shared" si="4"/>
        <v>0</v>
      </c>
      <c r="O25" s="271">
        <f t="shared" si="4"/>
        <v>0</v>
      </c>
      <c r="P25" s="271">
        <f t="shared" si="4"/>
        <v>0</v>
      </c>
      <c r="Q25" s="271">
        <f t="shared" si="4"/>
        <v>0</v>
      </c>
      <c r="R25" s="271">
        <f t="shared" si="4"/>
        <v>0</v>
      </c>
      <c r="S25" s="271">
        <f t="shared" si="4"/>
        <v>0</v>
      </c>
      <c r="T25" s="271">
        <f t="shared" si="4"/>
        <v>0</v>
      </c>
      <c r="U25" s="271">
        <f t="shared" si="4"/>
        <v>0</v>
      </c>
      <c r="V25" s="271">
        <f t="shared" si="4"/>
        <v>0</v>
      </c>
      <c r="W25" s="271">
        <f t="shared" si="4"/>
        <v>0</v>
      </c>
      <c r="X25" s="271">
        <f t="shared" si="4"/>
        <v>0</v>
      </c>
      <c r="Y25" s="271">
        <f t="shared" si="4"/>
        <v>0</v>
      </c>
      <c r="Z25" s="271">
        <f t="shared" si="4"/>
        <v>0</v>
      </c>
      <c r="AA25" s="271">
        <f t="shared" si="4"/>
        <v>0</v>
      </c>
      <c r="AB25" s="271">
        <f t="shared" si="4"/>
        <v>0</v>
      </c>
      <c r="AC25" s="271">
        <f t="shared" si="4"/>
        <v>0</v>
      </c>
      <c r="AD25" s="271">
        <f t="shared" si="4"/>
        <v>0</v>
      </c>
      <c r="AE25" s="271">
        <f t="shared" si="4"/>
        <v>0</v>
      </c>
      <c r="AF25" s="271">
        <f t="shared" si="4"/>
        <v>0</v>
      </c>
      <c r="AG25" s="271">
        <f t="shared" si="4"/>
        <v>0</v>
      </c>
      <c r="AH25" s="271">
        <f t="shared" si="4"/>
        <v>0</v>
      </c>
      <c r="AI25" s="272">
        <f t="shared" si="4"/>
        <v>0</v>
      </c>
      <c r="AJ25" s="273">
        <f t="shared" si="4"/>
        <v>0</v>
      </c>
      <c r="AK25" s="488">
        <f t="shared" si="4"/>
        <v>0</v>
      </c>
      <c r="AL25" s="274">
        <f t="shared" si="4"/>
        <v>0</v>
      </c>
      <c r="AM25" s="411">
        <f t="shared" si="4"/>
        <v>0</v>
      </c>
    </row>
    <row r="26" spans="1:39" ht="24" customHeight="1" x14ac:dyDescent="0.5">
      <c r="V26" s="413" t="s">
        <v>209</v>
      </c>
      <c r="W26" s="414"/>
      <c r="X26" s="414"/>
      <c r="Y26" s="414"/>
      <c r="Z26" s="414"/>
      <c r="AA26" s="414"/>
      <c r="AB26" s="414"/>
      <c r="AC26" s="414"/>
      <c r="AD26" s="414"/>
      <c r="AE26" s="414"/>
      <c r="AF26" s="414"/>
      <c r="AG26" s="415"/>
      <c r="AH26" s="416"/>
    </row>
    <row r="27" spans="1:39" x14ac:dyDescent="0.5">
      <c r="A27" s="633" t="s">
        <v>183</v>
      </c>
      <c r="B27" s="633"/>
      <c r="C27" s="633"/>
      <c r="D27" s="636">
        <f>SUM(AM16:AM24)</f>
        <v>0</v>
      </c>
      <c r="E27" s="636"/>
      <c r="F27" s="636"/>
      <c r="G27" s="636"/>
      <c r="S27" s="647"/>
      <c r="T27" s="647"/>
      <c r="U27" s="648"/>
      <c r="V27" s="650"/>
      <c r="W27" s="650"/>
      <c r="X27" s="650"/>
      <c r="Y27" s="650"/>
      <c r="Z27" s="650"/>
      <c r="AA27" s="650"/>
      <c r="AB27" s="650"/>
      <c r="AC27" s="650"/>
      <c r="AD27" s="650"/>
      <c r="AE27" s="650"/>
      <c r="AF27" s="650"/>
      <c r="AG27" s="650"/>
    </row>
    <row r="28" spans="1:39" ht="15.75" hidden="1" customHeight="1" x14ac:dyDescent="0.5">
      <c r="A28" s="651" t="s">
        <v>184</v>
      </c>
      <c r="B28" s="651"/>
      <c r="C28" s="652"/>
      <c r="D28" s="417" t="e">
        <f>SUM(#REF!)</f>
        <v>#REF!</v>
      </c>
      <c r="E28" s="417"/>
      <c r="F28" s="417"/>
      <c r="G28" s="417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</row>
    <row r="29" spans="1:39" ht="15.75" hidden="1" customHeight="1" x14ac:dyDescent="0.5">
      <c r="A29" s="651" t="s">
        <v>185</v>
      </c>
      <c r="B29" s="651"/>
      <c r="C29" s="652"/>
      <c r="D29" s="417" t="e">
        <f>SUM(#REF!)</f>
        <v>#REF!</v>
      </c>
      <c r="E29" s="417"/>
      <c r="F29" s="417"/>
      <c r="G29" s="417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</row>
    <row r="30" spans="1:39" ht="15.75" hidden="1" customHeight="1" x14ac:dyDescent="0.5">
      <c r="A30" s="651" t="s">
        <v>186</v>
      </c>
      <c r="B30" s="651"/>
      <c r="C30" s="652"/>
      <c r="D30" s="417" t="e">
        <f>SUM(#REF!)</f>
        <v>#REF!</v>
      </c>
      <c r="E30" s="417"/>
      <c r="F30" s="417"/>
      <c r="G30" s="417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</row>
    <row r="31" spans="1:39" x14ac:dyDescent="0.5">
      <c r="A31" s="633" t="s">
        <v>204</v>
      </c>
      <c r="B31" s="633"/>
      <c r="C31" s="633"/>
      <c r="D31" s="634"/>
      <c r="E31" s="634"/>
      <c r="F31" s="634"/>
      <c r="G31" s="634"/>
      <c r="I31" s="631" t="s">
        <v>206</v>
      </c>
      <c r="J31" s="631"/>
      <c r="K31" s="631"/>
      <c r="L31" s="631"/>
      <c r="M31" s="631"/>
      <c r="N31" s="631"/>
      <c r="O31" s="631"/>
      <c r="P31" s="631"/>
      <c r="Q31" s="418"/>
      <c r="R31" s="418"/>
      <c r="S31" s="418"/>
      <c r="T31" s="418"/>
      <c r="U31" s="418"/>
      <c r="V31" s="650"/>
      <c r="W31" s="650"/>
      <c r="X31" s="650"/>
      <c r="Y31" s="650"/>
      <c r="Z31" s="650"/>
      <c r="AA31" s="650"/>
      <c r="AB31" s="650"/>
      <c r="AC31" s="650"/>
      <c r="AD31" s="650"/>
      <c r="AE31" s="650"/>
      <c r="AF31" s="650"/>
      <c r="AG31" s="650"/>
    </row>
    <row r="32" spans="1:39" x14ac:dyDescent="0.5">
      <c r="A32" s="633" t="s">
        <v>205</v>
      </c>
      <c r="B32" s="633"/>
      <c r="C32" s="633"/>
      <c r="D32" s="635">
        <f>D31-D27</f>
        <v>0</v>
      </c>
      <c r="E32" s="635"/>
      <c r="F32" s="635"/>
      <c r="G32" s="635"/>
      <c r="I32" s="631" t="s">
        <v>207</v>
      </c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50"/>
      <c r="W32" s="650"/>
      <c r="X32" s="650"/>
      <c r="Y32" s="650"/>
      <c r="Z32" s="650"/>
      <c r="AA32" s="650"/>
      <c r="AB32" s="650"/>
      <c r="AC32" s="650"/>
      <c r="AD32" s="650"/>
      <c r="AE32" s="650"/>
      <c r="AF32" s="650"/>
      <c r="AG32" s="650"/>
    </row>
    <row r="33" spans="1:63" x14ac:dyDescent="0.5">
      <c r="A33" s="419"/>
      <c r="B33" s="419"/>
      <c r="C33" s="419"/>
      <c r="D33" s="420"/>
      <c r="E33" s="420"/>
      <c r="F33" s="420"/>
      <c r="G33" s="420"/>
      <c r="V33" s="644"/>
      <c r="W33" s="645"/>
      <c r="X33" s="645"/>
      <c r="Y33" s="645"/>
      <c r="Z33" s="645"/>
      <c r="AA33" s="645"/>
      <c r="AB33" s="645"/>
      <c r="AC33" s="645"/>
      <c r="AD33" s="645"/>
      <c r="AE33" s="645"/>
      <c r="AF33" s="645"/>
      <c r="AG33" s="646"/>
    </row>
    <row r="35" spans="1:63" s="424" customFormat="1" ht="22.5" customHeight="1" x14ac:dyDescent="0.3">
      <c r="A35" s="421"/>
      <c r="B35" s="421"/>
      <c r="C35" s="421"/>
      <c r="D35" s="421"/>
      <c r="E35" s="422"/>
      <c r="F35" s="421" t="s">
        <v>190</v>
      </c>
      <c r="G35" s="422"/>
      <c r="H35" s="422"/>
      <c r="I35" s="422"/>
      <c r="J35" s="423"/>
      <c r="K35" s="423"/>
      <c r="L35" s="422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  <c r="AE35" s="423"/>
      <c r="AF35" s="423"/>
      <c r="AG35" s="423"/>
      <c r="AH35" s="423"/>
      <c r="AI35" s="423"/>
      <c r="AJ35" s="423"/>
      <c r="AK35" s="423"/>
      <c r="AL35" s="423"/>
      <c r="AM35" s="423"/>
      <c r="AN35" s="423"/>
      <c r="AO35" s="423"/>
      <c r="AP35" s="423"/>
      <c r="AQ35" s="423"/>
      <c r="AR35" s="423"/>
      <c r="AS35" s="423"/>
      <c r="AT35" s="423"/>
      <c r="AU35" s="423"/>
      <c r="AV35" s="423"/>
      <c r="AW35" s="423"/>
      <c r="AX35" s="423"/>
      <c r="AY35" s="423"/>
      <c r="AZ35" s="423"/>
      <c r="BA35" s="423"/>
      <c r="BB35" s="423"/>
      <c r="BC35" s="423"/>
      <c r="BD35" s="423"/>
      <c r="BE35" s="423"/>
      <c r="BF35" s="423"/>
      <c r="BG35" s="423"/>
      <c r="BH35" s="423"/>
      <c r="BI35" s="423"/>
      <c r="BJ35" s="423"/>
      <c r="BK35" s="423"/>
    </row>
  </sheetData>
  <sheetProtection algorithmName="SHA-512" hashValue="4x2YVfGYw4BFPYjW+EXavT0hCRJxeokOOlWFPUw+wK9VPafNKKNUsLs+7+/LgWw93eXV38SVJNwf8dyMh3Cw0A==" saltValue="u+xbE4UM0VjpIKYizN7LRA==" spinCount="100000" sheet="1" objects="1" scenarios="1"/>
  <mergeCells count="39">
    <mergeCell ref="V33:AG33"/>
    <mergeCell ref="S27:U27"/>
    <mergeCell ref="L6:O6"/>
    <mergeCell ref="C6:I6"/>
    <mergeCell ref="V27:AG27"/>
    <mergeCell ref="V31:AG31"/>
    <mergeCell ref="V32:AG32"/>
    <mergeCell ref="A30:C30"/>
    <mergeCell ref="A27:C27"/>
    <mergeCell ref="A28:C28"/>
    <mergeCell ref="A29:C29"/>
    <mergeCell ref="C7:O7"/>
    <mergeCell ref="C8:O8"/>
    <mergeCell ref="C9:O9"/>
    <mergeCell ref="C10:O10"/>
    <mergeCell ref="V6:AH6"/>
    <mergeCell ref="V7:AH7"/>
    <mergeCell ref="V8:AH8"/>
    <mergeCell ref="V9:AH9"/>
    <mergeCell ref="V10:AH10"/>
    <mergeCell ref="AD14:AE14"/>
    <mergeCell ref="D27:G27"/>
    <mergeCell ref="AJ14:AL14"/>
    <mergeCell ref="AG14:AH14"/>
    <mergeCell ref="F14:G14"/>
    <mergeCell ref="I14:J14"/>
    <mergeCell ref="O14:P14"/>
    <mergeCell ref="R14:S14"/>
    <mergeCell ref="U14:V14"/>
    <mergeCell ref="L14:M14"/>
    <mergeCell ref="X14:Y14"/>
    <mergeCell ref="AA14:AB14"/>
    <mergeCell ref="C14:D14"/>
    <mergeCell ref="I31:P31"/>
    <mergeCell ref="I32:U32"/>
    <mergeCell ref="A31:C31"/>
    <mergeCell ref="A32:C32"/>
    <mergeCell ref="D31:G31"/>
    <mergeCell ref="D32:G32"/>
  </mergeCells>
  <conditionalFormatting sqref="D32:G32">
    <cfRule type="cellIs" dxfId="0" priority="1" operator="lessThan">
      <formula>0</formula>
    </cfRule>
  </conditionalFormatting>
  <dataValidations count="1">
    <dataValidation type="whole" allowBlank="1" showErrorMessage="1" errorTitle="Error" error="Please input numbers only " sqref="AA16:AA24 O16:O24 AD16:AD24 X16:X24 U16:U24 R16:R24 AG16:AG24 L16:L24 I16:I24 F16:F24 C16:C24">
      <formula1>0</formula1>
      <formula2>99999999</formula2>
    </dataValidation>
  </dataValidations>
  <printOptions horizontalCentered="1"/>
  <pageMargins left="0.33" right="0.33" top="0.45" bottom="0.75" header="0.3" footer="0.3"/>
  <pageSetup scale="55" orientation="landscape" r:id="rId1"/>
  <headerFooter>
    <oddFooter>&amp;R&amp;D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Q848"/>
  <sheetViews>
    <sheetView showGridLines="0" zoomScale="80" zoomScaleNormal="80" workbookViewId="0">
      <selection activeCell="F43" sqref="F43:K43"/>
    </sheetView>
  </sheetViews>
  <sheetFormatPr defaultColWidth="9.1328125" defaultRowHeight="13.15" x14ac:dyDescent="0.4"/>
  <cols>
    <col min="1" max="1" width="17.1328125" style="285" customWidth="1"/>
    <col min="2" max="2" width="12.265625" style="285" customWidth="1"/>
    <col min="3" max="3" width="10" style="285" customWidth="1"/>
    <col min="4" max="4" width="35.73046875" style="285" customWidth="1"/>
    <col min="5" max="5" width="11.3984375" style="285" customWidth="1"/>
    <col min="6" max="6" width="12.1328125" style="285" customWidth="1"/>
    <col min="7" max="7" width="14.59765625" style="285" customWidth="1"/>
    <col min="8" max="8" width="14" style="285" customWidth="1"/>
    <col min="9" max="9" width="12.3984375" style="285" customWidth="1"/>
    <col min="10" max="10" width="15.86328125" style="285" customWidth="1"/>
    <col min="11" max="11" width="14.265625" style="285" customWidth="1"/>
    <col min="12" max="12" width="4.1328125" style="285" customWidth="1"/>
    <col min="13" max="13" width="5.59765625" style="285" customWidth="1"/>
    <col min="14" max="14" width="3.86328125" style="285" customWidth="1"/>
    <col min="15" max="16384" width="9.1328125" style="285"/>
  </cols>
  <sheetData>
    <row r="2" spans="1:17" ht="98.25" customHeight="1" x14ac:dyDescent="0.4"/>
    <row r="3" spans="1:17" ht="48" customHeight="1" x14ac:dyDescent="0.75">
      <c r="B3" s="669" t="s">
        <v>253</v>
      </c>
      <c r="C3" s="669"/>
      <c r="D3" s="669"/>
      <c r="E3" s="669"/>
      <c r="F3" s="669"/>
      <c r="G3" s="669"/>
      <c r="H3" s="669"/>
      <c r="I3" s="669"/>
    </row>
    <row r="4" spans="1:17" ht="26.25" customHeight="1" x14ac:dyDescent="0.65">
      <c r="A4" s="286"/>
      <c r="B4" s="286"/>
      <c r="C4" s="670"/>
      <c r="D4" s="670"/>
      <c r="E4" s="670"/>
      <c r="F4" s="670"/>
      <c r="G4" s="670"/>
      <c r="H4" s="670"/>
      <c r="I4" s="670"/>
      <c r="J4" s="670"/>
      <c r="K4" s="287"/>
      <c r="L4" s="287"/>
      <c r="M4" s="288"/>
      <c r="N4" s="288"/>
      <c r="O4" s="288"/>
      <c r="P4" s="288"/>
      <c r="Q4" s="288"/>
    </row>
    <row r="5" spans="1:17" s="291" customFormat="1" ht="16.5" customHeight="1" x14ac:dyDescent="0.5">
      <c r="A5" s="289" t="s">
        <v>144</v>
      </c>
      <c r="B5" s="671"/>
      <c r="C5" s="671"/>
      <c r="D5" s="289" t="s">
        <v>145</v>
      </c>
      <c r="E5" s="672"/>
      <c r="F5" s="672"/>
      <c r="G5" s="289"/>
      <c r="H5" s="289" t="s">
        <v>146</v>
      </c>
      <c r="I5" s="665"/>
      <c r="J5" s="665"/>
      <c r="K5" s="290"/>
      <c r="L5" s="288"/>
      <c r="M5" s="288"/>
      <c r="N5" s="288"/>
      <c r="O5" s="288"/>
      <c r="P5" s="288"/>
      <c r="Q5" s="288"/>
    </row>
    <row r="6" spans="1:17" s="297" customFormat="1" ht="16.5" customHeight="1" x14ac:dyDescent="0.5">
      <c r="A6" s="292"/>
      <c r="B6" s="293"/>
      <c r="C6" s="293"/>
      <c r="D6" s="294"/>
      <c r="E6" s="294"/>
      <c r="F6" s="294"/>
      <c r="G6" s="294"/>
      <c r="H6" s="295"/>
      <c r="I6" s="296"/>
      <c r="J6" s="296"/>
      <c r="K6" s="294"/>
      <c r="L6" s="294"/>
      <c r="M6" s="294"/>
      <c r="N6" s="294"/>
      <c r="O6" s="294"/>
      <c r="P6" s="294"/>
      <c r="Q6" s="294"/>
    </row>
    <row r="7" spans="1:17" s="291" customFormat="1" ht="16.5" customHeight="1" x14ac:dyDescent="0.5">
      <c r="A7" s="288" t="s">
        <v>147</v>
      </c>
      <c r="B7" s="664"/>
      <c r="C7" s="664"/>
      <c r="D7" s="289" t="s">
        <v>254</v>
      </c>
      <c r="E7" s="665"/>
      <c r="F7" s="665"/>
      <c r="G7" s="666" t="s">
        <v>148</v>
      </c>
      <c r="H7" s="666"/>
      <c r="I7" s="667"/>
      <c r="J7" s="667"/>
      <c r="K7" s="288"/>
      <c r="L7" s="288"/>
      <c r="M7" s="288"/>
      <c r="N7" s="288"/>
      <c r="O7" s="288"/>
      <c r="P7" s="288"/>
      <c r="Q7" s="288"/>
    </row>
    <row r="8" spans="1:17" ht="15" customHeight="1" x14ac:dyDescent="0.5">
      <c r="A8" s="668"/>
      <c r="B8" s="668"/>
      <c r="C8" s="668"/>
      <c r="D8" s="668"/>
      <c r="E8" s="668"/>
      <c r="F8" s="668"/>
      <c r="G8" s="668"/>
      <c r="H8" s="668"/>
      <c r="I8" s="668"/>
      <c r="J8" s="668"/>
      <c r="K8" s="287"/>
      <c r="L8" s="287"/>
      <c r="M8" s="288"/>
      <c r="N8" s="288"/>
      <c r="O8" s="288"/>
      <c r="P8" s="288"/>
      <c r="Q8" s="288"/>
    </row>
    <row r="9" spans="1:17" ht="15.75" x14ac:dyDescent="0.5">
      <c r="A9" s="287"/>
      <c r="B9" s="287"/>
      <c r="C9" s="287"/>
      <c r="D9" s="673" t="s">
        <v>203</v>
      </c>
      <c r="E9" s="673"/>
      <c r="F9" s="673"/>
      <c r="G9" s="673"/>
      <c r="H9" s="298"/>
      <c r="I9" s="299"/>
      <c r="J9" s="287"/>
      <c r="K9" s="287"/>
      <c r="L9" s="287"/>
      <c r="M9" s="288"/>
      <c r="N9" s="288"/>
      <c r="O9" s="288"/>
      <c r="P9" s="288"/>
      <c r="Q9" s="288"/>
    </row>
    <row r="10" spans="1:17" ht="15.75" x14ac:dyDescent="0.5">
      <c r="A10" s="287"/>
      <c r="B10" s="287"/>
      <c r="C10" s="287"/>
      <c r="D10" s="287"/>
      <c r="E10" s="287"/>
      <c r="F10" s="682"/>
      <c r="G10" s="682"/>
      <c r="H10" s="682"/>
      <c r="I10" s="682"/>
      <c r="J10" s="682"/>
      <c r="K10" s="287"/>
      <c r="L10" s="287"/>
      <c r="M10" s="288"/>
      <c r="N10" s="288"/>
      <c r="O10" s="288"/>
      <c r="P10" s="288"/>
      <c r="Q10" s="288"/>
    </row>
    <row r="11" spans="1:17" s="303" customFormat="1" ht="15.4" thickBot="1" x14ac:dyDescent="0.45">
      <c r="A11" s="300"/>
      <c r="B11" s="683" t="s">
        <v>149</v>
      </c>
      <c r="C11" s="684"/>
      <c r="D11" s="684"/>
      <c r="E11" s="300"/>
      <c r="F11" s="301"/>
      <c r="G11" s="683" t="s">
        <v>150</v>
      </c>
      <c r="H11" s="683"/>
      <c r="I11" s="683"/>
      <c r="J11" s="683"/>
      <c r="K11" s="300"/>
      <c r="L11" s="300"/>
      <c r="M11" s="302"/>
      <c r="N11" s="302"/>
      <c r="O11" s="302"/>
      <c r="P11" s="302"/>
      <c r="Q11" s="302"/>
    </row>
    <row r="12" spans="1:17" ht="19.5" customHeight="1" x14ac:dyDescent="0.5">
      <c r="A12" s="289" t="s">
        <v>151</v>
      </c>
      <c r="B12" s="685"/>
      <c r="C12" s="686"/>
      <c r="D12" s="687"/>
      <c r="E12" s="304"/>
      <c r="F12" s="289"/>
      <c r="G12" s="688"/>
      <c r="H12" s="689"/>
      <c r="I12" s="689"/>
      <c r="J12" s="690"/>
      <c r="K12" s="304"/>
      <c r="L12" s="304"/>
      <c r="M12" s="305"/>
      <c r="N12" s="288"/>
      <c r="O12" s="288"/>
      <c r="P12" s="288"/>
      <c r="Q12" s="288"/>
    </row>
    <row r="13" spans="1:17" ht="19.5" customHeight="1" x14ac:dyDescent="0.5">
      <c r="A13" s="289" t="s">
        <v>152</v>
      </c>
      <c r="B13" s="691"/>
      <c r="C13" s="692"/>
      <c r="D13" s="693"/>
      <c r="E13" s="304"/>
      <c r="F13" s="289" t="s">
        <v>153</v>
      </c>
      <c r="G13" s="654"/>
      <c r="H13" s="657"/>
      <c r="I13" s="657"/>
      <c r="J13" s="658"/>
      <c r="K13" s="304"/>
      <c r="L13" s="304"/>
      <c r="M13" s="305"/>
      <c r="N13" s="288"/>
      <c r="O13" s="288"/>
      <c r="P13" s="288"/>
      <c r="Q13" s="288"/>
    </row>
    <row r="14" spans="1:17" ht="19.5" customHeight="1" x14ac:dyDescent="0.5">
      <c r="A14" s="289" t="s">
        <v>154</v>
      </c>
      <c r="B14" s="654"/>
      <c r="C14" s="655"/>
      <c r="D14" s="656"/>
      <c r="E14" s="304"/>
      <c r="F14" s="289" t="s">
        <v>154</v>
      </c>
      <c r="G14" s="654"/>
      <c r="H14" s="657"/>
      <c r="I14" s="657"/>
      <c r="J14" s="658"/>
      <c r="K14" s="304"/>
      <c r="L14" s="304"/>
      <c r="N14" s="288"/>
      <c r="O14" s="288"/>
      <c r="P14" s="288"/>
      <c r="Q14" s="288"/>
    </row>
    <row r="15" spans="1:17" ht="19.5" customHeight="1" x14ac:dyDescent="0.5">
      <c r="A15" s="289" t="s">
        <v>155</v>
      </c>
      <c r="B15" s="654"/>
      <c r="C15" s="655"/>
      <c r="D15" s="656"/>
      <c r="E15" s="304"/>
      <c r="F15" s="289" t="s">
        <v>155</v>
      </c>
      <c r="G15" s="654"/>
      <c r="H15" s="657"/>
      <c r="I15" s="657"/>
      <c r="J15" s="658"/>
      <c r="K15" s="304"/>
      <c r="L15" s="304"/>
      <c r="N15" s="288"/>
      <c r="O15" s="288"/>
      <c r="P15" s="288"/>
      <c r="Q15" s="288"/>
    </row>
    <row r="16" spans="1:17" ht="19.5" customHeight="1" x14ac:dyDescent="0.5">
      <c r="A16" s="289"/>
      <c r="B16" s="654"/>
      <c r="C16" s="655"/>
      <c r="D16" s="656"/>
      <c r="E16" s="304"/>
      <c r="F16" s="289"/>
      <c r="G16" s="654"/>
      <c r="H16" s="657"/>
      <c r="I16" s="657"/>
      <c r="J16" s="658"/>
      <c r="K16" s="304"/>
      <c r="L16" s="304"/>
      <c r="N16" s="288"/>
      <c r="O16" s="288"/>
      <c r="P16" s="288"/>
      <c r="Q16" s="288"/>
    </row>
    <row r="17" spans="1:17" ht="19.5" customHeight="1" x14ac:dyDescent="0.5">
      <c r="A17" s="289" t="s">
        <v>156</v>
      </c>
      <c r="B17" s="654"/>
      <c r="C17" s="655"/>
      <c r="D17" s="656"/>
      <c r="E17" s="304"/>
      <c r="F17" s="289" t="s">
        <v>156</v>
      </c>
      <c r="G17" s="654"/>
      <c r="H17" s="657"/>
      <c r="I17" s="657"/>
      <c r="J17" s="658"/>
      <c r="K17" s="304"/>
      <c r="L17" s="304"/>
      <c r="N17" s="288"/>
      <c r="O17" s="288"/>
      <c r="P17" s="288"/>
      <c r="Q17" s="288"/>
    </row>
    <row r="18" spans="1:17" ht="19.5" customHeight="1" x14ac:dyDescent="0.5">
      <c r="A18" s="289" t="s">
        <v>157</v>
      </c>
      <c r="B18" s="654"/>
      <c r="C18" s="655"/>
      <c r="D18" s="656"/>
      <c r="E18" s="304"/>
      <c r="F18" s="289" t="s">
        <v>157</v>
      </c>
      <c r="G18" s="654"/>
      <c r="H18" s="657"/>
      <c r="I18" s="657"/>
      <c r="J18" s="658"/>
      <c r="K18" s="304"/>
      <c r="L18" s="304"/>
      <c r="M18" s="305"/>
      <c r="N18" s="288"/>
      <c r="O18" s="288"/>
      <c r="P18" s="288"/>
      <c r="Q18" s="288"/>
    </row>
    <row r="19" spans="1:17" ht="19.5" customHeight="1" x14ac:dyDescent="0.5">
      <c r="A19" s="289" t="s">
        <v>158</v>
      </c>
      <c r="B19" s="654"/>
      <c r="C19" s="655"/>
      <c r="D19" s="656"/>
      <c r="E19" s="304"/>
      <c r="F19" s="289" t="s">
        <v>158</v>
      </c>
      <c r="G19" s="654"/>
      <c r="H19" s="657"/>
      <c r="I19" s="657"/>
      <c r="J19" s="658"/>
      <c r="K19" s="304"/>
      <c r="L19" s="304"/>
      <c r="M19" s="305"/>
      <c r="N19" s="288"/>
      <c r="O19" s="288"/>
      <c r="P19" s="288"/>
      <c r="Q19" s="288"/>
    </row>
    <row r="20" spans="1:17" ht="19.5" customHeight="1" x14ac:dyDescent="0.5">
      <c r="A20" s="289" t="s">
        <v>159</v>
      </c>
      <c r="B20" s="654"/>
      <c r="C20" s="655"/>
      <c r="D20" s="656"/>
      <c r="E20" s="304"/>
      <c r="F20" s="289" t="s">
        <v>159</v>
      </c>
      <c r="G20" s="654"/>
      <c r="H20" s="657"/>
      <c r="I20" s="657"/>
      <c r="J20" s="658"/>
      <c r="K20" s="304"/>
      <c r="L20" s="304"/>
      <c r="M20" s="305"/>
      <c r="N20" s="288"/>
      <c r="O20" s="288"/>
      <c r="P20" s="288"/>
      <c r="Q20" s="288"/>
    </row>
    <row r="21" spans="1:17" ht="19.5" customHeight="1" thickBot="1" x14ac:dyDescent="0.55000000000000004">
      <c r="A21" s="289" t="s">
        <v>160</v>
      </c>
      <c r="B21" s="659"/>
      <c r="C21" s="660"/>
      <c r="D21" s="661"/>
      <c r="E21" s="304"/>
      <c r="F21" s="289" t="s">
        <v>160</v>
      </c>
      <c r="G21" s="659"/>
      <c r="H21" s="662"/>
      <c r="I21" s="662"/>
      <c r="J21" s="663"/>
      <c r="K21" s="304"/>
      <c r="L21" s="304"/>
      <c r="M21" s="305"/>
      <c r="N21" s="288"/>
      <c r="O21" s="288"/>
      <c r="P21" s="288"/>
      <c r="Q21" s="288"/>
    </row>
    <row r="22" spans="1:17" ht="15.75" x14ac:dyDescent="0.5">
      <c r="A22" s="287"/>
      <c r="B22" s="287"/>
      <c r="C22" s="287"/>
      <c r="D22" s="287"/>
      <c r="E22" s="287"/>
      <c r="F22" s="287"/>
      <c r="G22" s="287"/>
      <c r="H22" s="287"/>
      <c r="I22" s="287"/>
      <c r="J22" s="287"/>
      <c r="K22" s="304"/>
      <c r="L22" s="287"/>
      <c r="M22" s="288"/>
      <c r="N22" s="288"/>
      <c r="O22" s="288"/>
      <c r="P22" s="288"/>
      <c r="Q22" s="288"/>
    </row>
    <row r="23" spans="1:17" ht="9" customHeight="1" thickBot="1" x14ac:dyDescent="0.55000000000000004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287"/>
      <c r="M23" s="288"/>
      <c r="N23" s="288"/>
      <c r="O23" s="288"/>
      <c r="P23" s="288"/>
      <c r="Q23" s="288"/>
    </row>
    <row r="24" spans="1:17" ht="18" customHeight="1" x14ac:dyDescent="0.5">
      <c r="A24" s="307"/>
      <c r="B24" s="308"/>
      <c r="C24" s="309" t="s">
        <v>161</v>
      </c>
      <c r="D24" s="308"/>
      <c r="E24" s="309"/>
      <c r="F24" s="309" t="s">
        <v>139</v>
      </c>
      <c r="G24" s="310"/>
      <c r="H24" s="309"/>
      <c r="I24" s="308"/>
      <c r="J24" s="309" t="s">
        <v>162</v>
      </c>
      <c r="K24" s="311"/>
      <c r="L24" s="304"/>
      <c r="M24" s="305"/>
      <c r="N24" s="288"/>
      <c r="O24" s="288"/>
      <c r="P24" s="288"/>
      <c r="Q24" s="288"/>
    </row>
    <row r="25" spans="1:17" ht="18" customHeight="1" x14ac:dyDescent="0.5">
      <c r="A25" s="339" t="s">
        <v>163</v>
      </c>
      <c r="B25" s="340" t="s">
        <v>141</v>
      </c>
      <c r="C25" s="340" t="s">
        <v>164</v>
      </c>
      <c r="D25" s="341"/>
      <c r="E25" s="340"/>
      <c r="F25" s="312" t="s">
        <v>162</v>
      </c>
      <c r="G25" s="313" t="s">
        <v>166</v>
      </c>
      <c r="H25" s="340" t="s">
        <v>167</v>
      </c>
      <c r="I25" s="365" t="s">
        <v>166</v>
      </c>
      <c r="J25" s="340" t="s">
        <v>168</v>
      </c>
      <c r="K25" s="366" t="s">
        <v>165</v>
      </c>
      <c r="L25" s="304"/>
      <c r="M25" s="305"/>
      <c r="N25" s="288"/>
      <c r="O25" s="288"/>
      <c r="P25" s="288"/>
      <c r="Q25" s="288"/>
    </row>
    <row r="26" spans="1:17" ht="18" customHeight="1" thickBot="1" x14ac:dyDescent="0.55000000000000004">
      <c r="A26" s="342" t="s">
        <v>169</v>
      </c>
      <c r="B26" s="343" t="s">
        <v>170</v>
      </c>
      <c r="C26" s="343" t="s">
        <v>171</v>
      </c>
      <c r="D26" s="343" t="s">
        <v>14</v>
      </c>
      <c r="E26" s="343" t="s">
        <v>172</v>
      </c>
      <c r="F26" s="314" t="s">
        <v>142</v>
      </c>
      <c r="G26" s="315" t="s">
        <v>161</v>
      </c>
      <c r="H26" s="343" t="s">
        <v>174</v>
      </c>
      <c r="I26" s="367" t="s">
        <v>175</v>
      </c>
      <c r="J26" s="343" t="s">
        <v>141</v>
      </c>
      <c r="K26" s="368" t="s">
        <v>173</v>
      </c>
      <c r="L26" s="304"/>
      <c r="M26" s="305"/>
      <c r="N26" s="288"/>
      <c r="O26" s="288"/>
      <c r="P26" s="288"/>
      <c r="Q26" s="288"/>
    </row>
    <row r="27" spans="1:17" ht="16.149999999999999" thickTop="1" x14ac:dyDescent="0.5">
      <c r="A27" s="344" t="s">
        <v>176</v>
      </c>
      <c r="B27" s="345"/>
      <c r="C27" s="345"/>
      <c r="D27" s="346"/>
      <c r="E27" s="347"/>
      <c r="F27" s="316"/>
      <c r="G27" s="317"/>
      <c r="H27" s="369"/>
      <c r="I27" s="370"/>
      <c r="J27" s="347"/>
      <c r="K27" s="371"/>
      <c r="L27" s="304"/>
      <c r="M27" s="305"/>
      <c r="N27" s="288"/>
      <c r="O27" s="288"/>
      <c r="P27" s="288"/>
      <c r="Q27" s="288"/>
    </row>
    <row r="28" spans="1:17" ht="15.75" x14ac:dyDescent="0.5">
      <c r="A28" s="348">
        <v>73001</v>
      </c>
      <c r="B28" s="349">
        <v>240</v>
      </c>
      <c r="C28" s="349">
        <v>42.9</v>
      </c>
      <c r="D28" s="350" t="s">
        <v>20</v>
      </c>
      <c r="E28" s="351">
        <v>45.98</v>
      </c>
      <c r="F28" s="318">
        <v>5</v>
      </c>
      <c r="G28" s="319">
        <v>122.3</v>
      </c>
      <c r="H28" s="372">
        <f>+G28*F28</f>
        <v>611.5</v>
      </c>
      <c r="I28" s="373">
        <f>G28/B28</f>
        <v>0.50958333333333328</v>
      </c>
      <c r="J28" s="374">
        <f>F28*B28</f>
        <v>1200</v>
      </c>
      <c r="K28" s="375">
        <f>F28*E28</f>
        <v>229.89999999999998</v>
      </c>
      <c r="L28" s="304"/>
      <c r="M28" s="305"/>
      <c r="N28" s="288"/>
      <c r="O28" s="288"/>
      <c r="P28" s="288"/>
      <c r="Q28" s="288"/>
    </row>
    <row r="29" spans="1:17" ht="15.75" x14ac:dyDescent="0.5">
      <c r="A29" s="352"/>
      <c r="B29" s="353"/>
      <c r="C29" s="353"/>
      <c r="D29" s="354"/>
      <c r="E29" s="355"/>
      <c r="F29" s="320"/>
      <c r="G29" s="321"/>
      <c r="H29" s="376"/>
      <c r="I29" s="377"/>
      <c r="J29" s="378"/>
      <c r="K29" s="379"/>
      <c r="L29" s="304"/>
      <c r="M29" s="305"/>
      <c r="N29" s="288"/>
      <c r="O29" s="288"/>
      <c r="P29" s="288"/>
      <c r="Q29" s="288"/>
    </row>
    <row r="30" spans="1:17" ht="19.5" customHeight="1" x14ac:dyDescent="0.5">
      <c r="A30" s="356">
        <v>72001</v>
      </c>
      <c r="B30" s="357">
        <f>VLOOKUP($A30,Calculator!$A:$K,4,FALSE)</f>
        <v>176</v>
      </c>
      <c r="C30" s="357">
        <v>42.9</v>
      </c>
      <c r="D30" s="358" t="str">
        <f>VLOOKUP($A30,Calculator!$A:$K,2,FALSE)</f>
        <v>Tangerine Chicken</v>
      </c>
      <c r="E30" s="359">
        <f>VLOOKUP($A30,Calculator!$A:$K,5,FALSE)</f>
        <v>34.65</v>
      </c>
      <c r="F30" s="243"/>
      <c r="G30" s="244"/>
      <c r="H30" s="380">
        <f>F30*G30</f>
        <v>0</v>
      </c>
      <c r="I30" s="381">
        <f>G30/B30</f>
        <v>0</v>
      </c>
      <c r="J30" s="382">
        <f t="shared" ref="J30:J38" si="0">B30*F30</f>
        <v>0</v>
      </c>
      <c r="K30" s="383">
        <f>E30*F30</f>
        <v>0</v>
      </c>
      <c r="L30" s="304"/>
      <c r="M30" s="305"/>
      <c r="N30" s="288"/>
      <c r="O30" s="288"/>
      <c r="P30" s="288"/>
      <c r="Q30" s="288"/>
    </row>
    <row r="31" spans="1:17" ht="19.5" customHeight="1" x14ac:dyDescent="0.5">
      <c r="A31" s="356">
        <v>72003</v>
      </c>
      <c r="B31" s="357">
        <f>VLOOKUP($A31,Calculator!$A:$K,4,FALSE)</f>
        <v>176</v>
      </c>
      <c r="C31" s="357">
        <v>42.9</v>
      </c>
      <c r="D31" s="358" t="str">
        <f>VLOOKUP($A31,Calculator!$A:$K,2,FALSE)</f>
        <v>General Tso's Chicken</v>
      </c>
      <c r="E31" s="359">
        <f>VLOOKUP($A31,Calculator!$A:$K,5,FALSE)</f>
        <v>34.65</v>
      </c>
      <c r="F31" s="243"/>
      <c r="G31" s="244"/>
      <c r="H31" s="380">
        <f>F31*G31</f>
        <v>0</v>
      </c>
      <c r="I31" s="381">
        <f>G31/B31</f>
        <v>0</v>
      </c>
      <c r="J31" s="382">
        <f t="shared" si="0"/>
        <v>0</v>
      </c>
      <c r="K31" s="383">
        <f t="shared" ref="K31:K38" si="1">E31*F31</f>
        <v>0</v>
      </c>
      <c r="L31" s="304"/>
      <c r="M31" s="305"/>
      <c r="N31" s="288"/>
      <c r="O31" s="288"/>
      <c r="P31" s="288"/>
      <c r="Q31" s="288"/>
    </row>
    <row r="32" spans="1:17" ht="19.5" customHeight="1" x14ac:dyDescent="0.5">
      <c r="A32" s="356">
        <v>72005</v>
      </c>
      <c r="B32" s="357">
        <f>VLOOKUP($A32,Calculator!$A:$K,4,FALSE)</f>
        <v>176</v>
      </c>
      <c r="C32" s="357">
        <v>42.9</v>
      </c>
      <c r="D32" s="358" t="str">
        <f>VLOOKUP($A32,Calculator!$A:$K,2,FALSE)</f>
        <v>Japanese Cherry Blossom</v>
      </c>
      <c r="E32" s="359">
        <f>VLOOKUP($A32,Calculator!$A:$K,5,FALSE)</f>
        <v>34.65</v>
      </c>
      <c r="F32" s="243"/>
      <c r="G32" s="244"/>
      <c r="H32" s="380">
        <f>F32*G32</f>
        <v>0</v>
      </c>
      <c r="I32" s="381">
        <f>G32/B32</f>
        <v>0</v>
      </c>
      <c r="J32" s="382">
        <f t="shared" si="0"/>
        <v>0</v>
      </c>
      <c r="K32" s="383">
        <f t="shared" si="1"/>
        <v>0</v>
      </c>
      <c r="L32" s="304"/>
      <c r="M32" s="305"/>
      <c r="N32" s="288"/>
      <c r="O32" s="288"/>
      <c r="P32" s="288"/>
      <c r="Q32" s="288"/>
    </row>
    <row r="33" spans="1:17" ht="19.5" customHeight="1" x14ac:dyDescent="0.5">
      <c r="A33" s="356">
        <v>72010</v>
      </c>
      <c r="B33" s="357">
        <f>VLOOKUP($A33,Calculator!$A:$K,4,FALSE)</f>
        <v>176</v>
      </c>
      <c r="C33" s="357">
        <v>42.9</v>
      </c>
      <c r="D33" s="358" t="str">
        <f>VLOOKUP($A33,Calculator!$A:$K,2,FALSE)</f>
        <v>Lemongrass Chicken</v>
      </c>
      <c r="E33" s="359">
        <f>VLOOKUP($A33,Calculator!$A:$K,5,FALSE)</f>
        <v>34.65</v>
      </c>
      <c r="F33" s="243"/>
      <c r="G33" s="244"/>
      <c r="H33" s="380">
        <f>F33*G33</f>
        <v>0</v>
      </c>
      <c r="I33" s="381">
        <f>G33/B33</f>
        <v>0</v>
      </c>
      <c r="J33" s="382">
        <f t="shared" si="0"/>
        <v>0</v>
      </c>
      <c r="K33" s="383">
        <f t="shared" si="1"/>
        <v>0</v>
      </c>
      <c r="L33" s="304"/>
      <c r="M33" s="305"/>
      <c r="N33" s="288"/>
      <c r="O33" s="288"/>
      <c r="P33" s="288"/>
      <c r="Q33" s="288"/>
    </row>
    <row r="34" spans="1:17" ht="19.5" customHeight="1" x14ac:dyDescent="0.5">
      <c r="A34" s="356">
        <v>72013</v>
      </c>
      <c r="B34" s="357">
        <f>VLOOKUP($A34,Calculator!$A:$K,4,FALSE)</f>
        <v>176</v>
      </c>
      <c r="C34" s="357">
        <v>42.9</v>
      </c>
      <c r="D34" s="358" t="str">
        <f>VLOOKUP($A34,Calculator!$A:$K,2,FALSE)</f>
        <v>Sriracha Honey Chicken</v>
      </c>
      <c r="E34" s="359">
        <f>VLOOKUP($A34,Calculator!$A:$K,5,FALSE)</f>
        <v>34.65</v>
      </c>
      <c r="F34" s="243"/>
      <c r="G34" s="244"/>
      <c r="H34" s="380">
        <f t="shared" ref="H34" si="2">F34*G34</f>
        <v>0</v>
      </c>
      <c r="I34" s="381">
        <f t="shared" ref="I34" si="3">G34/B34</f>
        <v>0</v>
      </c>
      <c r="J34" s="382">
        <f t="shared" si="0"/>
        <v>0</v>
      </c>
      <c r="K34" s="383">
        <f t="shared" si="1"/>
        <v>0</v>
      </c>
      <c r="L34" s="304"/>
      <c r="M34" s="305"/>
      <c r="N34" s="288"/>
      <c r="O34" s="288"/>
      <c r="P34" s="288"/>
      <c r="Q34" s="288"/>
    </row>
    <row r="35" spans="1:17" ht="19.5" customHeight="1" x14ac:dyDescent="0.5">
      <c r="A35" s="360">
        <v>73001</v>
      </c>
      <c r="B35" s="357">
        <f>VLOOKUP($A35,Calculator!$A:$K,4,FALSE)</f>
        <v>240</v>
      </c>
      <c r="C35" s="357">
        <v>42.9</v>
      </c>
      <c r="D35" s="358" t="str">
        <f>VLOOKUP($A35,Calculator!$A:$K,2,FALSE)</f>
        <v>Teriyaki Chicken</v>
      </c>
      <c r="E35" s="359">
        <f>VLOOKUP($A35,Calculator!$A:$K,5,FALSE)</f>
        <v>45.98</v>
      </c>
      <c r="F35" s="243"/>
      <c r="G35" s="244"/>
      <c r="H35" s="380">
        <f>F35*G35</f>
        <v>0</v>
      </c>
      <c r="I35" s="381">
        <f t="shared" ref="I35:I38" si="4">G35/B35</f>
        <v>0</v>
      </c>
      <c r="J35" s="382">
        <f t="shared" si="0"/>
        <v>0</v>
      </c>
      <c r="K35" s="383">
        <f t="shared" si="1"/>
        <v>0</v>
      </c>
      <c r="L35" s="304"/>
      <c r="M35" s="305"/>
      <c r="N35" s="288"/>
      <c r="O35" s="288"/>
      <c r="P35" s="288"/>
      <c r="Q35" s="288"/>
    </row>
    <row r="36" spans="1:17" ht="19.5" customHeight="1" x14ac:dyDescent="0.5">
      <c r="A36" s="360">
        <v>73002</v>
      </c>
      <c r="B36" s="357">
        <f>VLOOKUP($A36,Calculator!$A:$K,4,FALSE)</f>
        <v>240</v>
      </c>
      <c r="C36" s="357">
        <v>42.9</v>
      </c>
      <c r="D36" s="358" t="str">
        <f>VLOOKUP($A36,Calculator!$A:$K,2,FALSE)</f>
        <v>New Orleans Chicken</v>
      </c>
      <c r="E36" s="359">
        <f>VLOOKUP($A36,Calculator!$A:$K,5,FALSE)</f>
        <v>45.98</v>
      </c>
      <c r="F36" s="243"/>
      <c r="G36" s="244"/>
      <c r="H36" s="380">
        <f>F36*G36</f>
        <v>0</v>
      </c>
      <c r="I36" s="381">
        <f t="shared" si="4"/>
        <v>0</v>
      </c>
      <c r="J36" s="382">
        <f t="shared" si="0"/>
        <v>0</v>
      </c>
      <c r="K36" s="383">
        <f t="shared" si="1"/>
        <v>0</v>
      </c>
      <c r="L36" s="304"/>
      <c r="M36" s="305"/>
      <c r="N36" s="288"/>
      <c r="O36" s="288"/>
      <c r="P36" s="288"/>
      <c r="Q36" s="288"/>
    </row>
    <row r="37" spans="1:17" ht="19.5" customHeight="1" x14ac:dyDescent="0.5">
      <c r="A37" s="360">
        <v>73004</v>
      </c>
      <c r="B37" s="357">
        <f>VLOOKUP($A37,Calculator!$A:$K,4,FALSE)</f>
        <v>240</v>
      </c>
      <c r="C37" s="357">
        <v>42.9</v>
      </c>
      <c r="D37" s="358" t="str">
        <f>VLOOKUP($A37,Calculator!$A:$K,2,FALSE)</f>
        <v>Thai Sweet Chili Chicken</v>
      </c>
      <c r="E37" s="359">
        <f>VLOOKUP($A37,Calculator!$A:$K,5,FALSE)</f>
        <v>45.98</v>
      </c>
      <c r="F37" s="243"/>
      <c r="G37" s="244"/>
      <c r="H37" s="380">
        <f t="shared" ref="H37:H38" si="5">F37*G37</f>
        <v>0</v>
      </c>
      <c r="I37" s="381">
        <f t="shared" si="4"/>
        <v>0</v>
      </c>
      <c r="J37" s="382">
        <f t="shared" si="0"/>
        <v>0</v>
      </c>
      <c r="K37" s="383">
        <f t="shared" si="1"/>
        <v>0</v>
      </c>
      <c r="L37" s="304"/>
      <c r="M37" s="305"/>
      <c r="N37" s="288"/>
      <c r="O37" s="288"/>
      <c r="P37" s="288"/>
      <c r="Q37" s="288"/>
    </row>
    <row r="38" spans="1:17" ht="19.5" customHeight="1" x14ac:dyDescent="0.5">
      <c r="A38" s="360">
        <v>73005</v>
      </c>
      <c r="B38" s="357">
        <f>VLOOKUP($A38,Calculator!$A:$K,4,FALSE)</f>
        <v>159</v>
      </c>
      <c r="C38" s="357">
        <v>28.6</v>
      </c>
      <c r="D38" s="358" t="str">
        <f>VLOOKUP($A38,Calculator!$A:$K,2,FALSE)</f>
        <v>Gluten Free Teriyaki Chicken</v>
      </c>
      <c r="E38" s="359">
        <f>VLOOKUP($A38,Calculator!$A:$K,5,FALSE)</f>
        <v>30.64</v>
      </c>
      <c r="F38" s="243"/>
      <c r="G38" s="244"/>
      <c r="H38" s="380">
        <f t="shared" si="5"/>
        <v>0</v>
      </c>
      <c r="I38" s="381">
        <f t="shared" si="4"/>
        <v>0</v>
      </c>
      <c r="J38" s="382">
        <f t="shared" si="0"/>
        <v>0</v>
      </c>
      <c r="K38" s="383">
        <f t="shared" si="1"/>
        <v>0</v>
      </c>
      <c r="L38" s="304"/>
      <c r="M38" s="305"/>
      <c r="N38" s="288"/>
      <c r="O38" s="288"/>
      <c r="P38" s="288"/>
      <c r="Q38" s="288"/>
    </row>
    <row r="39" spans="1:17" ht="36.75" customHeight="1" thickBot="1" x14ac:dyDescent="0.6">
      <c r="A39" s="361"/>
      <c r="B39" s="362"/>
      <c r="C39" s="362"/>
      <c r="D39" s="363" t="s">
        <v>139</v>
      </c>
      <c r="E39" s="364"/>
      <c r="F39" s="388">
        <f>SUM(F30:F38)</f>
        <v>0</v>
      </c>
      <c r="G39" s="389"/>
      <c r="H39" s="384">
        <f>SUM(H30:H38)</f>
        <v>0</v>
      </c>
      <c r="I39" s="385"/>
      <c r="J39" s="386">
        <f>SUM(J30:J38)</f>
        <v>0</v>
      </c>
      <c r="K39" s="387">
        <f>SUM(K30:K38)</f>
        <v>0</v>
      </c>
      <c r="L39" s="304"/>
      <c r="M39" s="305"/>
      <c r="N39" s="288"/>
      <c r="O39" s="288"/>
      <c r="P39" s="288"/>
      <c r="Q39" s="288"/>
    </row>
    <row r="40" spans="1:17" ht="15.75" x14ac:dyDescent="0.5">
      <c r="A40" s="322"/>
      <c r="B40" s="323"/>
      <c r="C40" s="323"/>
      <c r="D40" s="322"/>
      <c r="E40" s="324"/>
      <c r="F40" s="324"/>
      <c r="G40" s="323"/>
      <c r="H40" s="325"/>
      <c r="I40" s="326"/>
      <c r="J40" s="326"/>
      <c r="K40" s="323"/>
      <c r="L40" s="304"/>
      <c r="M40" s="305"/>
      <c r="N40" s="288"/>
      <c r="O40" s="288"/>
      <c r="P40" s="288"/>
      <c r="Q40" s="288"/>
    </row>
    <row r="41" spans="1:17" ht="15.75" x14ac:dyDescent="0.5">
      <c r="A41" s="288"/>
      <c r="B41" s="305"/>
      <c r="C41" s="305"/>
      <c r="D41" s="305"/>
      <c r="E41" s="305"/>
      <c r="F41" s="305"/>
      <c r="G41" s="305"/>
      <c r="H41" s="305"/>
      <c r="I41" s="305"/>
      <c r="J41" s="305"/>
      <c r="K41" s="305"/>
      <c r="L41" s="304"/>
      <c r="M41" s="305"/>
      <c r="N41" s="288"/>
      <c r="O41" s="288"/>
      <c r="P41" s="288"/>
      <c r="Q41" s="288"/>
    </row>
    <row r="42" spans="1:17" ht="15.75" x14ac:dyDescent="0.5">
      <c r="A42" s="327" t="s">
        <v>177</v>
      </c>
      <c r="B42" s="328" t="s">
        <v>255</v>
      </c>
      <c r="C42" s="328"/>
      <c r="D42" s="329"/>
      <c r="E42" s="305"/>
      <c r="F42" s="330" t="s">
        <v>193</v>
      </c>
      <c r="G42" s="680"/>
      <c r="H42" s="680"/>
      <c r="I42" s="680"/>
      <c r="J42" s="680"/>
      <c r="K42" s="681"/>
      <c r="L42" s="288"/>
      <c r="M42" s="288"/>
    </row>
    <row r="43" spans="1:17" ht="15.75" x14ac:dyDescent="0.5">
      <c r="A43" s="331"/>
      <c r="B43" s="332" t="s">
        <v>257</v>
      </c>
      <c r="C43" s="332"/>
      <c r="D43" s="333"/>
      <c r="E43" s="305"/>
      <c r="F43" s="674"/>
      <c r="G43" s="675"/>
      <c r="H43" s="675"/>
      <c r="I43" s="675"/>
      <c r="J43" s="675"/>
      <c r="K43" s="676"/>
      <c r="L43" s="288"/>
      <c r="M43" s="288"/>
    </row>
    <row r="44" spans="1:17" ht="15.75" x14ac:dyDescent="0.5">
      <c r="A44" s="331" t="s">
        <v>178</v>
      </c>
      <c r="B44" s="328" t="s">
        <v>255</v>
      </c>
      <c r="C44" s="332"/>
      <c r="D44" s="333"/>
      <c r="E44" s="305"/>
      <c r="F44" s="674"/>
      <c r="G44" s="675"/>
      <c r="H44" s="675"/>
      <c r="I44" s="675"/>
      <c r="J44" s="675"/>
      <c r="K44" s="676"/>
      <c r="L44" s="288"/>
      <c r="M44" s="288"/>
    </row>
    <row r="45" spans="1:17" ht="15.75" x14ac:dyDescent="0.5">
      <c r="A45" s="334"/>
      <c r="B45" s="335" t="s">
        <v>256</v>
      </c>
      <c r="C45" s="336"/>
      <c r="D45" s="337"/>
      <c r="E45" s="305"/>
      <c r="F45" s="677"/>
      <c r="G45" s="678"/>
      <c r="H45" s="678"/>
      <c r="I45" s="678"/>
      <c r="J45" s="678"/>
      <c r="K45" s="679"/>
      <c r="L45" s="288"/>
      <c r="M45" s="288"/>
    </row>
    <row r="46" spans="1:17" ht="15.75" x14ac:dyDescent="0.5">
      <c r="A46" s="291"/>
      <c r="B46" s="291"/>
      <c r="C46" s="291"/>
      <c r="D46" s="291"/>
      <c r="E46" s="291"/>
      <c r="F46" s="291"/>
      <c r="G46" s="291"/>
      <c r="H46" s="291"/>
      <c r="I46" s="291"/>
      <c r="J46" s="291"/>
      <c r="K46" s="291"/>
    </row>
    <row r="47" spans="1:17" ht="15.75" x14ac:dyDescent="0.5">
      <c r="A47" s="291"/>
      <c r="B47" s="291"/>
      <c r="C47" s="291"/>
      <c r="D47" s="291"/>
      <c r="E47" s="291"/>
      <c r="F47" s="291"/>
      <c r="G47" s="291"/>
      <c r="H47" s="291"/>
      <c r="I47" s="291"/>
      <c r="J47" s="291"/>
      <c r="K47" s="291"/>
    </row>
    <row r="48" spans="1:17" ht="15.75" x14ac:dyDescent="0.5">
      <c r="A48" s="291"/>
      <c r="B48" s="291"/>
      <c r="C48" s="291"/>
      <c r="D48" s="291"/>
      <c r="E48" s="291"/>
      <c r="F48" s="291"/>
      <c r="G48" s="291"/>
      <c r="H48" s="291"/>
      <c r="I48" s="291"/>
      <c r="J48" s="291"/>
      <c r="K48" s="291"/>
    </row>
    <row r="49" spans="1:17" ht="13.9" x14ac:dyDescent="0.4">
      <c r="C49" s="338" t="s">
        <v>191</v>
      </c>
    </row>
    <row r="51" spans="1:17" ht="15.75" x14ac:dyDescent="0.5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8"/>
      <c r="N51" s="288"/>
      <c r="O51" s="288"/>
      <c r="P51" s="288"/>
      <c r="Q51" s="288"/>
    </row>
    <row r="52" spans="1:17" ht="15.75" x14ac:dyDescent="0.5">
      <c r="E52" s="287"/>
      <c r="F52" s="287"/>
      <c r="G52" s="287"/>
      <c r="H52" s="287"/>
      <c r="I52" s="287"/>
      <c r="J52" s="287"/>
      <c r="K52" s="287"/>
      <c r="L52" s="287"/>
      <c r="M52" s="288"/>
      <c r="N52" s="288"/>
      <c r="O52" s="288"/>
      <c r="P52" s="288"/>
      <c r="Q52" s="288"/>
    </row>
    <row r="53" spans="1:17" ht="15.75" x14ac:dyDescent="0.5">
      <c r="E53" s="287"/>
      <c r="F53" s="287"/>
      <c r="G53" s="287"/>
      <c r="H53" s="287"/>
      <c r="I53" s="287"/>
      <c r="J53" s="287"/>
      <c r="K53" s="287"/>
      <c r="L53" s="287"/>
      <c r="M53" s="288"/>
      <c r="N53" s="288"/>
      <c r="O53" s="288"/>
      <c r="P53" s="288"/>
      <c r="Q53" s="288"/>
    </row>
    <row r="54" spans="1:17" ht="15.75" x14ac:dyDescent="0.5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8"/>
      <c r="N54" s="288"/>
      <c r="O54" s="288"/>
      <c r="P54" s="288"/>
      <c r="Q54" s="288"/>
    </row>
    <row r="55" spans="1:17" ht="15.75" x14ac:dyDescent="0.5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8"/>
      <c r="N55" s="288"/>
      <c r="O55" s="288"/>
      <c r="P55" s="288"/>
      <c r="Q55" s="288"/>
    </row>
    <row r="56" spans="1:17" ht="15.75" x14ac:dyDescent="0.5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8"/>
      <c r="N56" s="288"/>
      <c r="O56" s="288"/>
      <c r="P56" s="288"/>
      <c r="Q56" s="288"/>
    </row>
    <row r="57" spans="1:17" ht="15.75" x14ac:dyDescent="0.5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8"/>
      <c r="N57" s="288"/>
      <c r="O57" s="288"/>
      <c r="P57" s="288"/>
      <c r="Q57" s="288"/>
    </row>
    <row r="58" spans="1:17" ht="15.75" x14ac:dyDescent="0.5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8"/>
      <c r="N58" s="288"/>
      <c r="O58" s="288"/>
      <c r="P58" s="288"/>
      <c r="Q58" s="288"/>
    </row>
    <row r="59" spans="1:17" ht="15.75" x14ac:dyDescent="0.5">
      <c r="A59" s="288"/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</row>
    <row r="60" spans="1:17" ht="15.75" x14ac:dyDescent="0.5">
      <c r="A60" s="288"/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</row>
    <row r="61" spans="1:17" ht="15.75" x14ac:dyDescent="0.5">
      <c r="A61" s="288"/>
      <c r="B61" s="288"/>
      <c r="C61" s="288"/>
      <c r="D61" s="288"/>
      <c r="E61" s="288"/>
      <c r="F61" s="288"/>
      <c r="G61" s="288"/>
      <c r="H61" s="288"/>
      <c r="I61" s="288"/>
      <c r="J61" s="288"/>
      <c r="K61" s="288"/>
      <c r="L61" s="288"/>
      <c r="M61" s="288"/>
      <c r="N61" s="288"/>
      <c r="O61" s="288"/>
      <c r="P61" s="288"/>
      <c r="Q61" s="288"/>
    </row>
    <row r="62" spans="1:17" ht="15.75" x14ac:dyDescent="0.5">
      <c r="A62" s="288"/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288"/>
    </row>
    <row r="63" spans="1:17" ht="15.75" x14ac:dyDescent="0.5">
      <c r="A63" s="288"/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</row>
    <row r="64" spans="1:17" ht="15.75" x14ac:dyDescent="0.5">
      <c r="A64" s="288"/>
      <c r="B64" s="288"/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</row>
    <row r="65" spans="1:17" ht="15.75" x14ac:dyDescent="0.5">
      <c r="A65" s="288"/>
      <c r="B65" s="288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</row>
    <row r="66" spans="1:17" ht="15.75" x14ac:dyDescent="0.5">
      <c r="A66" s="288"/>
      <c r="B66" s="288"/>
      <c r="C66" s="288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</row>
    <row r="67" spans="1:17" ht="15.75" x14ac:dyDescent="0.5">
      <c r="A67" s="288"/>
      <c r="B67" s="288"/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</row>
    <row r="68" spans="1:17" ht="15.75" x14ac:dyDescent="0.5">
      <c r="A68" s="288"/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</row>
    <row r="69" spans="1:17" ht="15.75" x14ac:dyDescent="0.5">
      <c r="A69" s="288"/>
      <c r="B69" s="288"/>
      <c r="C69" s="288"/>
      <c r="D69" s="288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</row>
    <row r="70" spans="1:17" ht="15.75" x14ac:dyDescent="0.5">
      <c r="A70" s="288"/>
      <c r="B70" s="288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Q70" s="288"/>
    </row>
    <row r="71" spans="1:17" ht="15.75" x14ac:dyDescent="0.5">
      <c r="A71" s="288"/>
      <c r="B71" s="288"/>
      <c r="C71" s="288"/>
      <c r="D71" s="288"/>
      <c r="E71" s="288"/>
      <c r="F71" s="288"/>
      <c r="G71" s="288"/>
      <c r="H71" s="288"/>
      <c r="I71" s="288"/>
      <c r="J71" s="288"/>
      <c r="K71" s="288"/>
      <c r="L71" s="288"/>
      <c r="M71" s="288"/>
      <c r="N71" s="288"/>
      <c r="O71" s="288"/>
      <c r="P71" s="288"/>
      <c r="Q71" s="288"/>
    </row>
    <row r="72" spans="1:17" ht="15.75" x14ac:dyDescent="0.5">
      <c r="A72" s="288"/>
      <c r="B72" s="288"/>
      <c r="C72" s="288"/>
      <c r="D72" s="288"/>
      <c r="E72" s="288"/>
      <c r="F72" s="288"/>
      <c r="G72" s="288"/>
      <c r="H72" s="288"/>
      <c r="I72" s="288"/>
      <c r="J72" s="288"/>
      <c r="K72" s="288"/>
      <c r="L72" s="288"/>
      <c r="M72" s="288"/>
      <c r="N72" s="288"/>
      <c r="O72" s="288"/>
      <c r="P72" s="288"/>
      <c r="Q72" s="288"/>
    </row>
    <row r="73" spans="1:17" ht="15.75" x14ac:dyDescent="0.5">
      <c r="A73" s="288"/>
      <c r="B73" s="288"/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</row>
    <row r="74" spans="1:17" ht="15.75" x14ac:dyDescent="0.5">
      <c r="A74" s="288"/>
      <c r="B74" s="288"/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</row>
    <row r="75" spans="1:17" ht="15.75" x14ac:dyDescent="0.5">
      <c r="A75" s="288"/>
      <c r="B75" s="288"/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</row>
    <row r="76" spans="1:17" ht="15.75" x14ac:dyDescent="0.5">
      <c r="A76" s="288"/>
      <c r="B76" s="288"/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</row>
    <row r="77" spans="1:17" ht="15.75" x14ac:dyDescent="0.5">
      <c r="A77" s="288"/>
      <c r="B77" s="288"/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</row>
    <row r="78" spans="1:17" ht="15.75" x14ac:dyDescent="0.5">
      <c r="A78" s="288"/>
      <c r="B78" s="288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</row>
    <row r="79" spans="1:17" ht="15.75" x14ac:dyDescent="0.5">
      <c r="A79" s="288"/>
      <c r="B79" s="288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</row>
    <row r="80" spans="1:17" ht="15.75" x14ac:dyDescent="0.5">
      <c r="A80" s="288"/>
      <c r="B80" s="288"/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</row>
    <row r="81" spans="1:17" ht="15.75" x14ac:dyDescent="0.5">
      <c r="A81" s="288"/>
      <c r="B81" s="288"/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</row>
    <row r="82" spans="1:17" ht="15.75" x14ac:dyDescent="0.5">
      <c r="A82" s="288"/>
      <c r="B82" s="288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</row>
    <row r="83" spans="1:17" ht="15.75" x14ac:dyDescent="0.5">
      <c r="A83" s="288"/>
      <c r="B83" s="288"/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</row>
    <row r="84" spans="1:17" ht="15.75" x14ac:dyDescent="0.5">
      <c r="A84" s="288"/>
      <c r="B84" s="288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</row>
    <row r="85" spans="1:17" ht="15.75" x14ac:dyDescent="0.5">
      <c r="A85" s="288"/>
      <c r="B85" s="288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</row>
    <row r="86" spans="1:17" ht="15.75" x14ac:dyDescent="0.5">
      <c r="A86" s="288"/>
      <c r="B86" s="288"/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</row>
    <row r="87" spans="1:17" ht="15.75" x14ac:dyDescent="0.5">
      <c r="A87" s="288"/>
      <c r="B87" s="288"/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</row>
    <row r="88" spans="1:17" ht="15.75" x14ac:dyDescent="0.5">
      <c r="A88" s="288"/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</row>
    <row r="89" spans="1:17" ht="15.75" x14ac:dyDescent="0.5">
      <c r="A89" s="288"/>
      <c r="B89" s="288"/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</row>
    <row r="90" spans="1:17" ht="15.75" x14ac:dyDescent="0.5">
      <c r="A90" s="288"/>
      <c r="B90" s="288"/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</row>
    <row r="91" spans="1:17" ht="15.75" x14ac:dyDescent="0.5">
      <c r="A91" s="288"/>
      <c r="B91" s="288"/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</row>
    <row r="92" spans="1:17" ht="15.75" x14ac:dyDescent="0.5">
      <c r="A92" s="288"/>
      <c r="B92" s="288"/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</row>
    <row r="93" spans="1:17" ht="15.75" x14ac:dyDescent="0.5">
      <c r="A93" s="288"/>
      <c r="B93" s="288"/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</row>
    <row r="94" spans="1:17" ht="15.75" x14ac:dyDescent="0.5">
      <c r="A94" s="288"/>
      <c r="B94" s="288"/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</row>
    <row r="95" spans="1:17" ht="15.75" x14ac:dyDescent="0.5">
      <c r="A95" s="288"/>
      <c r="B95" s="288"/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</row>
    <row r="96" spans="1:17" ht="15.75" x14ac:dyDescent="0.5">
      <c r="A96" s="288"/>
      <c r="B96" s="288"/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</row>
    <row r="97" spans="1:17" ht="15.75" x14ac:dyDescent="0.5">
      <c r="A97" s="288"/>
      <c r="B97" s="288"/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</row>
    <row r="98" spans="1:17" ht="15.75" x14ac:dyDescent="0.5">
      <c r="A98" s="288"/>
      <c r="B98" s="288"/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</row>
    <row r="99" spans="1:17" ht="15.75" x14ac:dyDescent="0.5">
      <c r="A99" s="288"/>
      <c r="B99" s="288"/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</row>
    <row r="100" spans="1:17" ht="15.75" x14ac:dyDescent="0.5">
      <c r="A100" s="288"/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</row>
    <row r="101" spans="1:17" ht="15.75" x14ac:dyDescent="0.5">
      <c r="A101" s="288"/>
      <c r="B101" s="288"/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</row>
    <row r="102" spans="1:17" ht="15.75" x14ac:dyDescent="0.5">
      <c r="A102" s="288"/>
      <c r="B102" s="288"/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</row>
    <row r="103" spans="1:17" ht="15.75" x14ac:dyDescent="0.5">
      <c r="A103" s="288"/>
      <c r="B103" s="288"/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</row>
    <row r="104" spans="1:17" ht="15.75" x14ac:dyDescent="0.5">
      <c r="A104" s="288"/>
      <c r="B104" s="288"/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</row>
    <row r="105" spans="1:17" ht="15.75" x14ac:dyDescent="0.5">
      <c r="A105" s="288"/>
      <c r="B105" s="288"/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</row>
    <row r="106" spans="1:17" ht="15.75" x14ac:dyDescent="0.5">
      <c r="A106" s="288"/>
      <c r="B106" s="288"/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</row>
    <row r="107" spans="1:17" ht="15.75" x14ac:dyDescent="0.5">
      <c r="A107" s="288"/>
      <c r="B107" s="288"/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</row>
    <row r="108" spans="1:17" ht="15.75" x14ac:dyDescent="0.5">
      <c r="A108" s="288"/>
      <c r="B108" s="288"/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</row>
    <row r="109" spans="1:17" ht="15.75" x14ac:dyDescent="0.5">
      <c r="A109" s="288"/>
      <c r="B109" s="288"/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</row>
    <row r="110" spans="1:17" ht="15.75" x14ac:dyDescent="0.5">
      <c r="A110" s="288"/>
      <c r="B110" s="288"/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</row>
    <row r="111" spans="1:17" ht="15.75" x14ac:dyDescent="0.5">
      <c r="A111" s="288"/>
      <c r="B111" s="288"/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</row>
    <row r="112" spans="1:17" ht="15.75" x14ac:dyDescent="0.5">
      <c r="A112" s="288"/>
      <c r="B112" s="288"/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</row>
    <row r="113" spans="1:17" ht="15.75" x14ac:dyDescent="0.5">
      <c r="A113" s="288"/>
      <c r="B113" s="288"/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</row>
    <row r="114" spans="1:17" ht="15.75" x14ac:dyDescent="0.5">
      <c r="A114" s="288"/>
      <c r="B114" s="288"/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</row>
    <row r="115" spans="1:17" ht="15.75" x14ac:dyDescent="0.5">
      <c r="A115" s="288"/>
      <c r="B115" s="288"/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</row>
    <row r="116" spans="1:17" ht="15.75" x14ac:dyDescent="0.5">
      <c r="A116" s="288"/>
      <c r="B116" s="288"/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</row>
    <row r="117" spans="1:17" ht="15.75" x14ac:dyDescent="0.5">
      <c r="A117" s="288"/>
      <c r="B117" s="288"/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</row>
    <row r="118" spans="1:17" ht="15.75" x14ac:dyDescent="0.5">
      <c r="A118" s="288"/>
      <c r="B118" s="288"/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</row>
    <row r="119" spans="1:17" ht="15.75" x14ac:dyDescent="0.5">
      <c r="A119" s="288"/>
      <c r="B119" s="288"/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</row>
    <row r="120" spans="1:17" ht="15.75" x14ac:dyDescent="0.5">
      <c r="A120" s="288"/>
      <c r="B120" s="288"/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</row>
    <row r="121" spans="1:17" ht="15.75" x14ac:dyDescent="0.5">
      <c r="A121" s="288"/>
      <c r="B121" s="288"/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</row>
    <row r="122" spans="1:17" ht="15.75" x14ac:dyDescent="0.5">
      <c r="A122" s="288"/>
      <c r="B122" s="288"/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</row>
    <row r="123" spans="1:17" ht="15.75" x14ac:dyDescent="0.5">
      <c r="A123" s="288"/>
      <c r="B123" s="288"/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</row>
    <row r="124" spans="1:17" ht="15.75" x14ac:dyDescent="0.5">
      <c r="A124" s="288"/>
      <c r="B124" s="288"/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</row>
    <row r="125" spans="1:17" ht="15.75" x14ac:dyDescent="0.5">
      <c r="A125" s="288"/>
      <c r="B125" s="288"/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</row>
    <row r="126" spans="1:17" ht="15.75" x14ac:dyDescent="0.5">
      <c r="A126" s="288"/>
      <c r="B126" s="288"/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</row>
    <row r="127" spans="1:17" ht="15.75" x14ac:dyDescent="0.5">
      <c r="A127" s="288"/>
      <c r="B127" s="288"/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</row>
    <row r="128" spans="1:17" ht="15.75" x14ac:dyDescent="0.5">
      <c r="A128" s="288"/>
      <c r="B128" s="288"/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</row>
    <row r="129" spans="1:17" ht="15.75" x14ac:dyDescent="0.5">
      <c r="A129" s="288"/>
      <c r="B129" s="288"/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</row>
    <row r="130" spans="1:17" ht="15.75" x14ac:dyDescent="0.5">
      <c r="A130" s="288"/>
      <c r="B130" s="288"/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</row>
    <row r="131" spans="1:17" ht="15.75" x14ac:dyDescent="0.5">
      <c r="A131" s="288"/>
      <c r="B131" s="288"/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</row>
    <row r="132" spans="1:17" ht="15.75" x14ac:dyDescent="0.5">
      <c r="A132" s="288"/>
      <c r="B132" s="288"/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</row>
    <row r="133" spans="1:17" ht="15.75" x14ac:dyDescent="0.5">
      <c r="A133" s="288"/>
      <c r="B133" s="288"/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</row>
    <row r="134" spans="1:17" ht="15.75" x14ac:dyDescent="0.5">
      <c r="A134" s="288"/>
      <c r="B134" s="288"/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</row>
    <row r="135" spans="1:17" ht="15.75" x14ac:dyDescent="0.5">
      <c r="A135" s="288"/>
      <c r="B135" s="288"/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</row>
    <row r="136" spans="1:17" ht="15.75" x14ac:dyDescent="0.5">
      <c r="A136" s="288"/>
      <c r="B136" s="288"/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</row>
    <row r="137" spans="1:17" ht="15.75" x14ac:dyDescent="0.5">
      <c r="A137" s="288"/>
      <c r="B137" s="288"/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</row>
    <row r="138" spans="1:17" ht="15.75" x14ac:dyDescent="0.5">
      <c r="A138" s="288"/>
      <c r="B138" s="288"/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</row>
    <row r="139" spans="1:17" ht="15.75" x14ac:dyDescent="0.5">
      <c r="A139" s="288"/>
      <c r="B139" s="288"/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</row>
    <row r="140" spans="1:17" ht="15.75" x14ac:dyDescent="0.5">
      <c r="A140" s="288"/>
      <c r="B140" s="288"/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</row>
    <row r="141" spans="1:17" ht="15.75" x14ac:dyDescent="0.5">
      <c r="A141" s="288"/>
      <c r="B141" s="288"/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</row>
    <row r="142" spans="1:17" ht="15.75" x14ac:dyDescent="0.5">
      <c r="A142" s="288"/>
      <c r="B142" s="288"/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</row>
    <row r="143" spans="1:17" ht="15.75" x14ac:dyDescent="0.5">
      <c r="A143" s="288"/>
      <c r="B143" s="288"/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</row>
    <row r="144" spans="1:17" ht="15.75" x14ac:dyDescent="0.5">
      <c r="A144" s="288"/>
      <c r="B144" s="288"/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</row>
    <row r="145" spans="1:17" ht="15.75" x14ac:dyDescent="0.5">
      <c r="A145" s="288"/>
      <c r="B145" s="288"/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</row>
    <row r="146" spans="1:17" ht="15.75" x14ac:dyDescent="0.5">
      <c r="A146" s="288"/>
      <c r="B146" s="288"/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</row>
    <row r="147" spans="1:17" ht="15.75" x14ac:dyDescent="0.5">
      <c r="A147" s="288"/>
      <c r="B147" s="288"/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</row>
    <row r="148" spans="1:17" ht="15.75" x14ac:dyDescent="0.5">
      <c r="A148" s="288"/>
      <c r="B148" s="288"/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</row>
    <row r="149" spans="1:17" ht="15.75" x14ac:dyDescent="0.5">
      <c r="A149" s="288"/>
      <c r="B149" s="288"/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</row>
    <row r="150" spans="1:17" ht="15.75" x14ac:dyDescent="0.5">
      <c r="A150" s="288"/>
      <c r="B150" s="288"/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</row>
    <row r="151" spans="1:17" ht="15.75" x14ac:dyDescent="0.5">
      <c r="A151" s="288"/>
      <c r="B151" s="288"/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</row>
    <row r="152" spans="1:17" ht="15.75" x14ac:dyDescent="0.5">
      <c r="A152" s="288"/>
      <c r="B152" s="288"/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</row>
    <row r="153" spans="1:17" ht="15.75" x14ac:dyDescent="0.5">
      <c r="A153" s="288"/>
      <c r="B153" s="288"/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</row>
    <row r="154" spans="1:17" ht="15.75" x14ac:dyDescent="0.5">
      <c r="A154" s="288"/>
      <c r="B154" s="288"/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</row>
    <row r="155" spans="1:17" ht="15.75" x14ac:dyDescent="0.5">
      <c r="A155" s="288"/>
      <c r="B155" s="288"/>
      <c r="C155" s="288"/>
      <c r="D155" s="288"/>
      <c r="E155" s="288"/>
      <c r="F155" s="288"/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</row>
    <row r="156" spans="1:17" ht="15.75" x14ac:dyDescent="0.5">
      <c r="A156" s="288"/>
      <c r="B156" s="288"/>
      <c r="C156" s="288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88"/>
      <c r="Q156" s="288"/>
    </row>
    <row r="157" spans="1:17" ht="15.75" x14ac:dyDescent="0.5">
      <c r="A157" s="288"/>
      <c r="B157" s="288"/>
      <c r="C157" s="288"/>
      <c r="D157" s="288"/>
      <c r="E157" s="288"/>
      <c r="F157" s="288"/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  <c r="Q157" s="288"/>
    </row>
    <row r="158" spans="1:17" ht="15.75" x14ac:dyDescent="0.5">
      <c r="A158" s="288"/>
      <c r="B158" s="288"/>
      <c r="C158" s="288"/>
      <c r="D158" s="288"/>
      <c r="E158" s="288"/>
      <c r="F158" s="288"/>
      <c r="G158" s="288"/>
      <c r="H158" s="288"/>
      <c r="I158" s="288"/>
      <c r="J158" s="288"/>
      <c r="K158" s="288"/>
      <c r="L158" s="288"/>
      <c r="M158" s="288"/>
      <c r="N158" s="288"/>
      <c r="O158" s="288"/>
      <c r="P158" s="288"/>
      <c r="Q158" s="288"/>
    </row>
    <row r="159" spans="1:17" ht="15.75" x14ac:dyDescent="0.5">
      <c r="A159" s="288"/>
      <c r="B159" s="288"/>
      <c r="C159" s="288"/>
      <c r="D159" s="288"/>
      <c r="E159" s="288"/>
      <c r="F159" s="288"/>
      <c r="G159" s="288"/>
      <c r="H159" s="288"/>
      <c r="I159" s="288"/>
      <c r="J159" s="288"/>
      <c r="K159" s="288"/>
      <c r="L159" s="288"/>
      <c r="M159" s="288"/>
      <c r="N159" s="288"/>
      <c r="O159" s="288"/>
      <c r="P159" s="288"/>
      <c r="Q159" s="288"/>
    </row>
    <row r="160" spans="1:17" ht="15.75" x14ac:dyDescent="0.5">
      <c r="A160" s="288"/>
      <c r="B160" s="288"/>
      <c r="C160" s="288"/>
      <c r="D160" s="288"/>
      <c r="E160" s="288"/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  <c r="P160" s="288"/>
      <c r="Q160" s="288"/>
    </row>
    <row r="161" spans="1:17" ht="15.75" x14ac:dyDescent="0.5">
      <c r="A161" s="288"/>
      <c r="B161" s="288"/>
      <c r="C161" s="288"/>
      <c r="D161" s="288"/>
      <c r="E161" s="288"/>
      <c r="F161" s="288"/>
      <c r="G161" s="288"/>
      <c r="H161" s="288"/>
      <c r="I161" s="288"/>
      <c r="J161" s="288"/>
      <c r="K161" s="288"/>
      <c r="L161" s="288"/>
      <c r="M161" s="288"/>
      <c r="N161" s="288"/>
      <c r="O161" s="288"/>
      <c r="P161" s="288"/>
      <c r="Q161" s="288"/>
    </row>
    <row r="162" spans="1:17" ht="15.75" x14ac:dyDescent="0.5">
      <c r="A162" s="288"/>
      <c r="B162" s="288"/>
      <c r="C162" s="288"/>
      <c r="D162" s="288"/>
      <c r="E162" s="288"/>
      <c r="F162" s="288"/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</row>
    <row r="163" spans="1:17" ht="15.75" x14ac:dyDescent="0.5">
      <c r="A163" s="288"/>
      <c r="B163" s="288"/>
      <c r="C163" s="288"/>
      <c r="D163" s="288"/>
      <c r="E163" s="288"/>
      <c r="F163" s="288"/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  <c r="Q163" s="288"/>
    </row>
    <row r="164" spans="1:17" ht="15.75" x14ac:dyDescent="0.5">
      <c r="A164" s="288"/>
      <c r="B164" s="288"/>
      <c r="C164" s="288"/>
      <c r="D164" s="288"/>
      <c r="E164" s="288"/>
      <c r="F164" s="288"/>
      <c r="G164" s="288"/>
      <c r="H164" s="288"/>
      <c r="I164" s="288"/>
      <c r="J164" s="288"/>
      <c r="K164" s="288"/>
      <c r="L164" s="288"/>
      <c r="M164" s="288"/>
      <c r="N164" s="288"/>
      <c r="O164" s="288"/>
      <c r="P164" s="288"/>
      <c r="Q164" s="288"/>
    </row>
    <row r="165" spans="1:17" ht="15.75" x14ac:dyDescent="0.5">
      <c r="A165" s="288"/>
      <c r="B165" s="288"/>
      <c r="C165" s="288"/>
      <c r="D165" s="288"/>
      <c r="E165" s="288"/>
      <c r="F165" s="288"/>
      <c r="G165" s="288"/>
      <c r="H165" s="288"/>
      <c r="I165" s="288"/>
      <c r="J165" s="288"/>
      <c r="K165" s="288"/>
      <c r="L165" s="288"/>
      <c r="M165" s="288"/>
      <c r="N165" s="288"/>
      <c r="O165" s="288"/>
      <c r="P165" s="288"/>
      <c r="Q165" s="288"/>
    </row>
    <row r="166" spans="1:17" ht="15.75" x14ac:dyDescent="0.5">
      <c r="A166" s="288"/>
      <c r="B166" s="288"/>
      <c r="C166" s="288"/>
      <c r="D166" s="288"/>
      <c r="E166" s="288"/>
      <c r="F166" s="288"/>
      <c r="G166" s="288"/>
      <c r="H166" s="288"/>
      <c r="I166" s="288"/>
      <c r="J166" s="288"/>
      <c r="K166" s="288"/>
      <c r="L166" s="288"/>
      <c r="M166" s="288"/>
      <c r="N166" s="288"/>
      <c r="O166" s="288"/>
      <c r="P166" s="288"/>
      <c r="Q166" s="288"/>
    </row>
    <row r="167" spans="1:17" ht="15.75" x14ac:dyDescent="0.5">
      <c r="A167" s="288"/>
      <c r="B167" s="288"/>
      <c r="C167" s="288"/>
      <c r="D167" s="288"/>
      <c r="E167" s="288"/>
      <c r="F167" s="288"/>
      <c r="G167" s="288"/>
      <c r="H167" s="288"/>
      <c r="I167" s="288"/>
      <c r="J167" s="288"/>
      <c r="K167" s="288"/>
      <c r="L167" s="288"/>
      <c r="M167" s="288"/>
      <c r="N167" s="288"/>
      <c r="O167" s="288"/>
      <c r="P167" s="288"/>
      <c r="Q167" s="288"/>
    </row>
    <row r="168" spans="1:17" ht="15.75" x14ac:dyDescent="0.5">
      <c r="A168" s="288"/>
      <c r="B168" s="288"/>
      <c r="C168" s="288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</row>
    <row r="169" spans="1:17" ht="15.75" x14ac:dyDescent="0.5">
      <c r="A169" s="288"/>
      <c r="B169" s="288"/>
      <c r="C169" s="288"/>
      <c r="D169" s="288"/>
      <c r="E169" s="288"/>
      <c r="F169" s="288"/>
      <c r="G169" s="288"/>
      <c r="H169" s="288"/>
      <c r="I169" s="288"/>
      <c r="J169" s="288"/>
      <c r="K169" s="288"/>
      <c r="L169" s="288"/>
      <c r="M169" s="288"/>
      <c r="N169" s="288"/>
      <c r="O169" s="288"/>
      <c r="P169" s="288"/>
      <c r="Q169" s="288"/>
    </row>
    <row r="170" spans="1:17" ht="15.75" x14ac:dyDescent="0.5">
      <c r="A170" s="288"/>
      <c r="B170" s="288"/>
      <c r="C170" s="288"/>
      <c r="D170" s="288"/>
      <c r="E170" s="288"/>
      <c r="F170" s="288"/>
      <c r="G170" s="288"/>
      <c r="H170" s="288"/>
      <c r="I170" s="288"/>
      <c r="J170" s="288"/>
      <c r="K170" s="288"/>
      <c r="L170" s="288"/>
      <c r="M170" s="288"/>
      <c r="N170" s="288"/>
      <c r="O170" s="288"/>
      <c r="P170" s="288"/>
      <c r="Q170" s="288"/>
    </row>
    <row r="171" spans="1:17" ht="15.75" x14ac:dyDescent="0.5">
      <c r="A171" s="288"/>
      <c r="B171" s="288"/>
      <c r="C171" s="288"/>
      <c r="D171" s="288"/>
      <c r="E171" s="288"/>
      <c r="F171" s="288"/>
      <c r="G171" s="288"/>
      <c r="H171" s="288"/>
      <c r="I171" s="288"/>
      <c r="J171" s="288"/>
      <c r="K171" s="288"/>
      <c r="L171" s="288"/>
      <c r="M171" s="288"/>
      <c r="N171" s="288"/>
      <c r="O171" s="288"/>
      <c r="P171" s="288"/>
      <c r="Q171" s="288"/>
    </row>
    <row r="172" spans="1:17" ht="15.75" x14ac:dyDescent="0.5">
      <c r="A172" s="288"/>
      <c r="B172" s="288"/>
      <c r="C172" s="288"/>
      <c r="D172" s="288"/>
      <c r="E172" s="288"/>
      <c r="F172" s="288"/>
      <c r="G172" s="288"/>
      <c r="H172" s="288"/>
      <c r="I172" s="288"/>
      <c r="J172" s="288"/>
      <c r="K172" s="288"/>
      <c r="L172" s="288"/>
      <c r="M172" s="288"/>
      <c r="N172" s="288"/>
      <c r="O172" s="288"/>
      <c r="P172" s="288"/>
      <c r="Q172" s="288"/>
    </row>
    <row r="173" spans="1:17" ht="15.75" x14ac:dyDescent="0.5">
      <c r="A173" s="288"/>
      <c r="B173" s="288"/>
      <c r="C173" s="288"/>
      <c r="D173" s="288"/>
      <c r="E173" s="288"/>
      <c r="F173" s="288"/>
      <c r="G173" s="288"/>
      <c r="H173" s="288"/>
      <c r="I173" s="288"/>
      <c r="J173" s="288"/>
      <c r="K173" s="288"/>
      <c r="L173" s="288"/>
      <c r="M173" s="288"/>
      <c r="N173" s="288"/>
      <c r="O173" s="288"/>
      <c r="P173" s="288"/>
      <c r="Q173" s="288"/>
    </row>
    <row r="174" spans="1:17" ht="15.75" x14ac:dyDescent="0.5">
      <c r="A174" s="288"/>
      <c r="B174" s="288"/>
      <c r="C174" s="288"/>
      <c r="D174" s="288"/>
      <c r="E174" s="288"/>
      <c r="F174" s="288"/>
      <c r="G174" s="288"/>
      <c r="H174" s="288"/>
      <c r="I174" s="288"/>
      <c r="J174" s="288"/>
      <c r="K174" s="288"/>
      <c r="L174" s="288"/>
      <c r="M174" s="288"/>
      <c r="N174" s="288"/>
      <c r="O174" s="288"/>
      <c r="P174" s="288"/>
      <c r="Q174" s="288"/>
    </row>
    <row r="175" spans="1:17" ht="15.75" x14ac:dyDescent="0.5">
      <c r="A175" s="288"/>
      <c r="B175" s="288"/>
      <c r="C175" s="288"/>
      <c r="D175" s="288"/>
      <c r="E175" s="288"/>
      <c r="F175" s="288"/>
      <c r="G175" s="288"/>
      <c r="H175" s="288"/>
      <c r="I175" s="288"/>
      <c r="J175" s="288"/>
      <c r="K175" s="288"/>
      <c r="L175" s="288"/>
      <c r="M175" s="288"/>
      <c r="N175" s="288"/>
      <c r="O175" s="288"/>
      <c r="P175" s="288"/>
      <c r="Q175" s="288"/>
    </row>
    <row r="176" spans="1:17" ht="15.75" x14ac:dyDescent="0.5">
      <c r="A176" s="288"/>
      <c r="B176" s="288"/>
      <c r="C176" s="288"/>
      <c r="D176" s="288"/>
      <c r="E176" s="288"/>
      <c r="F176" s="288"/>
      <c r="G176" s="288"/>
      <c r="H176" s="288"/>
      <c r="I176" s="288"/>
      <c r="J176" s="288"/>
      <c r="K176" s="288"/>
      <c r="L176" s="288"/>
      <c r="M176" s="288"/>
      <c r="N176" s="288"/>
      <c r="O176" s="288"/>
      <c r="P176" s="288"/>
      <c r="Q176" s="288"/>
    </row>
    <row r="177" spans="1:17" ht="15.75" x14ac:dyDescent="0.5">
      <c r="A177" s="288"/>
      <c r="B177" s="288"/>
      <c r="C177" s="288"/>
      <c r="D177" s="288"/>
      <c r="E177" s="288"/>
      <c r="F177" s="288"/>
      <c r="G177" s="288"/>
      <c r="H177" s="288"/>
      <c r="I177" s="288"/>
      <c r="J177" s="288"/>
      <c r="K177" s="288"/>
      <c r="L177" s="288"/>
      <c r="M177" s="288"/>
      <c r="N177" s="288"/>
      <c r="O177" s="288"/>
      <c r="P177" s="288"/>
      <c r="Q177" s="288"/>
    </row>
    <row r="178" spans="1:17" ht="15.75" x14ac:dyDescent="0.5">
      <c r="A178" s="288"/>
      <c r="B178" s="288"/>
      <c r="C178" s="288"/>
      <c r="D178" s="288"/>
      <c r="E178" s="288"/>
      <c r="F178" s="288"/>
      <c r="G178" s="288"/>
      <c r="H178" s="288"/>
      <c r="I178" s="288"/>
      <c r="J178" s="288"/>
      <c r="K178" s="288"/>
      <c r="L178" s="288"/>
      <c r="M178" s="288"/>
      <c r="N178" s="288"/>
      <c r="O178" s="288"/>
      <c r="P178" s="288"/>
      <c r="Q178" s="288"/>
    </row>
    <row r="179" spans="1:17" ht="15.75" x14ac:dyDescent="0.5">
      <c r="A179" s="288"/>
      <c r="B179" s="288"/>
      <c r="C179" s="288"/>
      <c r="D179" s="288"/>
      <c r="E179" s="288"/>
      <c r="F179" s="288"/>
      <c r="G179" s="288"/>
      <c r="H179" s="288"/>
      <c r="I179" s="288"/>
      <c r="J179" s="288"/>
      <c r="K179" s="288"/>
      <c r="L179" s="288"/>
      <c r="M179" s="288"/>
      <c r="N179" s="288"/>
      <c r="O179" s="288"/>
      <c r="P179" s="288"/>
      <c r="Q179" s="288"/>
    </row>
    <row r="180" spans="1:17" ht="15.75" x14ac:dyDescent="0.5">
      <c r="A180" s="288"/>
      <c r="B180" s="288"/>
      <c r="C180" s="288"/>
      <c r="D180" s="288"/>
      <c r="E180" s="288"/>
      <c r="F180" s="288"/>
      <c r="G180" s="288"/>
      <c r="H180" s="288"/>
      <c r="I180" s="288"/>
      <c r="J180" s="288"/>
      <c r="K180" s="288"/>
      <c r="L180" s="288"/>
      <c r="M180" s="288"/>
      <c r="N180" s="288"/>
      <c r="O180" s="288"/>
      <c r="P180" s="288"/>
      <c r="Q180" s="288"/>
    </row>
    <row r="181" spans="1:17" ht="15.75" x14ac:dyDescent="0.5">
      <c r="A181" s="288"/>
      <c r="B181" s="288"/>
      <c r="C181" s="288"/>
      <c r="D181" s="288"/>
      <c r="E181" s="288"/>
      <c r="F181" s="288"/>
      <c r="G181" s="288"/>
      <c r="H181" s="288"/>
      <c r="I181" s="288"/>
      <c r="J181" s="288"/>
      <c r="K181" s="288"/>
      <c r="L181" s="288"/>
      <c r="M181" s="288"/>
      <c r="N181" s="288"/>
      <c r="O181" s="288"/>
      <c r="P181" s="288"/>
      <c r="Q181" s="288"/>
    </row>
    <row r="182" spans="1:17" ht="15.75" x14ac:dyDescent="0.5">
      <c r="A182" s="288"/>
      <c r="B182" s="288"/>
      <c r="C182" s="288"/>
      <c r="D182" s="288"/>
      <c r="E182" s="288"/>
      <c r="F182" s="288"/>
      <c r="G182" s="288"/>
      <c r="H182" s="288"/>
      <c r="I182" s="288"/>
      <c r="J182" s="288"/>
      <c r="K182" s="288"/>
      <c r="L182" s="288"/>
      <c r="M182" s="288"/>
      <c r="N182" s="288"/>
      <c r="O182" s="288"/>
      <c r="P182" s="288"/>
      <c r="Q182" s="288"/>
    </row>
    <row r="183" spans="1:17" ht="15.75" x14ac:dyDescent="0.5">
      <c r="A183" s="288"/>
      <c r="B183" s="288"/>
      <c r="C183" s="288"/>
      <c r="D183" s="288"/>
      <c r="E183" s="288"/>
      <c r="F183" s="288"/>
      <c r="G183" s="288"/>
      <c r="H183" s="288"/>
      <c r="I183" s="288"/>
      <c r="J183" s="288"/>
      <c r="K183" s="288"/>
      <c r="L183" s="288"/>
      <c r="M183" s="288"/>
      <c r="N183" s="288"/>
      <c r="O183" s="288"/>
      <c r="P183" s="288"/>
      <c r="Q183" s="288"/>
    </row>
    <row r="184" spans="1:17" ht="15.75" x14ac:dyDescent="0.5">
      <c r="A184" s="288"/>
      <c r="B184" s="288"/>
      <c r="C184" s="288"/>
      <c r="D184" s="288"/>
      <c r="E184" s="288"/>
      <c r="F184" s="288"/>
      <c r="G184" s="288"/>
      <c r="H184" s="288"/>
      <c r="I184" s="288"/>
      <c r="J184" s="288"/>
      <c r="K184" s="288"/>
      <c r="L184" s="288"/>
      <c r="M184" s="288"/>
      <c r="N184" s="288"/>
      <c r="O184" s="288"/>
      <c r="P184" s="288"/>
      <c r="Q184" s="288"/>
    </row>
    <row r="185" spans="1:17" ht="15.75" x14ac:dyDescent="0.5">
      <c r="A185" s="288"/>
      <c r="B185" s="288"/>
      <c r="C185" s="288"/>
      <c r="D185" s="288"/>
      <c r="E185" s="288"/>
      <c r="F185" s="288"/>
      <c r="G185" s="288"/>
      <c r="H185" s="288"/>
      <c r="I185" s="288"/>
      <c r="J185" s="288"/>
      <c r="K185" s="288"/>
      <c r="L185" s="288"/>
      <c r="M185" s="288"/>
      <c r="N185" s="288"/>
      <c r="O185" s="288"/>
      <c r="P185" s="288"/>
      <c r="Q185" s="288"/>
    </row>
    <row r="186" spans="1:17" ht="15.75" x14ac:dyDescent="0.5">
      <c r="A186" s="288"/>
      <c r="B186" s="288"/>
      <c r="C186" s="288"/>
      <c r="D186" s="288"/>
      <c r="E186" s="288"/>
      <c r="F186" s="288"/>
      <c r="G186" s="288"/>
      <c r="H186" s="288"/>
      <c r="I186" s="288"/>
      <c r="J186" s="288"/>
      <c r="K186" s="288"/>
      <c r="L186" s="288"/>
      <c r="M186" s="288"/>
      <c r="N186" s="288"/>
      <c r="O186" s="288"/>
      <c r="P186" s="288"/>
      <c r="Q186" s="288"/>
    </row>
    <row r="187" spans="1:17" ht="15.75" x14ac:dyDescent="0.5">
      <c r="A187" s="288"/>
      <c r="B187" s="288"/>
      <c r="C187" s="288"/>
      <c r="D187" s="288"/>
      <c r="E187" s="288"/>
      <c r="F187" s="288"/>
      <c r="G187" s="288"/>
      <c r="H187" s="288"/>
      <c r="I187" s="288"/>
      <c r="J187" s="288"/>
      <c r="K187" s="288"/>
      <c r="L187" s="288"/>
      <c r="M187" s="288"/>
      <c r="N187" s="288"/>
      <c r="O187" s="288"/>
      <c r="P187" s="288"/>
      <c r="Q187" s="288"/>
    </row>
    <row r="188" spans="1:17" ht="15.75" x14ac:dyDescent="0.5">
      <c r="A188" s="288"/>
      <c r="B188" s="288"/>
      <c r="C188" s="288"/>
      <c r="D188" s="288"/>
      <c r="E188" s="288"/>
      <c r="F188" s="288"/>
      <c r="G188" s="288"/>
      <c r="H188" s="288"/>
      <c r="I188" s="288"/>
      <c r="J188" s="288"/>
      <c r="K188" s="288"/>
      <c r="L188" s="288"/>
      <c r="M188" s="288"/>
      <c r="N188" s="288"/>
      <c r="O188" s="288"/>
      <c r="P188" s="288"/>
      <c r="Q188" s="288"/>
    </row>
    <row r="189" spans="1:17" ht="15.75" x14ac:dyDescent="0.5">
      <c r="A189" s="288"/>
      <c r="B189" s="288"/>
      <c r="C189" s="288"/>
      <c r="D189" s="288"/>
      <c r="E189" s="288"/>
      <c r="F189" s="288"/>
      <c r="G189" s="288"/>
      <c r="H189" s="288"/>
      <c r="I189" s="288"/>
      <c r="J189" s="288"/>
      <c r="K189" s="288"/>
      <c r="L189" s="288"/>
      <c r="M189" s="288"/>
      <c r="N189" s="288"/>
      <c r="O189" s="288"/>
      <c r="P189" s="288"/>
      <c r="Q189" s="288"/>
    </row>
    <row r="190" spans="1:17" ht="15.75" x14ac:dyDescent="0.5">
      <c r="A190" s="288"/>
      <c r="B190" s="288"/>
      <c r="C190" s="288"/>
      <c r="D190" s="288"/>
      <c r="E190" s="288"/>
      <c r="F190" s="288"/>
      <c r="G190" s="288"/>
      <c r="H190" s="288"/>
      <c r="I190" s="288"/>
      <c r="J190" s="288"/>
      <c r="K190" s="288"/>
      <c r="L190" s="288"/>
      <c r="M190" s="288"/>
      <c r="N190" s="288"/>
      <c r="O190" s="288"/>
      <c r="P190" s="288"/>
      <c r="Q190" s="288"/>
    </row>
    <row r="191" spans="1:17" ht="15.75" x14ac:dyDescent="0.5">
      <c r="A191" s="288"/>
      <c r="B191" s="288"/>
      <c r="C191" s="288"/>
      <c r="D191" s="288"/>
      <c r="E191" s="288"/>
      <c r="F191" s="288"/>
      <c r="G191" s="288"/>
      <c r="H191" s="288"/>
      <c r="I191" s="288"/>
      <c r="J191" s="288"/>
      <c r="K191" s="288"/>
      <c r="L191" s="288"/>
      <c r="M191" s="288"/>
      <c r="N191" s="288"/>
      <c r="O191" s="288"/>
      <c r="P191" s="288"/>
      <c r="Q191" s="288"/>
    </row>
    <row r="192" spans="1:17" ht="15.75" x14ac:dyDescent="0.5">
      <c r="A192" s="288"/>
      <c r="B192" s="288"/>
      <c r="C192" s="288"/>
      <c r="D192" s="288"/>
      <c r="E192" s="288"/>
      <c r="F192" s="288"/>
      <c r="G192" s="288"/>
      <c r="H192" s="288"/>
      <c r="I192" s="288"/>
      <c r="J192" s="288"/>
      <c r="K192" s="288"/>
      <c r="L192" s="288"/>
      <c r="M192" s="288"/>
      <c r="N192" s="288"/>
      <c r="O192" s="288"/>
      <c r="P192" s="288"/>
      <c r="Q192" s="288"/>
    </row>
    <row r="193" spans="1:17" ht="15.75" x14ac:dyDescent="0.5">
      <c r="A193" s="288"/>
      <c r="B193" s="288"/>
      <c r="C193" s="288"/>
      <c r="D193" s="288"/>
      <c r="E193" s="288"/>
      <c r="F193" s="288"/>
      <c r="G193" s="288"/>
      <c r="H193" s="288"/>
      <c r="I193" s="288"/>
      <c r="J193" s="288"/>
      <c r="K193" s="288"/>
      <c r="L193" s="288"/>
      <c r="M193" s="288"/>
      <c r="N193" s="288"/>
      <c r="O193" s="288"/>
      <c r="P193" s="288"/>
      <c r="Q193" s="288"/>
    </row>
    <row r="194" spans="1:17" ht="15.75" x14ac:dyDescent="0.5">
      <c r="A194" s="288"/>
      <c r="B194" s="288"/>
      <c r="C194" s="288"/>
      <c r="D194" s="288"/>
      <c r="E194" s="288"/>
      <c r="F194" s="288"/>
      <c r="G194" s="288"/>
      <c r="H194" s="288"/>
      <c r="I194" s="288"/>
      <c r="J194" s="288"/>
      <c r="K194" s="288"/>
      <c r="L194" s="288"/>
      <c r="M194" s="288"/>
      <c r="N194" s="288"/>
      <c r="O194" s="288"/>
      <c r="P194" s="288"/>
      <c r="Q194" s="288"/>
    </row>
    <row r="195" spans="1:17" ht="15.75" x14ac:dyDescent="0.5">
      <c r="A195" s="288"/>
      <c r="B195" s="288"/>
      <c r="C195" s="288"/>
      <c r="D195" s="288"/>
      <c r="E195" s="288"/>
      <c r="F195" s="288"/>
      <c r="G195" s="288"/>
      <c r="H195" s="288"/>
      <c r="I195" s="288"/>
      <c r="J195" s="288"/>
      <c r="K195" s="288"/>
      <c r="L195" s="288"/>
      <c r="M195" s="288"/>
      <c r="N195" s="288"/>
      <c r="O195" s="288"/>
      <c r="P195" s="288"/>
      <c r="Q195" s="288"/>
    </row>
    <row r="196" spans="1:17" ht="15.75" x14ac:dyDescent="0.5">
      <c r="A196" s="288"/>
      <c r="B196" s="288"/>
      <c r="C196" s="288"/>
      <c r="D196" s="288"/>
      <c r="E196" s="288"/>
      <c r="F196" s="288"/>
      <c r="G196" s="288"/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</row>
    <row r="197" spans="1:17" ht="15.75" x14ac:dyDescent="0.5">
      <c r="A197" s="288"/>
      <c r="B197" s="288"/>
      <c r="C197" s="288"/>
      <c r="D197" s="288"/>
      <c r="E197" s="288"/>
      <c r="F197" s="288"/>
      <c r="G197" s="288"/>
      <c r="H197" s="288"/>
      <c r="I197" s="288"/>
      <c r="J197" s="288"/>
      <c r="K197" s="288"/>
      <c r="L197" s="288"/>
      <c r="M197" s="288"/>
      <c r="N197" s="288"/>
      <c r="O197" s="288"/>
      <c r="P197" s="288"/>
      <c r="Q197" s="288"/>
    </row>
    <row r="198" spans="1:17" ht="15.75" x14ac:dyDescent="0.5">
      <c r="A198" s="288"/>
      <c r="B198" s="288"/>
      <c r="C198" s="288"/>
      <c r="D198" s="288"/>
      <c r="E198" s="288"/>
      <c r="F198" s="288"/>
      <c r="G198" s="288"/>
      <c r="H198" s="288"/>
      <c r="I198" s="288"/>
      <c r="J198" s="288"/>
      <c r="K198" s="288"/>
      <c r="L198" s="288"/>
      <c r="M198" s="288"/>
      <c r="N198" s="288"/>
      <c r="O198" s="288"/>
      <c r="P198" s="288"/>
      <c r="Q198" s="288"/>
    </row>
    <row r="199" spans="1:17" ht="15.75" x14ac:dyDescent="0.5">
      <c r="A199" s="288"/>
      <c r="B199" s="288"/>
      <c r="C199" s="288"/>
      <c r="D199" s="288"/>
      <c r="E199" s="288"/>
      <c r="F199" s="288"/>
      <c r="G199" s="288"/>
      <c r="H199" s="288"/>
      <c r="I199" s="288"/>
      <c r="J199" s="288"/>
      <c r="K199" s="288"/>
      <c r="L199" s="288"/>
      <c r="M199" s="288"/>
      <c r="N199" s="288"/>
      <c r="O199" s="288"/>
      <c r="P199" s="288"/>
      <c r="Q199" s="288"/>
    </row>
    <row r="200" spans="1:17" ht="15.75" x14ac:dyDescent="0.5">
      <c r="A200" s="288"/>
      <c r="B200" s="288"/>
      <c r="C200" s="288"/>
      <c r="D200" s="288"/>
      <c r="E200" s="288"/>
      <c r="F200" s="288"/>
      <c r="G200" s="288"/>
      <c r="H200" s="288"/>
      <c r="I200" s="288"/>
      <c r="J200" s="288"/>
      <c r="K200" s="288"/>
      <c r="L200" s="288"/>
      <c r="M200" s="288"/>
      <c r="N200" s="288"/>
      <c r="O200" s="288"/>
      <c r="P200" s="288"/>
      <c r="Q200" s="288"/>
    </row>
    <row r="201" spans="1:17" ht="15.75" x14ac:dyDescent="0.5">
      <c r="A201" s="288"/>
      <c r="B201" s="288"/>
      <c r="C201" s="288"/>
      <c r="D201" s="288"/>
      <c r="E201" s="288"/>
      <c r="F201" s="288"/>
      <c r="G201" s="288"/>
      <c r="H201" s="288"/>
      <c r="I201" s="288"/>
      <c r="J201" s="288"/>
      <c r="K201" s="288"/>
      <c r="L201" s="288"/>
      <c r="M201" s="288"/>
      <c r="N201" s="288"/>
      <c r="O201" s="288"/>
      <c r="P201" s="288"/>
      <c r="Q201" s="288"/>
    </row>
    <row r="202" spans="1:17" ht="15.75" x14ac:dyDescent="0.5">
      <c r="A202" s="288"/>
      <c r="B202" s="288"/>
      <c r="C202" s="288"/>
      <c r="D202" s="288"/>
      <c r="E202" s="288"/>
      <c r="F202" s="288"/>
      <c r="G202" s="288"/>
      <c r="H202" s="288"/>
      <c r="I202" s="288"/>
      <c r="J202" s="288"/>
      <c r="K202" s="288"/>
      <c r="L202" s="288"/>
      <c r="M202" s="288"/>
      <c r="N202" s="288"/>
      <c r="O202" s="288"/>
      <c r="P202" s="288"/>
      <c r="Q202" s="288"/>
    </row>
    <row r="203" spans="1:17" ht="15.75" x14ac:dyDescent="0.5">
      <c r="A203" s="288"/>
      <c r="B203" s="288"/>
      <c r="C203" s="288"/>
      <c r="D203" s="288"/>
      <c r="E203" s="288"/>
      <c r="F203" s="288"/>
      <c r="G203" s="288"/>
      <c r="H203" s="288"/>
      <c r="I203" s="288"/>
      <c r="J203" s="288"/>
      <c r="K203" s="288"/>
      <c r="L203" s="288"/>
      <c r="M203" s="288"/>
      <c r="N203" s="288"/>
      <c r="O203" s="288"/>
      <c r="P203" s="288"/>
      <c r="Q203" s="288"/>
    </row>
    <row r="204" spans="1:17" ht="15.75" x14ac:dyDescent="0.5">
      <c r="A204" s="288"/>
      <c r="B204" s="288"/>
      <c r="C204" s="288"/>
      <c r="D204" s="288"/>
      <c r="E204" s="288"/>
      <c r="F204" s="288"/>
      <c r="G204" s="288"/>
      <c r="H204" s="288"/>
      <c r="I204" s="288"/>
      <c r="J204" s="288"/>
      <c r="K204" s="288"/>
      <c r="L204" s="288"/>
      <c r="M204" s="288"/>
      <c r="N204" s="288"/>
      <c r="O204" s="288"/>
      <c r="P204" s="288"/>
      <c r="Q204" s="288"/>
    </row>
    <row r="205" spans="1:17" ht="15.75" x14ac:dyDescent="0.5">
      <c r="A205" s="288"/>
      <c r="B205" s="288"/>
      <c r="C205" s="288"/>
      <c r="D205" s="288"/>
      <c r="E205" s="288"/>
      <c r="F205" s="288"/>
      <c r="G205" s="288"/>
      <c r="H205" s="288"/>
      <c r="I205" s="288"/>
      <c r="J205" s="288"/>
      <c r="K205" s="288"/>
      <c r="L205" s="288"/>
      <c r="M205" s="288"/>
      <c r="N205" s="288"/>
      <c r="O205" s="288"/>
      <c r="P205" s="288"/>
      <c r="Q205" s="288"/>
    </row>
    <row r="206" spans="1:17" ht="15.75" x14ac:dyDescent="0.5">
      <c r="A206" s="288"/>
      <c r="B206" s="288"/>
      <c r="C206" s="288"/>
      <c r="D206" s="288"/>
      <c r="E206" s="288"/>
      <c r="F206" s="288"/>
      <c r="G206" s="288"/>
      <c r="H206" s="288"/>
      <c r="I206" s="288"/>
      <c r="J206" s="288"/>
      <c r="K206" s="288"/>
      <c r="L206" s="288"/>
      <c r="M206" s="288"/>
      <c r="N206" s="288"/>
      <c r="O206" s="288"/>
      <c r="P206" s="288"/>
      <c r="Q206" s="288"/>
    </row>
    <row r="207" spans="1:17" ht="15.75" x14ac:dyDescent="0.5">
      <c r="A207" s="288"/>
      <c r="B207" s="288"/>
      <c r="C207" s="288"/>
      <c r="D207" s="288"/>
      <c r="E207" s="288"/>
      <c r="F207" s="288"/>
      <c r="G207" s="288"/>
      <c r="H207" s="288"/>
      <c r="I207" s="288"/>
      <c r="J207" s="288"/>
      <c r="K207" s="288"/>
      <c r="L207" s="288"/>
      <c r="M207" s="288"/>
      <c r="N207" s="288"/>
      <c r="O207" s="288"/>
      <c r="P207" s="288"/>
      <c r="Q207" s="288"/>
    </row>
    <row r="208" spans="1:17" ht="15.75" x14ac:dyDescent="0.5">
      <c r="A208" s="288"/>
      <c r="B208" s="288"/>
      <c r="C208" s="288"/>
      <c r="D208" s="288"/>
      <c r="E208" s="288"/>
      <c r="F208" s="288"/>
      <c r="G208" s="288"/>
      <c r="H208" s="288"/>
      <c r="I208" s="288"/>
      <c r="J208" s="288"/>
      <c r="K208" s="288"/>
      <c r="L208" s="288"/>
      <c r="M208" s="288"/>
      <c r="N208" s="288"/>
      <c r="O208" s="288"/>
      <c r="P208" s="288"/>
      <c r="Q208" s="288"/>
    </row>
    <row r="209" spans="1:17" ht="15.75" x14ac:dyDescent="0.5">
      <c r="A209" s="288"/>
      <c r="B209" s="288"/>
      <c r="C209" s="288"/>
      <c r="D209" s="288"/>
      <c r="E209" s="288"/>
      <c r="F209" s="288"/>
      <c r="G209" s="288"/>
      <c r="H209" s="288"/>
      <c r="I209" s="288"/>
      <c r="J209" s="288"/>
      <c r="K209" s="288"/>
      <c r="L209" s="288"/>
      <c r="M209" s="288"/>
      <c r="N209" s="288"/>
      <c r="O209" s="288"/>
      <c r="P209" s="288"/>
      <c r="Q209" s="288"/>
    </row>
    <row r="210" spans="1:17" ht="15.75" x14ac:dyDescent="0.5">
      <c r="A210" s="288"/>
      <c r="B210" s="288"/>
      <c r="C210" s="288"/>
      <c r="D210" s="288"/>
      <c r="E210" s="288"/>
      <c r="F210" s="288"/>
      <c r="G210" s="288"/>
      <c r="H210" s="288"/>
      <c r="I210" s="288"/>
      <c r="J210" s="288"/>
      <c r="K210" s="288"/>
      <c r="L210" s="288"/>
      <c r="M210" s="288"/>
      <c r="N210" s="288"/>
      <c r="O210" s="288"/>
      <c r="P210" s="288"/>
      <c r="Q210" s="288"/>
    </row>
    <row r="211" spans="1:17" ht="15.75" x14ac:dyDescent="0.5">
      <c r="A211" s="288"/>
      <c r="B211" s="288"/>
      <c r="C211" s="288"/>
      <c r="D211" s="288"/>
      <c r="E211" s="288"/>
      <c r="F211" s="288"/>
      <c r="G211" s="288"/>
      <c r="H211" s="288"/>
      <c r="I211" s="288"/>
      <c r="J211" s="288"/>
      <c r="K211" s="288"/>
      <c r="L211" s="288"/>
      <c r="M211" s="288"/>
      <c r="N211" s="288"/>
      <c r="O211" s="288"/>
      <c r="P211" s="288"/>
      <c r="Q211" s="288"/>
    </row>
    <row r="212" spans="1:17" ht="15.75" x14ac:dyDescent="0.5">
      <c r="A212" s="288"/>
      <c r="B212" s="288"/>
      <c r="C212" s="288"/>
      <c r="D212" s="288"/>
      <c r="E212" s="288"/>
      <c r="F212" s="288"/>
      <c r="G212" s="288"/>
      <c r="H212" s="288"/>
      <c r="I212" s="288"/>
      <c r="J212" s="288"/>
      <c r="K212" s="288"/>
      <c r="L212" s="288"/>
      <c r="M212" s="288"/>
      <c r="N212" s="288"/>
      <c r="O212" s="288"/>
      <c r="P212" s="288"/>
      <c r="Q212" s="288"/>
    </row>
    <row r="213" spans="1:17" ht="15.75" x14ac:dyDescent="0.5">
      <c r="A213" s="288"/>
      <c r="B213" s="288"/>
      <c r="C213" s="288"/>
      <c r="D213" s="288"/>
      <c r="E213" s="288"/>
      <c r="F213" s="288"/>
      <c r="G213" s="288"/>
      <c r="H213" s="288"/>
      <c r="I213" s="288"/>
      <c r="J213" s="288"/>
      <c r="K213" s="288"/>
      <c r="L213" s="288"/>
      <c r="M213" s="288"/>
      <c r="N213" s="288"/>
      <c r="O213" s="288"/>
      <c r="P213" s="288"/>
      <c r="Q213" s="288"/>
    </row>
    <row r="214" spans="1:17" ht="15.75" x14ac:dyDescent="0.5">
      <c r="A214" s="288"/>
      <c r="B214" s="288"/>
      <c r="C214" s="288"/>
      <c r="D214" s="288"/>
      <c r="E214" s="288"/>
      <c r="F214" s="288"/>
      <c r="G214" s="288"/>
      <c r="H214" s="288"/>
      <c r="I214" s="288"/>
      <c r="J214" s="288"/>
      <c r="K214" s="288"/>
      <c r="L214" s="288"/>
      <c r="M214" s="288"/>
      <c r="N214" s="288"/>
      <c r="O214" s="288"/>
      <c r="P214" s="288"/>
      <c r="Q214" s="288"/>
    </row>
    <row r="215" spans="1:17" ht="15.75" x14ac:dyDescent="0.5">
      <c r="A215" s="288"/>
      <c r="B215" s="288"/>
      <c r="C215" s="288"/>
      <c r="D215" s="288"/>
      <c r="E215" s="288"/>
      <c r="F215" s="288"/>
      <c r="G215" s="288"/>
      <c r="H215" s="288"/>
      <c r="I215" s="288"/>
      <c r="J215" s="288"/>
      <c r="K215" s="288"/>
      <c r="L215" s="288"/>
      <c r="M215" s="288"/>
      <c r="N215" s="288"/>
      <c r="O215" s="288"/>
      <c r="P215" s="288"/>
      <c r="Q215" s="288"/>
    </row>
    <row r="216" spans="1:17" ht="15.75" x14ac:dyDescent="0.5">
      <c r="A216" s="288"/>
      <c r="B216" s="288"/>
      <c r="C216" s="288"/>
      <c r="D216" s="288"/>
      <c r="E216" s="288"/>
      <c r="F216" s="288"/>
      <c r="G216" s="288"/>
      <c r="H216" s="288"/>
      <c r="I216" s="288"/>
      <c r="J216" s="288"/>
      <c r="K216" s="288"/>
      <c r="L216" s="288"/>
      <c r="M216" s="288"/>
      <c r="N216" s="288"/>
      <c r="O216" s="288"/>
      <c r="P216" s="288"/>
      <c r="Q216" s="288"/>
    </row>
    <row r="217" spans="1:17" ht="15.75" x14ac:dyDescent="0.5">
      <c r="A217" s="288"/>
      <c r="B217" s="288"/>
      <c r="C217" s="288"/>
      <c r="D217" s="288"/>
      <c r="E217" s="288"/>
      <c r="F217" s="288"/>
      <c r="G217" s="288"/>
      <c r="H217" s="288"/>
      <c r="I217" s="288"/>
      <c r="J217" s="288"/>
      <c r="K217" s="288"/>
      <c r="L217" s="288"/>
      <c r="M217" s="288"/>
      <c r="N217" s="288"/>
      <c r="O217" s="288"/>
      <c r="P217" s="288"/>
      <c r="Q217" s="288"/>
    </row>
    <row r="218" spans="1:17" ht="15.75" x14ac:dyDescent="0.5">
      <c r="A218" s="288"/>
      <c r="B218" s="288"/>
      <c r="C218" s="288"/>
      <c r="D218" s="288"/>
      <c r="E218" s="288"/>
      <c r="F218" s="288"/>
      <c r="G218" s="288"/>
      <c r="H218" s="288"/>
      <c r="I218" s="288"/>
      <c r="J218" s="288"/>
      <c r="K218" s="288"/>
      <c r="L218" s="288"/>
      <c r="M218" s="288"/>
      <c r="N218" s="288"/>
      <c r="O218" s="288"/>
      <c r="P218" s="288"/>
      <c r="Q218" s="288"/>
    </row>
    <row r="219" spans="1:17" ht="15.75" x14ac:dyDescent="0.5">
      <c r="A219" s="288"/>
      <c r="B219" s="288"/>
      <c r="C219" s="288"/>
      <c r="D219" s="288"/>
      <c r="E219" s="288"/>
      <c r="F219" s="288"/>
      <c r="G219" s="288"/>
      <c r="H219" s="288"/>
      <c r="I219" s="288"/>
      <c r="J219" s="288"/>
      <c r="K219" s="288"/>
      <c r="L219" s="288"/>
      <c r="M219" s="288"/>
      <c r="N219" s="288"/>
      <c r="O219" s="288"/>
      <c r="P219" s="288"/>
      <c r="Q219" s="288"/>
    </row>
    <row r="220" spans="1:17" ht="15.75" x14ac:dyDescent="0.5">
      <c r="A220" s="288"/>
      <c r="B220" s="288"/>
      <c r="C220" s="288"/>
      <c r="D220" s="288"/>
      <c r="E220" s="288"/>
      <c r="F220" s="288"/>
      <c r="G220" s="288"/>
      <c r="H220" s="288"/>
      <c r="I220" s="288"/>
      <c r="J220" s="288"/>
      <c r="K220" s="288"/>
      <c r="L220" s="288"/>
      <c r="M220" s="288"/>
      <c r="N220" s="288"/>
      <c r="O220" s="288"/>
      <c r="P220" s="288"/>
      <c r="Q220" s="288"/>
    </row>
    <row r="221" spans="1:17" ht="15.75" x14ac:dyDescent="0.5">
      <c r="A221" s="288"/>
      <c r="B221" s="288"/>
      <c r="C221" s="288"/>
      <c r="D221" s="288"/>
      <c r="E221" s="288"/>
      <c r="F221" s="288"/>
      <c r="G221" s="288"/>
      <c r="H221" s="288"/>
      <c r="I221" s="288"/>
      <c r="J221" s="288"/>
      <c r="K221" s="288"/>
      <c r="L221" s="288"/>
      <c r="M221" s="288"/>
      <c r="N221" s="288"/>
      <c r="O221" s="288"/>
      <c r="P221" s="288"/>
      <c r="Q221" s="288"/>
    </row>
    <row r="222" spans="1:17" ht="15.75" x14ac:dyDescent="0.5">
      <c r="A222" s="288"/>
      <c r="B222" s="288"/>
      <c r="C222" s="288"/>
      <c r="D222" s="288"/>
      <c r="E222" s="288"/>
      <c r="F222" s="288"/>
      <c r="G222" s="288"/>
      <c r="H222" s="288"/>
      <c r="I222" s="288"/>
      <c r="J222" s="288"/>
      <c r="K222" s="288"/>
      <c r="L222" s="288"/>
      <c r="M222" s="288"/>
      <c r="N222" s="288"/>
      <c r="O222" s="288"/>
      <c r="P222" s="288"/>
      <c r="Q222" s="288"/>
    </row>
    <row r="223" spans="1:17" ht="15.75" x14ac:dyDescent="0.5">
      <c r="A223" s="288"/>
      <c r="B223" s="288"/>
      <c r="C223" s="288"/>
      <c r="D223" s="288"/>
      <c r="E223" s="288"/>
      <c r="F223" s="288"/>
      <c r="G223" s="288"/>
      <c r="H223" s="288"/>
      <c r="I223" s="288"/>
      <c r="J223" s="288"/>
      <c r="K223" s="288"/>
      <c r="L223" s="288"/>
      <c r="M223" s="288"/>
      <c r="N223" s="288"/>
      <c r="O223" s="288"/>
      <c r="P223" s="288"/>
      <c r="Q223" s="288"/>
    </row>
    <row r="224" spans="1:17" ht="15.75" x14ac:dyDescent="0.5">
      <c r="A224" s="288"/>
      <c r="B224" s="288"/>
      <c r="C224" s="288"/>
      <c r="D224" s="288"/>
      <c r="E224" s="288"/>
      <c r="F224" s="288"/>
      <c r="G224" s="288"/>
      <c r="H224" s="288"/>
      <c r="I224" s="288"/>
      <c r="J224" s="288"/>
      <c r="K224" s="288"/>
      <c r="L224" s="288"/>
      <c r="M224" s="288"/>
      <c r="N224" s="288"/>
      <c r="O224" s="288"/>
      <c r="P224" s="288"/>
      <c r="Q224" s="288"/>
    </row>
    <row r="225" spans="1:17" ht="15.75" x14ac:dyDescent="0.5">
      <c r="A225" s="288"/>
      <c r="B225" s="288"/>
      <c r="C225" s="288"/>
      <c r="D225" s="288"/>
      <c r="E225" s="288"/>
      <c r="F225" s="288"/>
      <c r="G225" s="288"/>
      <c r="H225" s="288"/>
      <c r="I225" s="288"/>
      <c r="J225" s="288"/>
      <c r="K225" s="288"/>
      <c r="L225" s="288"/>
      <c r="M225" s="288"/>
      <c r="N225" s="288"/>
      <c r="O225" s="288"/>
      <c r="P225" s="288"/>
      <c r="Q225" s="288"/>
    </row>
    <row r="226" spans="1:17" ht="15.75" x14ac:dyDescent="0.5">
      <c r="A226" s="288"/>
      <c r="B226" s="288"/>
      <c r="C226" s="288"/>
      <c r="D226" s="288"/>
      <c r="E226" s="288"/>
      <c r="F226" s="288"/>
      <c r="G226" s="288"/>
      <c r="H226" s="288"/>
      <c r="I226" s="288"/>
      <c r="J226" s="288"/>
      <c r="K226" s="288"/>
      <c r="L226" s="288"/>
      <c r="M226" s="288"/>
      <c r="N226" s="288"/>
      <c r="O226" s="288"/>
      <c r="P226" s="288"/>
      <c r="Q226" s="288"/>
    </row>
    <row r="227" spans="1:17" ht="15.75" x14ac:dyDescent="0.5">
      <c r="A227" s="288"/>
      <c r="B227" s="288"/>
      <c r="C227" s="288"/>
      <c r="D227" s="288"/>
      <c r="E227" s="288"/>
      <c r="F227" s="288"/>
      <c r="G227" s="288"/>
      <c r="H227" s="288"/>
      <c r="I227" s="288"/>
      <c r="J227" s="288"/>
      <c r="K227" s="288"/>
      <c r="L227" s="288"/>
      <c r="M227" s="288"/>
      <c r="N227" s="288"/>
      <c r="O227" s="288"/>
      <c r="P227" s="288"/>
      <c r="Q227" s="288"/>
    </row>
    <row r="228" spans="1:17" ht="15.75" x14ac:dyDescent="0.5">
      <c r="A228" s="288"/>
      <c r="B228" s="288"/>
      <c r="C228" s="288"/>
      <c r="D228" s="288"/>
      <c r="E228" s="288"/>
      <c r="F228" s="288"/>
      <c r="G228" s="288"/>
      <c r="H228" s="288"/>
      <c r="I228" s="288"/>
      <c r="J228" s="288"/>
      <c r="K228" s="288"/>
      <c r="L228" s="288"/>
      <c r="M228" s="288"/>
      <c r="N228" s="288"/>
      <c r="O228" s="288"/>
      <c r="P228" s="288"/>
      <c r="Q228" s="288"/>
    </row>
    <row r="229" spans="1:17" ht="15.75" x14ac:dyDescent="0.5">
      <c r="A229" s="288"/>
      <c r="B229" s="288"/>
      <c r="C229" s="288"/>
      <c r="D229" s="288"/>
      <c r="E229" s="288"/>
      <c r="F229" s="288"/>
      <c r="G229" s="288"/>
      <c r="H229" s="288"/>
      <c r="I229" s="288"/>
      <c r="J229" s="288"/>
      <c r="K229" s="288"/>
      <c r="L229" s="288"/>
      <c r="M229" s="288"/>
      <c r="N229" s="288"/>
      <c r="O229" s="288"/>
      <c r="P229" s="288"/>
      <c r="Q229" s="288"/>
    </row>
    <row r="230" spans="1:17" ht="15.75" x14ac:dyDescent="0.5">
      <c r="A230" s="288"/>
      <c r="B230" s="288"/>
      <c r="C230" s="288"/>
      <c r="D230" s="288"/>
      <c r="E230" s="288"/>
      <c r="F230" s="288"/>
      <c r="G230" s="288"/>
      <c r="H230" s="288"/>
      <c r="I230" s="288"/>
      <c r="J230" s="288"/>
      <c r="K230" s="288"/>
      <c r="L230" s="288"/>
      <c r="M230" s="288"/>
      <c r="N230" s="288"/>
      <c r="O230" s="288"/>
      <c r="P230" s="288"/>
      <c r="Q230" s="288"/>
    </row>
    <row r="231" spans="1:17" ht="15.75" x14ac:dyDescent="0.5">
      <c r="A231" s="288"/>
      <c r="B231" s="288"/>
      <c r="C231" s="288"/>
      <c r="D231" s="288"/>
      <c r="E231" s="288"/>
      <c r="F231" s="288"/>
      <c r="G231" s="288"/>
      <c r="H231" s="288"/>
      <c r="I231" s="288"/>
      <c r="J231" s="288"/>
      <c r="K231" s="288"/>
      <c r="L231" s="288"/>
      <c r="M231" s="288"/>
      <c r="N231" s="288"/>
      <c r="O231" s="288"/>
      <c r="P231" s="288"/>
      <c r="Q231" s="288"/>
    </row>
    <row r="232" spans="1:17" ht="15.75" x14ac:dyDescent="0.5">
      <c r="A232" s="288"/>
      <c r="B232" s="288"/>
      <c r="C232" s="288"/>
      <c r="D232" s="288"/>
      <c r="E232" s="288"/>
      <c r="F232" s="288"/>
      <c r="G232" s="288"/>
      <c r="H232" s="288"/>
      <c r="I232" s="288"/>
      <c r="J232" s="288"/>
      <c r="K232" s="288"/>
      <c r="L232" s="288"/>
      <c r="M232" s="288"/>
      <c r="N232" s="288"/>
      <c r="O232" s="288"/>
      <c r="P232" s="288"/>
      <c r="Q232" s="288"/>
    </row>
    <row r="233" spans="1:17" ht="15.75" x14ac:dyDescent="0.5">
      <c r="A233" s="288"/>
      <c r="B233" s="288"/>
      <c r="C233" s="288"/>
      <c r="D233" s="288"/>
      <c r="E233" s="288"/>
      <c r="F233" s="288"/>
      <c r="G233" s="288"/>
      <c r="H233" s="288"/>
      <c r="I233" s="288"/>
      <c r="J233" s="288"/>
      <c r="K233" s="288"/>
      <c r="L233" s="288"/>
      <c r="M233" s="288"/>
      <c r="N233" s="288"/>
      <c r="O233" s="288"/>
      <c r="P233" s="288"/>
      <c r="Q233" s="288"/>
    </row>
    <row r="234" spans="1:17" ht="15.75" x14ac:dyDescent="0.5">
      <c r="A234" s="288"/>
      <c r="B234" s="288"/>
      <c r="C234" s="288"/>
      <c r="D234" s="288"/>
      <c r="E234" s="288"/>
      <c r="F234" s="288"/>
      <c r="G234" s="288"/>
      <c r="H234" s="288"/>
      <c r="I234" s="288"/>
      <c r="J234" s="288"/>
      <c r="K234" s="288"/>
      <c r="L234" s="288"/>
      <c r="M234" s="288"/>
      <c r="N234" s="288"/>
      <c r="O234" s="288"/>
      <c r="P234" s="288"/>
      <c r="Q234" s="288"/>
    </row>
    <row r="235" spans="1:17" ht="15.75" x14ac:dyDescent="0.5">
      <c r="A235" s="288"/>
      <c r="B235" s="288"/>
      <c r="C235" s="288"/>
      <c r="D235" s="288"/>
      <c r="E235" s="288"/>
      <c r="F235" s="288"/>
      <c r="G235" s="288"/>
      <c r="H235" s="288"/>
      <c r="I235" s="288"/>
      <c r="J235" s="288"/>
      <c r="K235" s="288"/>
      <c r="L235" s="288"/>
      <c r="M235" s="288"/>
      <c r="N235" s="288"/>
      <c r="O235" s="288"/>
      <c r="P235" s="288"/>
      <c r="Q235" s="288"/>
    </row>
    <row r="236" spans="1:17" ht="15.75" x14ac:dyDescent="0.5">
      <c r="A236" s="288"/>
      <c r="B236" s="288"/>
      <c r="C236" s="288"/>
      <c r="D236" s="288"/>
      <c r="E236" s="288"/>
      <c r="F236" s="288"/>
      <c r="G236" s="288"/>
      <c r="H236" s="288"/>
      <c r="I236" s="288"/>
      <c r="J236" s="288"/>
      <c r="K236" s="288"/>
      <c r="L236" s="288"/>
      <c r="M236" s="288"/>
      <c r="N236" s="288"/>
      <c r="O236" s="288"/>
      <c r="P236" s="288"/>
      <c r="Q236" s="288"/>
    </row>
    <row r="237" spans="1:17" ht="15.75" x14ac:dyDescent="0.5">
      <c r="A237" s="288"/>
      <c r="B237" s="288"/>
      <c r="C237" s="288"/>
      <c r="D237" s="288"/>
      <c r="E237" s="288"/>
      <c r="F237" s="288"/>
      <c r="G237" s="288"/>
      <c r="H237" s="288"/>
      <c r="I237" s="288"/>
      <c r="J237" s="288"/>
      <c r="K237" s="288"/>
      <c r="L237" s="288"/>
      <c r="M237" s="288"/>
      <c r="N237" s="288"/>
      <c r="O237" s="288"/>
      <c r="P237" s="288"/>
      <c r="Q237" s="288"/>
    </row>
    <row r="238" spans="1:17" ht="15.75" x14ac:dyDescent="0.5">
      <c r="A238" s="288"/>
      <c r="B238" s="288"/>
      <c r="C238" s="288"/>
      <c r="D238" s="288"/>
      <c r="E238" s="288"/>
      <c r="F238" s="288"/>
      <c r="G238" s="288"/>
      <c r="H238" s="288"/>
      <c r="I238" s="288"/>
      <c r="J238" s="288"/>
      <c r="K238" s="288"/>
      <c r="L238" s="288"/>
      <c r="M238" s="288"/>
      <c r="N238" s="288"/>
      <c r="O238" s="288"/>
      <c r="P238" s="288"/>
      <c r="Q238" s="288"/>
    </row>
    <row r="239" spans="1:17" ht="15.75" x14ac:dyDescent="0.5">
      <c r="A239" s="288"/>
      <c r="B239" s="288"/>
      <c r="C239" s="288"/>
      <c r="D239" s="288"/>
      <c r="E239" s="288"/>
      <c r="F239" s="288"/>
      <c r="G239" s="288"/>
      <c r="H239" s="288"/>
      <c r="I239" s="288"/>
      <c r="J239" s="288"/>
      <c r="K239" s="288"/>
      <c r="L239" s="288"/>
      <c r="M239" s="288"/>
      <c r="N239" s="288"/>
      <c r="O239" s="288"/>
      <c r="P239" s="288"/>
      <c r="Q239" s="288"/>
    </row>
    <row r="240" spans="1:17" ht="15.75" x14ac:dyDescent="0.5">
      <c r="A240" s="288"/>
      <c r="B240" s="288"/>
      <c r="C240" s="288"/>
      <c r="D240" s="288"/>
      <c r="E240" s="288"/>
      <c r="F240" s="288"/>
      <c r="G240" s="288"/>
      <c r="H240" s="288"/>
      <c r="I240" s="288"/>
      <c r="J240" s="288"/>
      <c r="K240" s="288"/>
      <c r="L240" s="288"/>
      <c r="M240" s="288"/>
      <c r="N240" s="288"/>
      <c r="O240" s="288"/>
      <c r="P240" s="288"/>
      <c r="Q240" s="288"/>
    </row>
    <row r="241" spans="1:17" ht="15.75" x14ac:dyDescent="0.5">
      <c r="A241" s="288"/>
      <c r="B241" s="288"/>
      <c r="C241" s="288"/>
      <c r="D241" s="288"/>
      <c r="E241" s="288"/>
      <c r="F241" s="288"/>
      <c r="G241" s="288"/>
      <c r="H241" s="288"/>
      <c r="I241" s="288"/>
      <c r="J241" s="288"/>
      <c r="K241" s="288"/>
      <c r="L241" s="288"/>
      <c r="M241" s="288"/>
      <c r="N241" s="288"/>
      <c r="O241" s="288"/>
      <c r="P241" s="288"/>
      <c r="Q241" s="288"/>
    </row>
    <row r="242" spans="1:17" ht="15.75" x14ac:dyDescent="0.5">
      <c r="A242" s="288"/>
      <c r="B242" s="288"/>
      <c r="C242" s="288"/>
      <c r="D242" s="288"/>
      <c r="E242" s="288"/>
      <c r="F242" s="288"/>
      <c r="G242" s="288"/>
      <c r="H242" s="288"/>
      <c r="I242" s="288"/>
      <c r="J242" s="288"/>
      <c r="K242" s="288"/>
      <c r="L242" s="288"/>
      <c r="M242" s="288"/>
      <c r="N242" s="288"/>
      <c r="O242" s="288"/>
      <c r="P242" s="288"/>
      <c r="Q242" s="288"/>
    </row>
    <row r="243" spans="1:17" ht="15.75" x14ac:dyDescent="0.5">
      <c r="A243" s="288"/>
      <c r="B243" s="288"/>
      <c r="C243" s="288"/>
      <c r="D243" s="288"/>
      <c r="E243" s="288"/>
      <c r="F243" s="288"/>
      <c r="G243" s="288"/>
      <c r="H243" s="288"/>
      <c r="I243" s="288"/>
      <c r="J243" s="288"/>
      <c r="K243" s="288"/>
      <c r="L243" s="288"/>
      <c r="M243" s="288"/>
      <c r="N243" s="288"/>
      <c r="O243" s="288"/>
      <c r="P243" s="288"/>
      <c r="Q243" s="288"/>
    </row>
    <row r="244" spans="1:17" ht="15.75" x14ac:dyDescent="0.5">
      <c r="A244" s="288"/>
      <c r="B244" s="288"/>
      <c r="C244" s="288"/>
      <c r="D244" s="288"/>
      <c r="E244" s="288"/>
      <c r="F244" s="288"/>
      <c r="G244" s="288"/>
      <c r="H244" s="288"/>
      <c r="I244" s="288"/>
      <c r="J244" s="288"/>
      <c r="K244" s="288"/>
      <c r="L244" s="288"/>
      <c r="M244" s="288"/>
      <c r="N244" s="288"/>
      <c r="O244" s="288"/>
      <c r="P244" s="288"/>
      <c r="Q244" s="288"/>
    </row>
    <row r="245" spans="1:17" ht="15.75" x14ac:dyDescent="0.5">
      <c r="A245" s="288"/>
      <c r="B245" s="288"/>
      <c r="C245" s="288"/>
      <c r="D245" s="288"/>
      <c r="E245" s="288"/>
      <c r="F245" s="288"/>
      <c r="G245" s="288"/>
      <c r="H245" s="288"/>
      <c r="I245" s="288"/>
      <c r="J245" s="288"/>
      <c r="K245" s="288"/>
      <c r="L245" s="288"/>
      <c r="M245" s="288"/>
      <c r="N245" s="288"/>
      <c r="O245" s="288"/>
      <c r="P245" s="288"/>
      <c r="Q245" s="288"/>
    </row>
    <row r="246" spans="1:17" ht="15.75" x14ac:dyDescent="0.5">
      <c r="A246" s="288"/>
      <c r="B246" s="288"/>
      <c r="C246" s="288"/>
      <c r="D246" s="288"/>
      <c r="E246" s="288"/>
      <c r="F246" s="288"/>
      <c r="G246" s="288"/>
      <c r="H246" s="288"/>
      <c r="I246" s="288"/>
      <c r="J246" s="288"/>
      <c r="K246" s="288"/>
      <c r="L246" s="288"/>
      <c r="M246" s="288"/>
      <c r="N246" s="288"/>
      <c r="O246" s="288"/>
      <c r="P246" s="288"/>
      <c r="Q246" s="288"/>
    </row>
    <row r="247" spans="1:17" ht="15.75" x14ac:dyDescent="0.5">
      <c r="A247" s="288"/>
      <c r="B247" s="288"/>
      <c r="C247" s="288"/>
      <c r="D247" s="288"/>
      <c r="E247" s="288"/>
      <c r="F247" s="288"/>
      <c r="G247" s="288"/>
      <c r="H247" s="288"/>
      <c r="I247" s="288"/>
      <c r="J247" s="288"/>
      <c r="K247" s="288"/>
      <c r="L247" s="288"/>
      <c r="M247" s="288"/>
      <c r="N247" s="288"/>
      <c r="O247" s="288"/>
      <c r="P247" s="288"/>
      <c r="Q247" s="288"/>
    </row>
    <row r="248" spans="1:17" ht="15.75" x14ac:dyDescent="0.5">
      <c r="A248" s="288"/>
      <c r="B248" s="288"/>
      <c r="C248" s="288"/>
      <c r="D248" s="288"/>
      <c r="E248" s="288"/>
      <c r="F248" s="288"/>
      <c r="G248" s="288"/>
      <c r="H248" s="288"/>
      <c r="I248" s="288"/>
      <c r="J248" s="288"/>
      <c r="K248" s="288"/>
      <c r="L248" s="288"/>
      <c r="M248" s="288"/>
      <c r="N248" s="288"/>
      <c r="O248" s="288"/>
      <c r="P248" s="288"/>
      <c r="Q248" s="288"/>
    </row>
    <row r="249" spans="1:17" ht="15.75" x14ac:dyDescent="0.5">
      <c r="A249" s="288"/>
      <c r="B249" s="288"/>
      <c r="C249" s="288"/>
      <c r="D249" s="288"/>
      <c r="E249" s="288"/>
      <c r="F249" s="288"/>
      <c r="G249" s="288"/>
      <c r="H249" s="288"/>
      <c r="I249" s="288"/>
      <c r="J249" s="288"/>
      <c r="K249" s="288"/>
      <c r="L249" s="288"/>
      <c r="M249" s="288"/>
      <c r="N249" s="288"/>
      <c r="O249" s="288"/>
      <c r="P249" s="288"/>
      <c r="Q249" s="288"/>
    </row>
    <row r="250" spans="1:17" ht="15.75" x14ac:dyDescent="0.5">
      <c r="A250" s="288"/>
      <c r="B250" s="288"/>
      <c r="C250" s="288"/>
      <c r="D250" s="288"/>
      <c r="E250" s="288"/>
      <c r="F250" s="288"/>
      <c r="G250" s="288"/>
      <c r="H250" s="288"/>
      <c r="I250" s="288"/>
      <c r="J250" s="288"/>
      <c r="K250" s="288"/>
      <c r="L250" s="288"/>
      <c r="M250" s="288"/>
      <c r="N250" s="288"/>
      <c r="O250" s="288"/>
      <c r="P250" s="288"/>
      <c r="Q250" s="288"/>
    </row>
    <row r="251" spans="1:17" ht="15.75" x14ac:dyDescent="0.5">
      <c r="A251" s="288"/>
      <c r="B251" s="288"/>
      <c r="C251" s="288"/>
      <c r="D251" s="288"/>
      <c r="E251" s="288"/>
      <c r="F251" s="288"/>
      <c r="G251" s="288"/>
      <c r="H251" s="288"/>
      <c r="I251" s="288"/>
      <c r="J251" s="288"/>
      <c r="K251" s="288"/>
      <c r="L251" s="288"/>
      <c r="M251" s="288"/>
      <c r="N251" s="288"/>
      <c r="O251" s="288"/>
      <c r="P251" s="288"/>
      <c r="Q251" s="288"/>
    </row>
    <row r="252" spans="1:17" ht="15.75" x14ac:dyDescent="0.5">
      <c r="A252" s="288"/>
      <c r="B252" s="288"/>
      <c r="C252" s="288"/>
      <c r="D252" s="288"/>
      <c r="E252" s="288"/>
      <c r="F252" s="288"/>
      <c r="G252" s="288"/>
      <c r="H252" s="288"/>
      <c r="I252" s="288"/>
      <c r="J252" s="288"/>
      <c r="K252" s="288"/>
      <c r="L252" s="288"/>
      <c r="M252" s="288"/>
      <c r="N252" s="288"/>
      <c r="O252" s="288"/>
      <c r="P252" s="288"/>
      <c r="Q252" s="288"/>
    </row>
    <row r="253" spans="1:17" ht="15.75" x14ac:dyDescent="0.5">
      <c r="A253" s="288"/>
      <c r="B253" s="288"/>
      <c r="C253" s="288"/>
      <c r="D253" s="288"/>
      <c r="E253" s="288"/>
      <c r="F253" s="288"/>
      <c r="G253" s="288"/>
      <c r="H253" s="288"/>
      <c r="I253" s="288"/>
      <c r="J253" s="288"/>
      <c r="K253" s="288"/>
      <c r="L253" s="288"/>
      <c r="M253" s="288"/>
      <c r="N253" s="288"/>
      <c r="O253" s="288"/>
      <c r="P253" s="288"/>
      <c r="Q253" s="288"/>
    </row>
    <row r="254" spans="1:17" ht="15.75" x14ac:dyDescent="0.5">
      <c r="A254" s="288"/>
      <c r="B254" s="288"/>
      <c r="C254" s="288"/>
      <c r="D254" s="288"/>
      <c r="E254" s="288"/>
      <c r="F254" s="288"/>
      <c r="G254" s="288"/>
      <c r="H254" s="288"/>
      <c r="I254" s="288"/>
      <c r="J254" s="288"/>
      <c r="K254" s="288"/>
      <c r="L254" s="288"/>
      <c r="M254" s="288"/>
      <c r="N254" s="288"/>
      <c r="O254" s="288"/>
      <c r="P254" s="288"/>
      <c r="Q254" s="288"/>
    </row>
    <row r="255" spans="1:17" ht="15.75" x14ac:dyDescent="0.5">
      <c r="A255" s="288"/>
      <c r="B255" s="288"/>
      <c r="C255" s="288"/>
      <c r="D255" s="288"/>
      <c r="E255" s="288"/>
      <c r="F255" s="288"/>
      <c r="G255" s="288"/>
      <c r="H255" s="288"/>
      <c r="I255" s="288"/>
      <c r="J255" s="288"/>
      <c r="K255" s="288"/>
      <c r="L255" s="288"/>
      <c r="M255" s="288"/>
      <c r="N255" s="288"/>
      <c r="O255" s="288"/>
      <c r="P255" s="288"/>
      <c r="Q255" s="288"/>
    </row>
    <row r="256" spans="1:17" ht="15.75" x14ac:dyDescent="0.5">
      <c r="A256" s="288"/>
      <c r="B256" s="288"/>
      <c r="C256" s="288"/>
      <c r="D256" s="288"/>
      <c r="E256" s="288"/>
      <c r="F256" s="288"/>
      <c r="G256" s="288"/>
      <c r="H256" s="288"/>
      <c r="I256" s="288"/>
      <c r="J256" s="288"/>
      <c r="K256" s="288"/>
      <c r="L256" s="288"/>
      <c r="M256" s="288"/>
      <c r="N256" s="288"/>
      <c r="O256" s="288"/>
      <c r="P256" s="288"/>
      <c r="Q256" s="288"/>
    </row>
    <row r="257" spans="1:17" ht="15.75" x14ac:dyDescent="0.5">
      <c r="A257" s="288"/>
      <c r="B257" s="288"/>
      <c r="C257" s="288"/>
      <c r="D257" s="288"/>
      <c r="E257" s="288"/>
      <c r="F257" s="288"/>
      <c r="G257" s="288"/>
      <c r="H257" s="288"/>
      <c r="I257" s="288"/>
      <c r="J257" s="288"/>
      <c r="K257" s="288"/>
      <c r="L257" s="288"/>
      <c r="M257" s="288"/>
      <c r="N257" s="288"/>
      <c r="O257" s="288"/>
      <c r="P257" s="288"/>
      <c r="Q257" s="288"/>
    </row>
    <row r="258" spans="1:17" ht="15.75" x14ac:dyDescent="0.5">
      <c r="A258" s="288"/>
      <c r="B258" s="288"/>
      <c r="C258" s="288"/>
      <c r="D258" s="288"/>
      <c r="E258" s="288"/>
      <c r="F258" s="288"/>
      <c r="G258" s="288"/>
      <c r="H258" s="288"/>
      <c r="I258" s="288"/>
      <c r="J258" s="288"/>
      <c r="K258" s="288"/>
      <c r="L258" s="288"/>
      <c r="M258" s="288"/>
      <c r="N258" s="288"/>
      <c r="O258" s="288"/>
      <c r="P258" s="288"/>
      <c r="Q258" s="288"/>
    </row>
    <row r="259" spans="1:17" ht="15.75" x14ac:dyDescent="0.5">
      <c r="A259" s="288"/>
      <c r="B259" s="288"/>
      <c r="C259" s="288"/>
      <c r="D259" s="288"/>
      <c r="E259" s="288"/>
      <c r="F259" s="288"/>
      <c r="G259" s="288"/>
      <c r="H259" s="288"/>
      <c r="I259" s="288"/>
      <c r="J259" s="288"/>
      <c r="K259" s="288"/>
      <c r="L259" s="288"/>
      <c r="M259" s="288"/>
      <c r="N259" s="288"/>
      <c r="O259" s="288"/>
      <c r="P259" s="288"/>
      <c r="Q259" s="288"/>
    </row>
    <row r="260" spans="1:17" ht="15.75" x14ac:dyDescent="0.5">
      <c r="A260" s="288"/>
      <c r="B260" s="288"/>
      <c r="C260" s="288"/>
      <c r="D260" s="288"/>
      <c r="E260" s="288"/>
      <c r="F260" s="288"/>
      <c r="G260" s="288"/>
      <c r="H260" s="288"/>
      <c r="I260" s="288"/>
      <c r="J260" s="288"/>
      <c r="K260" s="288"/>
      <c r="L260" s="288"/>
      <c r="M260" s="288"/>
      <c r="N260" s="288"/>
      <c r="O260" s="288"/>
      <c r="P260" s="288"/>
      <c r="Q260" s="288"/>
    </row>
    <row r="261" spans="1:17" ht="15.75" x14ac:dyDescent="0.5">
      <c r="A261" s="288"/>
      <c r="B261" s="288"/>
      <c r="C261" s="288"/>
      <c r="D261" s="288"/>
      <c r="E261" s="288"/>
      <c r="F261" s="288"/>
      <c r="G261" s="288"/>
      <c r="H261" s="288"/>
      <c r="I261" s="288"/>
      <c r="J261" s="288"/>
      <c r="K261" s="288"/>
      <c r="L261" s="288"/>
      <c r="M261" s="288"/>
      <c r="N261" s="288"/>
      <c r="O261" s="288"/>
      <c r="P261" s="288"/>
      <c r="Q261" s="288"/>
    </row>
    <row r="262" spans="1:17" ht="15.75" x14ac:dyDescent="0.5">
      <c r="A262" s="288"/>
      <c r="B262" s="288"/>
      <c r="C262" s="288"/>
      <c r="D262" s="288"/>
      <c r="E262" s="288"/>
      <c r="F262" s="288"/>
      <c r="G262" s="288"/>
      <c r="H262" s="288"/>
      <c r="I262" s="288"/>
      <c r="J262" s="288"/>
      <c r="K262" s="288"/>
      <c r="L262" s="288"/>
      <c r="M262" s="288"/>
      <c r="N262" s="288"/>
      <c r="O262" s="288"/>
      <c r="P262" s="288"/>
      <c r="Q262" s="288"/>
    </row>
    <row r="263" spans="1:17" ht="15.75" x14ac:dyDescent="0.5">
      <c r="A263" s="288"/>
      <c r="B263" s="288"/>
      <c r="C263" s="288"/>
      <c r="D263" s="288"/>
      <c r="E263" s="288"/>
      <c r="F263" s="288"/>
      <c r="G263" s="288"/>
      <c r="H263" s="288"/>
      <c r="I263" s="288"/>
      <c r="J263" s="288"/>
      <c r="K263" s="288"/>
      <c r="L263" s="288"/>
      <c r="M263" s="288"/>
      <c r="N263" s="288"/>
      <c r="O263" s="288"/>
      <c r="P263" s="288"/>
      <c r="Q263" s="288"/>
    </row>
    <row r="264" spans="1:17" ht="15.75" x14ac:dyDescent="0.5">
      <c r="A264" s="288"/>
      <c r="B264" s="288"/>
      <c r="C264" s="288"/>
      <c r="D264" s="288"/>
      <c r="E264" s="288"/>
      <c r="F264" s="288"/>
      <c r="G264" s="288"/>
      <c r="H264" s="288"/>
      <c r="I264" s="288"/>
      <c r="J264" s="288"/>
      <c r="K264" s="288"/>
      <c r="L264" s="288"/>
      <c r="M264" s="288"/>
      <c r="N264" s="288"/>
      <c r="O264" s="288"/>
      <c r="P264" s="288"/>
      <c r="Q264" s="288"/>
    </row>
    <row r="265" spans="1:17" ht="15.75" x14ac:dyDescent="0.5">
      <c r="A265" s="288"/>
      <c r="B265" s="288"/>
      <c r="C265" s="288"/>
      <c r="D265" s="288"/>
      <c r="E265" s="288"/>
      <c r="F265" s="288"/>
      <c r="G265" s="288"/>
      <c r="H265" s="288"/>
      <c r="I265" s="288"/>
      <c r="J265" s="288"/>
      <c r="K265" s="288"/>
      <c r="L265" s="288"/>
      <c r="M265" s="288"/>
      <c r="N265" s="288"/>
      <c r="O265" s="288"/>
      <c r="P265" s="288"/>
      <c r="Q265" s="288"/>
    </row>
    <row r="266" spans="1:17" ht="15.75" x14ac:dyDescent="0.5">
      <c r="A266" s="288"/>
      <c r="B266" s="288"/>
      <c r="C266" s="288"/>
      <c r="D266" s="288"/>
      <c r="E266" s="288"/>
      <c r="F266" s="288"/>
      <c r="G266" s="288"/>
      <c r="H266" s="288"/>
      <c r="I266" s="288"/>
      <c r="J266" s="288"/>
      <c r="K266" s="288"/>
      <c r="L266" s="288"/>
      <c r="M266" s="288"/>
      <c r="N266" s="288"/>
      <c r="O266" s="288"/>
      <c r="P266" s="288"/>
      <c r="Q266" s="288"/>
    </row>
    <row r="267" spans="1:17" ht="15.75" x14ac:dyDescent="0.5">
      <c r="A267" s="288"/>
      <c r="B267" s="288"/>
      <c r="C267" s="288"/>
      <c r="D267" s="288"/>
      <c r="E267" s="288"/>
      <c r="F267" s="288"/>
      <c r="G267" s="288"/>
      <c r="H267" s="288"/>
      <c r="I267" s="288"/>
      <c r="J267" s="288"/>
      <c r="K267" s="288"/>
      <c r="L267" s="288"/>
      <c r="M267" s="288"/>
      <c r="N267" s="288"/>
      <c r="O267" s="288"/>
      <c r="P267" s="288"/>
      <c r="Q267" s="288"/>
    </row>
    <row r="268" spans="1:17" ht="15.75" x14ac:dyDescent="0.5">
      <c r="A268" s="288"/>
      <c r="B268" s="288"/>
      <c r="C268" s="288"/>
      <c r="D268" s="288"/>
      <c r="E268" s="288"/>
      <c r="F268" s="288"/>
      <c r="G268" s="288"/>
      <c r="H268" s="288"/>
      <c r="I268" s="288"/>
      <c r="J268" s="288"/>
      <c r="K268" s="288"/>
      <c r="L268" s="288"/>
      <c r="M268" s="288"/>
      <c r="N268" s="288"/>
      <c r="O268" s="288"/>
      <c r="P268" s="288"/>
      <c r="Q268" s="288"/>
    </row>
    <row r="269" spans="1:17" ht="15.75" x14ac:dyDescent="0.5">
      <c r="A269" s="288"/>
      <c r="B269" s="288"/>
      <c r="C269" s="288"/>
      <c r="D269" s="288"/>
      <c r="E269" s="288"/>
      <c r="F269" s="288"/>
      <c r="G269" s="288"/>
      <c r="H269" s="288"/>
      <c r="I269" s="288"/>
      <c r="J269" s="288"/>
      <c r="K269" s="288"/>
      <c r="L269" s="288"/>
      <c r="M269" s="288"/>
      <c r="N269" s="288"/>
      <c r="O269" s="288"/>
      <c r="P269" s="288"/>
      <c r="Q269" s="288"/>
    </row>
    <row r="270" spans="1:17" ht="15.75" x14ac:dyDescent="0.5">
      <c r="A270" s="288"/>
      <c r="B270" s="288"/>
      <c r="C270" s="288"/>
      <c r="D270" s="288"/>
      <c r="E270" s="288"/>
      <c r="F270" s="288"/>
      <c r="G270" s="288"/>
      <c r="H270" s="288"/>
      <c r="I270" s="288"/>
      <c r="J270" s="288"/>
      <c r="K270" s="288"/>
      <c r="L270" s="288"/>
      <c r="M270" s="288"/>
      <c r="N270" s="288"/>
      <c r="O270" s="288"/>
      <c r="P270" s="288"/>
      <c r="Q270" s="288"/>
    </row>
    <row r="271" spans="1:17" ht="15.75" x14ac:dyDescent="0.5">
      <c r="A271" s="288"/>
      <c r="B271" s="288"/>
      <c r="C271" s="288"/>
      <c r="D271" s="288"/>
      <c r="E271" s="288"/>
      <c r="F271" s="288"/>
      <c r="G271" s="288"/>
      <c r="H271" s="288"/>
      <c r="I271" s="288"/>
      <c r="J271" s="288"/>
      <c r="K271" s="288"/>
      <c r="L271" s="288"/>
      <c r="M271" s="288"/>
      <c r="N271" s="288"/>
      <c r="O271" s="288"/>
      <c r="P271" s="288"/>
      <c r="Q271" s="288"/>
    </row>
    <row r="272" spans="1:17" ht="15.75" x14ac:dyDescent="0.5">
      <c r="A272" s="288"/>
      <c r="B272" s="288"/>
      <c r="C272" s="288"/>
      <c r="D272" s="288"/>
      <c r="E272" s="288"/>
      <c r="F272" s="288"/>
      <c r="G272" s="288"/>
      <c r="H272" s="288"/>
      <c r="I272" s="288"/>
      <c r="J272" s="288"/>
      <c r="K272" s="288"/>
      <c r="L272" s="288"/>
      <c r="M272" s="288"/>
      <c r="N272" s="288"/>
      <c r="O272" s="288"/>
      <c r="P272" s="288"/>
      <c r="Q272" s="288"/>
    </row>
    <row r="273" spans="1:17" ht="15.75" x14ac:dyDescent="0.5">
      <c r="A273" s="288"/>
      <c r="B273" s="288"/>
      <c r="C273" s="288"/>
      <c r="D273" s="288"/>
      <c r="E273" s="288"/>
      <c r="F273" s="288"/>
      <c r="G273" s="288"/>
      <c r="H273" s="288"/>
      <c r="I273" s="288"/>
      <c r="J273" s="288"/>
      <c r="K273" s="288"/>
      <c r="L273" s="288"/>
      <c r="M273" s="288"/>
      <c r="N273" s="288"/>
      <c r="O273" s="288"/>
      <c r="P273" s="288"/>
      <c r="Q273" s="288"/>
    </row>
    <row r="274" spans="1:17" ht="15.75" x14ac:dyDescent="0.5">
      <c r="A274" s="288"/>
      <c r="B274" s="288"/>
      <c r="C274" s="288"/>
      <c r="D274" s="288"/>
      <c r="E274" s="288"/>
      <c r="F274" s="288"/>
      <c r="G274" s="288"/>
      <c r="H274" s="288"/>
      <c r="I274" s="288"/>
      <c r="J274" s="288"/>
      <c r="K274" s="288"/>
      <c r="L274" s="288"/>
      <c r="M274" s="288"/>
      <c r="N274" s="288"/>
      <c r="O274" s="288"/>
      <c r="P274" s="288"/>
      <c r="Q274" s="288"/>
    </row>
    <row r="275" spans="1:17" ht="15.75" x14ac:dyDescent="0.5">
      <c r="A275" s="288"/>
      <c r="B275" s="288"/>
      <c r="C275" s="288"/>
      <c r="D275" s="288"/>
      <c r="E275" s="288"/>
      <c r="F275" s="288"/>
      <c r="G275" s="288"/>
      <c r="H275" s="288"/>
      <c r="I275" s="288"/>
      <c r="J275" s="288"/>
      <c r="K275" s="288"/>
      <c r="L275" s="288"/>
      <c r="M275" s="288"/>
      <c r="N275" s="288"/>
      <c r="O275" s="288"/>
      <c r="P275" s="288"/>
      <c r="Q275" s="288"/>
    </row>
    <row r="276" spans="1:17" ht="15.75" x14ac:dyDescent="0.5">
      <c r="A276" s="288"/>
      <c r="B276" s="288"/>
      <c r="C276" s="288"/>
      <c r="D276" s="288"/>
      <c r="E276" s="288"/>
      <c r="F276" s="288"/>
      <c r="G276" s="288"/>
      <c r="H276" s="288"/>
      <c r="I276" s="288"/>
      <c r="J276" s="288"/>
      <c r="K276" s="288"/>
      <c r="L276" s="288"/>
      <c r="M276" s="288"/>
      <c r="N276" s="288"/>
      <c r="O276" s="288"/>
      <c r="P276" s="288"/>
      <c r="Q276" s="288"/>
    </row>
    <row r="277" spans="1:17" ht="15.75" x14ac:dyDescent="0.5">
      <c r="A277" s="288"/>
      <c r="B277" s="288"/>
      <c r="C277" s="288"/>
      <c r="D277" s="288"/>
      <c r="E277" s="288"/>
      <c r="F277" s="288"/>
      <c r="G277" s="288"/>
      <c r="H277" s="288"/>
      <c r="I277" s="288"/>
      <c r="J277" s="288"/>
      <c r="K277" s="288"/>
      <c r="L277" s="288"/>
      <c r="M277" s="288"/>
      <c r="N277" s="288"/>
      <c r="O277" s="288"/>
      <c r="P277" s="288"/>
      <c r="Q277" s="288"/>
    </row>
    <row r="278" spans="1:17" ht="15.75" x14ac:dyDescent="0.5">
      <c r="A278" s="288"/>
      <c r="B278" s="288"/>
      <c r="C278" s="288"/>
      <c r="D278" s="288"/>
      <c r="E278" s="288"/>
      <c r="F278" s="288"/>
      <c r="G278" s="288"/>
      <c r="H278" s="288"/>
      <c r="I278" s="288"/>
      <c r="J278" s="288"/>
      <c r="K278" s="288"/>
      <c r="L278" s="288"/>
      <c r="M278" s="288"/>
      <c r="N278" s="288"/>
      <c r="O278" s="288"/>
      <c r="P278" s="288"/>
      <c r="Q278" s="288"/>
    </row>
    <row r="279" spans="1:17" ht="15.75" x14ac:dyDescent="0.5">
      <c r="A279" s="288"/>
      <c r="B279" s="288"/>
      <c r="C279" s="288"/>
      <c r="D279" s="288"/>
      <c r="E279" s="288"/>
      <c r="F279" s="288"/>
      <c r="G279" s="288"/>
      <c r="H279" s="288"/>
      <c r="I279" s="288"/>
      <c r="J279" s="288"/>
      <c r="K279" s="288"/>
      <c r="L279" s="288"/>
      <c r="M279" s="288"/>
      <c r="N279" s="288"/>
      <c r="O279" s="288"/>
      <c r="P279" s="288"/>
      <c r="Q279" s="288"/>
    </row>
    <row r="280" spans="1:17" ht="15.75" x14ac:dyDescent="0.5">
      <c r="A280" s="288"/>
      <c r="B280" s="288"/>
      <c r="C280" s="288"/>
      <c r="D280" s="288"/>
      <c r="E280" s="288"/>
      <c r="F280" s="288"/>
      <c r="G280" s="288"/>
      <c r="H280" s="288"/>
      <c r="I280" s="288"/>
      <c r="J280" s="288"/>
      <c r="K280" s="288"/>
      <c r="L280" s="288"/>
      <c r="M280" s="288"/>
      <c r="N280" s="288"/>
      <c r="O280" s="288"/>
      <c r="P280" s="288"/>
      <c r="Q280" s="288"/>
    </row>
    <row r="281" spans="1:17" ht="15.75" x14ac:dyDescent="0.5">
      <c r="A281" s="288"/>
      <c r="B281" s="288"/>
      <c r="C281" s="288"/>
      <c r="D281" s="288"/>
      <c r="E281" s="288"/>
      <c r="F281" s="288"/>
      <c r="G281" s="288"/>
      <c r="H281" s="288"/>
      <c r="I281" s="288"/>
      <c r="J281" s="288"/>
      <c r="K281" s="288"/>
      <c r="L281" s="288"/>
      <c r="M281" s="288"/>
      <c r="N281" s="288"/>
      <c r="O281" s="288"/>
      <c r="P281" s="288"/>
      <c r="Q281" s="288"/>
    </row>
    <row r="282" spans="1:17" ht="15.75" x14ac:dyDescent="0.5">
      <c r="A282" s="288"/>
      <c r="B282" s="288"/>
      <c r="C282" s="288"/>
      <c r="D282" s="288"/>
      <c r="E282" s="288"/>
      <c r="F282" s="288"/>
      <c r="G282" s="288"/>
      <c r="H282" s="288"/>
      <c r="I282" s="288"/>
      <c r="J282" s="288"/>
      <c r="K282" s="288"/>
      <c r="L282" s="288"/>
      <c r="M282" s="288"/>
      <c r="N282" s="288"/>
      <c r="O282" s="288"/>
      <c r="P282" s="288"/>
      <c r="Q282" s="288"/>
    </row>
    <row r="283" spans="1:17" ht="15.75" x14ac:dyDescent="0.5">
      <c r="A283" s="288"/>
      <c r="B283" s="288"/>
      <c r="C283" s="288"/>
      <c r="D283" s="288"/>
      <c r="E283" s="288"/>
      <c r="F283" s="288"/>
      <c r="G283" s="288"/>
      <c r="H283" s="288"/>
      <c r="I283" s="288"/>
      <c r="J283" s="288"/>
      <c r="K283" s="288"/>
      <c r="L283" s="288"/>
      <c r="M283" s="288"/>
      <c r="N283" s="288"/>
      <c r="O283" s="288"/>
      <c r="P283" s="288"/>
      <c r="Q283" s="288"/>
    </row>
    <row r="284" spans="1:17" ht="15.75" x14ac:dyDescent="0.5">
      <c r="A284" s="288"/>
      <c r="B284" s="288"/>
      <c r="C284" s="288"/>
      <c r="D284" s="288"/>
      <c r="E284" s="288"/>
      <c r="F284" s="288"/>
      <c r="G284" s="288"/>
      <c r="H284" s="288"/>
      <c r="I284" s="288"/>
      <c r="J284" s="288"/>
      <c r="K284" s="288"/>
      <c r="L284" s="288"/>
      <c r="M284" s="288"/>
      <c r="N284" s="288"/>
      <c r="O284" s="288"/>
      <c r="P284" s="288"/>
      <c r="Q284" s="288"/>
    </row>
    <row r="285" spans="1:17" ht="15.75" x14ac:dyDescent="0.5">
      <c r="A285" s="288"/>
      <c r="B285" s="288"/>
      <c r="C285" s="288"/>
      <c r="D285" s="288"/>
      <c r="E285" s="288"/>
      <c r="F285" s="288"/>
      <c r="G285" s="288"/>
      <c r="H285" s="288"/>
      <c r="I285" s="288"/>
      <c r="J285" s="288"/>
      <c r="K285" s="288"/>
      <c r="L285" s="288"/>
      <c r="M285" s="288"/>
      <c r="N285" s="288"/>
      <c r="O285" s="288"/>
      <c r="P285" s="288"/>
      <c r="Q285" s="288"/>
    </row>
    <row r="286" spans="1:17" ht="15.75" x14ac:dyDescent="0.5">
      <c r="A286" s="288"/>
      <c r="B286" s="288"/>
      <c r="C286" s="288"/>
      <c r="D286" s="288"/>
      <c r="E286" s="288"/>
      <c r="F286" s="288"/>
      <c r="G286" s="288"/>
      <c r="H286" s="288"/>
      <c r="I286" s="288"/>
      <c r="J286" s="288"/>
      <c r="K286" s="288"/>
      <c r="L286" s="288"/>
      <c r="M286" s="288"/>
      <c r="N286" s="288"/>
      <c r="O286" s="288"/>
      <c r="P286" s="288"/>
      <c r="Q286" s="288"/>
    </row>
    <row r="287" spans="1:17" ht="15.75" x14ac:dyDescent="0.5">
      <c r="A287" s="288"/>
      <c r="B287" s="288"/>
      <c r="C287" s="288"/>
      <c r="D287" s="288"/>
      <c r="E287" s="288"/>
      <c r="F287" s="288"/>
      <c r="G287" s="288"/>
      <c r="H287" s="288"/>
      <c r="I287" s="288"/>
      <c r="J287" s="288"/>
      <c r="K287" s="288"/>
      <c r="L287" s="288"/>
      <c r="M287" s="288"/>
      <c r="N287" s="288"/>
      <c r="O287" s="288"/>
      <c r="P287" s="288"/>
      <c r="Q287" s="288"/>
    </row>
    <row r="288" spans="1:17" ht="15.75" x14ac:dyDescent="0.5">
      <c r="A288" s="288"/>
      <c r="B288" s="288"/>
      <c r="C288" s="288"/>
      <c r="D288" s="288"/>
      <c r="E288" s="288"/>
      <c r="F288" s="288"/>
      <c r="G288" s="288"/>
      <c r="H288" s="288"/>
      <c r="I288" s="288"/>
      <c r="J288" s="288"/>
      <c r="K288" s="288"/>
      <c r="L288" s="288"/>
      <c r="M288" s="288"/>
      <c r="N288" s="288"/>
      <c r="O288" s="288"/>
      <c r="P288" s="288"/>
      <c r="Q288" s="288"/>
    </row>
    <row r="289" spans="1:17" ht="15.75" x14ac:dyDescent="0.5">
      <c r="A289" s="288"/>
      <c r="B289" s="288"/>
      <c r="C289" s="288"/>
      <c r="D289" s="288"/>
      <c r="E289" s="288"/>
      <c r="F289" s="288"/>
      <c r="G289" s="288"/>
      <c r="H289" s="288"/>
      <c r="I289" s="288"/>
      <c r="J289" s="288"/>
      <c r="K289" s="288"/>
      <c r="L289" s="288"/>
      <c r="M289" s="288"/>
      <c r="N289" s="288"/>
      <c r="O289" s="288"/>
      <c r="P289" s="288"/>
      <c r="Q289" s="288"/>
    </row>
    <row r="290" spans="1:17" ht="15.75" x14ac:dyDescent="0.5">
      <c r="A290" s="288"/>
      <c r="B290" s="288"/>
      <c r="C290" s="288"/>
      <c r="D290" s="288"/>
      <c r="E290" s="288"/>
      <c r="F290" s="288"/>
      <c r="G290" s="288"/>
      <c r="H290" s="288"/>
      <c r="I290" s="288"/>
      <c r="J290" s="288"/>
      <c r="K290" s="288"/>
      <c r="L290" s="288"/>
      <c r="M290" s="288"/>
      <c r="N290" s="288"/>
      <c r="O290" s="288"/>
      <c r="P290" s="288"/>
      <c r="Q290" s="288"/>
    </row>
    <row r="291" spans="1:17" ht="15.75" x14ac:dyDescent="0.5">
      <c r="A291" s="288"/>
      <c r="B291" s="288"/>
      <c r="C291" s="288"/>
      <c r="D291" s="288"/>
      <c r="E291" s="288"/>
      <c r="F291" s="288"/>
      <c r="G291" s="288"/>
      <c r="H291" s="288"/>
      <c r="I291" s="288"/>
      <c r="J291" s="288"/>
      <c r="K291" s="288"/>
      <c r="L291" s="288"/>
      <c r="M291" s="288"/>
      <c r="N291" s="288"/>
      <c r="O291" s="288"/>
      <c r="P291" s="288"/>
      <c r="Q291" s="288"/>
    </row>
    <row r="292" spans="1:17" ht="15.75" x14ac:dyDescent="0.5">
      <c r="A292" s="288"/>
      <c r="B292" s="288"/>
      <c r="C292" s="288"/>
      <c r="D292" s="288"/>
      <c r="E292" s="288"/>
      <c r="F292" s="288"/>
      <c r="G292" s="288"/>
      <c r="H292" s="288"/>
      <c r="I292" s="288"/>
      <c r="J292" s="288"/>
      <c r="K292" s="288"/>
      <c r="L292" s="288"/>
      <c r="M292" s="288"/>
      <c r="N292" s="288"/>
      <c r="O292" s="288"/>
      <c r="P292" s="288"/>
      <c r="Q292" s="288"/>
    </row>
    <row r="293" spans="1:17" ht="15.75" x14ac:dyDescent="0.5">
      <c r="A293" s="288"/>
      <c r="B293" s="288"/>
      <c r="C293" s="288"/>
      <c r="D293" s="288"/>
      <c r="E293" s="288"/>
      <c r="F293" s="288"/>
      <c r="G293" s="288"/>
      <c r="H293" s="288"/>
      <c r="I293" s="288"/>
      <c r="J293" s="288"/>
      <c r="K293" s="288"/>
      <c r="L293" s="288"/>
      <c r="M293" s="288"/>
      <c r="N293" s="288"/>
      <c r="O293" s="288"/>
      <c r="P293" s="288"/>
      <c r="Q293" s="288"/>
    </row>
    <row r="294" spans="1:17" ht="15.75" x14ac:dyDescent="0.5">
      <c r="A294" s="288"/>
      <c r="B294" s="288"/>
      <c r="C294" s="288"/>
      <c r="D294" s="288"/>
      <c r="E294" s="288"/>
      <c r="F294" s="288"/>
      <c r="G294" s="288"/>
      <c r="H294" s="288"/>
      <c r="I294" s="288"/>
      <c r="J294" s="288"/>
      <c r="K294" s="288"/>
      <c r="L294" s="288"/>
      <c r="M294" s="288"/>
      <c r="N294" s="288"/>
      <c r="O294" s="288"/>
      <c r="P294" s="288"/>
      <c r="Q294" s="288"/>
    </row>
    <row r="295" spans="1:17" ht="15.75" x14ac:dyDescent="0.5">
      <c r="A295" s="288"/>
      <c r="B295" s="288"/>
      <c r="C295" s="288"/>
      <c r="D295" s="288"/>
      <c r="E295" s="288"/>
      <c r="F295" s="288"/>
      <c r="G295" s="288"/>
      <c r="H295" s="288"/>
      <c r="I295" s="288"/>
      <c r="J295" s="288"/>
      <c r="K295" s="288"/>
      <c r="L295" s="288"/>
      <c r="M295" s="288"/>
      <c r="N295" s="288"/>
      <c r="O295" s="288"/>
      <c r="P295" s="288"/>
      <c r="Q295" s="288"/>
    </row>
    <row r="296" spans="1:17" ht="15.75" x14ac:dyDescent="0.5">
      <c r="A296" s="288"/>
      <c r="B296" s="288"/>
      <c r="C296" s="288"/>
      <c r="D296" s="288"/>
      <c r="E296" s="288"/>
      <c r="F296" s="288"/>
      <c r="G296" s="288"/>
      <c r="H296" s="288"/>
      <c r="I296" s="288"/>
      <c r="J296" s="288"/>
      <c r="K296" s="288"/>
      <c r="L296" s="288"/>
      <c r="M296" s="288"/>
      <c r="N296" s="288"/>
      <c r="O296" s="288"/>
      <c r="P296" s="288"/>
      <c r="Q296" s="288"/>
    </row>
    <row r="297" spans="1:17" ht="15.75" x14ac:dyDescent="0.5">
      <c r="A297" s="288"/>
      <c r="B297" s="288"/>
      <c r="C297" s="288"/>
      <c r="D297" s="288"/>
      <c r="E297" s="288"/>
      <c r="F297" s="288"/>
      <c r="G297" s="288"/>
      <c r="H297" s="288"/>
      <c r="I297" s="288"/>
      <c r="J297" s="288"/>
      <c r="K297" s="288"/>
      <c r="L297" s="288"/>
      <c r="M297" s="288"/>
      <c r="N297" s="288"/>
      <c r="O297" s="288"/>
      <c r="P297" s="288"/>
      <c r="Q297" s="288"/>
    </row>
    <row r="298" spans="1:17" ht="15.75" x14ac:dyDescent="0.5">
      <c r="A298" s="288"/>
      <c r="B298" s="288"/>
      <c r="C298" s="288"/>
      <c r="D298" s="288"/>
      <c r="E298" s="288"/>
      <c r="F298" s="288"/>
      <c r="G298" s="288"/>
      <c r="H298" s="288"/>
      <c r="I298" s="288"/>
      <c r="J298" s="288"/>
      <c r="K298" s="288"/>
      <c r="L298" s="288"/>
      <c r="M298" s="288"/>
      <c r="N298" s="288"/>
      <c r="O298" s="288"/>
      <c r="P298" s="288"/>
      <c r="Q298" s="288"/>
    </row>
    <row r="299" spans="1:17" ht="15.75" x14ac:dyDescent="0.5">
      <c r="A299" s="288"/>
      <c r="B299" s="288"/>
      <c r="C299" s="288"/>
      <c r="D299" s="288"/>
      <c r="E299" s="288"/>
      <c r="F299" s="288"/>
      <c r="G299" s="288"/>
      <c r="H299" s="288"/>
      <c r="I299" s="288"/>
      <c r="J299" s="288"/>
      <c r="K299" s="288"/>
      <c r="L299" s="288"/>
      <c r="M299" s="288"/>
      <c r="N299" s="288"/>
      <c r="O299" s="288"/>
      <c r="P299" s="288"/>
      <c r="Q299" s="288"/>
    </row>
    <row r="300" spans="1:17" ht="15.75" x14ac:dyDescent="0.5">
      <c r="A300" s="288"/>
      <c r="B300" s="288"/>
      <c r="C300" s="288"/>
      <c r="D300" s="288"/>
      <c r="E300" s="288"/>
      <c r="F300" s="288"/>
      <c r="G300" s="288"/>
      <c r="H300" s="288"/>
      <c r="I300" s="288"/>
      <c r="J300" s="288"/>
      <c r="K300" s="288"/>
      <c r="L300" s="288"/>
      <c r="M300" s="288"/>
      <c r="N300" s="288"/>
      <c r="O300" s="288"/>
      <c r="P300" s="288"/>
      <c r="Q300" s="288"/>
    </row>
    <row r="301" spans="1:17" ht="15.75" x14ac:dyDescent="0.5">
      <c r="A301" s="288"/>
      <c r="B301" s="288"/>
      <c r="C301" s="288"/>
      <c r="D301" s="288"/>
      <c r="E301" s="288"/>
      <c r="F301" s="288"/>
      <c r="G301" s="288"/>
      <c r="H301" s="288"/>
      <c r="I301" s="288"/>
      <c r="J301" s="288"/>
      <c r="K301" s="288"/>
      <c r="L301" s="288"/>
      <c r="M301" s="288"/>
      <c r="N301" s="288"/>
      <c r="O301" s="288"/>
      <c r="P301" s="288"/>
      <c r="Q301" s="288"/>
    </row>
    <row r="302" spans="1:17" ht="15.75" x14ac:dyDescent="0.5">
      <c r="A302" s="288"/>
      <c r="B302" s="288"/>
      <c r="C302" s="288"/>
      <c r="D302" s="288"/>
      <c r="E302" s="288"/>
      <c r="F302" s="288"/>
      <c r="G302" s="288"/>
      <c r="H302" s="288"/>
      <c r="I302" s="288"/>
      <c r="J302" s="288"/>
      <c r="K302" s="288"/>
      <c r="L302" s="288"/>
      <c r="M302" s="288"/>
      <c r="N302" s="288"/>
      <c r="O302" s="288"/>
      <c r="P302" s="288"/>
      <c r="Q302" s="288"/>
    </row>
    <row r="303" spans="1:17" ht="15.75" x14ac:dyDescent="0.5">
      <c r="A303" s="288"/>
      <c r="B303" s="288"/>
      <c r="C303" s="288"/>
      <c r="D303" s="288"/>
      <c r="E303" s="288"/>
      <c r="F303" s="288"/>
      <c r="G303" s="288"/>
      <c r="H303" s="288"/>
      <c r="I303" s="288"/>
      <c r="J303" s="288"/>
      <c r="K303" s="288"/>
      <c r="L303" s="288"/>
      <c r="M303" s="288"/>
      <c r="N303" s="288"/>
      <c r="O303" s="288"/>
      <c r="P303" s="288"/>
      <c r="Q303" s="288"/>
    </row>
    <row r="304" spans="1:17" ht="15.75" x14ac:dyDescent="0.5">
      <c r="A304" s="288"/>
      <c r="B304" s="288"/>
      <c r="C304" s="288"/>
      <c r="D304" s="288"/>
      <c r="E304" s="288"/>
      <c r="F304" s="288"/>
      <c r="G304" s="288"/>
      <c r="H304" s="288"/>
      <c r="I304" s="288"/>
      <c r="J304" s="288"/>
      <c r="K304" s="288"/>
      <c r="L304" s="288"/>
      <c r="M304" s="288"/>
      <c r="N304" s="288"/>
      <c r="O304" s="288"/>
      <c r="P304" s="288"/>
      <c r="Q304" s="288"/>
    </row>
    <row r="305" spans="1:17" ht="15.75" x14ac:dyDescent="0.5">
      <c r="A305" s="288"/>
      <c r="B305" s="288"/>
      <c r="C305" s="288"/>
      <c r="D305" s="288"/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88"/>
      <c r="P305" s="288"/>
      <c r="Q305" s="288"/>
    </row>
    <row r="306" spans="1:17" ht="15.75" x14ac:dyDescent="0.5">
      <c r="A306" s="288"/>
      <c r="B306" s="288"/>
      <c r="C306" s="288"/>
      <c r="D306" s="288"/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88"/>
      <c r="P306" s="288"/>
      <c r="Q306" s="288"/>
    </row>
    <row r="307" spans="1:17" ht="15.75" x14ac:dyDescent="0.5">
      <c r="A307" s="288"/>
      <c r="B307" s="288"/>
      <c r="C307" s="288"/>
      <c r="D307" s="288"/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88"/>
      <c r="P307" s="288"/>
      <c r="Q307" s="288"/>
    </row>
    <row r="308" spans="1:17" ht="15.75" x14ac:dyDescent="0.5">
      <c r="A308" s="288"/>
      <c r="B308" s="288"/>
      <c r="C308" s="288"/>
      <c r="D308" s="288"/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88"/>
      <c r="P308" s="288"/>
      <c r="Q308" s="288"/>
    </row>
    <row r="309" spans="1:17" ht="15.75" x14ac:dyDescent="0.5">
      <c r="A309" s="288"/>
      <c r="B309" s="288"/>
      <c r="C309" s="288"/>
      <c r="D309" s="288"/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88"/>
      <c r="P309" s="288"/>
      <c r="Q309" s="288"/>
    </row>
    <row r="310" spans="1:17" ht="15.75" x14ac:dyDescent="0.5">
      <c r="A310" s="288"/>
      <c r="B310" s="288"/>
      <c r="C310" s="288"/>
      <c r="D310" s="288"/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88"/>
      <c r="P310" s="288"/>
      <c r="Q310" s="288"/>
    </row>
    <row r="311" spans="1:17" ht="15.75" x14ac:dyDescent="0.5">
      <c r="A311" s="288"/>
      <c r="B311" s="288"/>
      <c r="C311" s="288"/>
      <c r="D311" s="288"/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88"/>
      <c r="P311" s="288"/>
      <c r="Q311" s="288"/>
    </row>
    <row r="312" spans="1:17" ht="15.75" x14ac:dyDescent="0.5">
      <c r="A312" s="288"/>
      <c r="B312" s="288"/>
      <c r="C312" s="288"/>
      <c r="D312" s="288"/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88"/>
      <c r="P312" s="288"/>
      <c r="Q312" s="288"/>
    </row>
    <row r="313" spans="1:17" ht="15.75" x14ac:dyDescent="0.5">
      <c r="A313" s="288"/>
      <c r="B313" s="288"/>
      <c r="C313" s="288"/>
      <c r="D313" s="288"/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88"/>
      <c r="P313" s="288"/>
      <c r="Q313" s="288"/>
    </row>
    <row r="314" spans="1:17" ht="15.75" x14ac:dyDescent="0.5">
      <c r="A314" s="288"/>
      <c r="B314" s="288"/>
      <c r="C314" s="288"/>
      <c r="D314" s="288"/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88"/>
      <c r="P314" s="288"/>
      <c r="Q314" s="288"/>
    </row>
    <row r="315" spans="1:17" ht="15.75" x14ac:dyDescent="0.5">
      <c r="A315" s="288"/>
      <c r="B315" s="288"/>
      <c r="C315" s="288"/>
      <c r="D315" s="288"/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88"/>
      <c r="P315" s="288"/>
      <c r="Q315" s="288"/>
    </row>
    <row r="316" spans="1:17" ht="15.75" x14ac:dyDescent="0.5">
      <c r="A316" s="288"/>
      <c r="B316" s="288"/>
      <c r="C316" s="288"/>
      <c r="D316" s="288"/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88"/>
      <c r="P316" s="288"/>
      <c r="Q316" s="288"/>
    </row>
    <row r="317" spans="1:17" ht="15.75" x14ac:dyDescent="0.5">
      <c r="A317" s="288"/>
      <c r="B317" s="288"/>
      <c r="C317" s="288"/>
      <c r="D317" s="288"/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88"/>
      <c r="P317" s="288"/>
      <c r="Q317" s="288"/>
    </row>
    <row r="318" spans="1:17" ht="15.75" x14ac:dyDescent="0.5">
      <c r="A318" s="288"/>
      <c r="B318" s="288"/>
      <c r="C318" s="288"/>
      <c r="D318" s="288"/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88"/>
      <c r="P318" s="288"/>
      <c r="Q318" s="288"/>
    </row>
    <row r="319" spans="1:17" ht="15.75" x14ac:dyDescent="0.5">
      <c r="A319" s="288"/>
      <c r="B319" s="288"/>
      <c r="C319" s="288"/>
      <c r="D319" s="288"/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88"/>
      <c r="P319" s="288"/>
      <c r="Q319" s="288"/>
    </row>
    <row r="320" spans="1:17" ht="15.75" x14ac:dyDescent="0.5">
      <c r="A320" s="288"/>
      <c r="B320" s="288"/>
      <c r="C320" s="288"/>
      <c r="D320" s="288"/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88"/>
      <c r="P320" s="288"/>
      <c r="Q320" s="288"/>
    </row>
    <row r="321" spans="1:17" ht="15.75" x14ac:dyDescent="0.5">
      <c r="A321" s="288"/>
      <c r="B321" s="288"/>
      <c r="C321" s="288"/>
      <c r="D321" s="288"/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88"/>
      <c r="P321" s="288"/>
      <c r="Q321" s="288"/>
    </row>
    <row r="322" spans="1:17" ht="15.75" x14ac:dyDescent="0.5">
      <c r="A322" s="288"/>
      <c r="B322" s="288"/>
      <c r="C322" s="288"/>
      <c r="D322" s="288"/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88"/>
      <c r="P322" s="288"/>
      <c r="Q322" s="288"/>
    </row>
    <row r="323" spans="1:17" ht="15.75" x14ac:dyDescent="0.5">
      <c r="A323" s="288"/>
      <c r="B323" s="288"/>
      <c r="C323" s="288"/>
      <c r="D323" s="288"/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88"/>
      <c r="P323" s="288"/>
      <c r="Q323" s="288"/>
    </row>
    <row r="324" spans="1:17" ht="15.75" x14ac:dyDescent="0.5">
      <c r="A324" s="288"/>
      <c r="B324" s="288"/>
      <c r="C324" s="288"/>
      <c r="D324" s="288"/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88"/>
      <c r="P324" s="288"/>
      <c r="Q324" s="288"/>
    </row>
    <row r="325" spans="1:17" ht="15.75" x14ac:dyDescent="0.5">
      <c r="A325" s="288"/>
      <c r="B325" s="288"/>
      <c r="C325" s="288"/>
      <c r="D325" s="288"/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88"/>
      <c r="P325" s="288"/>
      <c r="Q325" s="288"/>
    </row>
    <row r="326" spans="1:17" ht="15.75" x14ac:dyDescent="0.5">
      <c r="A326" s="288"/>
      <c r="B326" s="288"/>
      <c r="C326" s="288"/>
      <c r="D326" s="288"/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88"/>
      <c r="P326" s="288"/>
      <c r="Q326" s="288"/>
    </row>
    <row r="327" spans="1:17" ht="15.75" x14ac:dyDescent="0.5">
      <c r="A327" s="288"/>
      <c r="B327" s="288"/>
      <c r="C327" s="288"/>
      <c r="D327" s="288"/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88"/>
      <c r="P327" s="288"/>
      <c r="Q327" s="288"/>
    </row>
    <row r="328" spans="1:17" ht="15.75" x14ac:dyDescent="0.5">
      <c r="A328" s="288"/>
      <c r="B328" s="288"/>
      <c r="C328" s="288"/>
      <c r="D328" s="288"/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88"/>
      <c r="P328" s="288"/>
      <c r="Q328" s="288"/>
    </row>
    <row r="329" spans="1:17" ht="15.75" x14ac:dyDescent="0.5">
      <c r="A329" s="288"/>
      <c r="B329" s="288"/>
      <c r="C329" s="288"/>
      <c r="D329" s="288"/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88"/>
      <c r="P329" s="288"/>
      <c r="Q329" s="288"/>
    </row>
    <row r="330" spans="1:17" ht="15.75" x14ac:dyDescent="0.5">
      <c r="A330" s="288"/>
      <c r="B330" s="288"/>
      <c r="C330" s="288"/>
      <c r="D330" s="288"/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88"/>
      <c r="P330" s="288"/>
      <c r="Q330" s="288"/>
    </row>
    <row r="331" spans="1:17" ht="15.75" x14ac:dyDescent="0.5">
      <c r="A331" s="288"/>
      <c r="B331" s="288"/>
      <c r="C331" s="288"/>
      <c r="D331" s="288"/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88"/>
      <c r="P331" s="288"/>
      <c r="Q331" s="288"/>
    </row>
    <row r="332" spans="1:17" ht="15.75" x14ac:dyDescent="0.5">
      <c r="A332" s="288"/>
      <c r="B332" s="288"/>
      <c r="C332" s="288"/>
      <c r="D332" s="288"/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88"/>
      <c r="P332" s="288"/>
      <c r="Q332" s="288"/>
    </row>
    <row r="333" spans="1:17" ht="15.75" x14ac:dyDescent="0.5">
      <c r="A333" s="288"/>
      <c r="B333" s="288"/>
      <c r="C333" s="288"/>
      <c r="D333" s="288"/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88"/>
      <c r="P333" s="288"/>
      <c r="Q333" s="288"/>
    </row>
    <row r="334" spans="1:17" ht="15.75" x14ac:dyDescent="0.5">
      <c r="A334" s="288"/>
      <c r="B334" s="288"/>
      <c r="C334" s="288"/>
      <c r="D334" s="288"/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88"/>
      <c r="P334" s="288"/>
      <c r="Q334" s="288"/>
    </row>
    <row r="335" spans="1:17" ht="15.75" x14ac:dyDescent="0.5">
      <c r="A335" s="288"/>
      <c r="B335" s="288"/>
      <c r="C335" s="288"/>
      <c r="D335" s="288"/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88"/>
      <c r="P335" s="288"/>
      <c r="Q335" s="288"/>
    </row>
    <row r="336" spans="1:17" ht="15.75" x14ac:dyDescent="0.5">
      <c r="A336" s="288"/>
      <c r="B336" s="288"/>
      <c r="C336" s="288"/>
      <c r="D336" s="288"/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88"/>
      <c r="P336" s="288"/>
      <c r="Q336" s="288"/>
    </row>
    <row r="337" spans="1:17" ht="15.75" x14ac:dyDescent="0.5">
      <c r="A337" s="288"/>
      <c r="B337" s="288"/>
      <c r="C337" s="288"/>
      <c r="D337" s="288"/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88"/>
      <c r="P337" s="288"/>
      <c r="Q337" s="288"/>
    </row>
    <row r="338" spans="1:17" ht="15.75" x14ac:dyDescent="0.5">
      <c r="A338" s="288"/>
      <c r="B338" s="288"/>
      <c r="C338" s="288"/>
      <c r="D338" s="288"/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88"/>
      <c r="P338" s="288"/>
      <c r="Q338" s="288"/>
    </row>
    <row r="339" spans="1:17" ht="15.75" x14ac:dyDescent="0.5">
      <c r="A339" s="288"/>
      <c r="B339" s="288"/>
      <c r="C339" s="288"/>
      <c r="D339" s="288"/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88"/>
      <c r="P339" s="288"/>
      <c r="Q339" s="288"/>
    </row>
    <row r="340" spans="1:17" ht="15.75" x14ac:dyDescent="0.5">
      <c r="A340" s="288"/>
      <c r="B340" s="288"/>
      <c r="C340" s="288"/>
      <c r="D340" s="288"/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88"/>
      <c r="P340" s="288"/>
      <c r="Q340" s="288"/>
    </row>
    <row r="341" spans="1:17" ht="15.75" x14ac:dyDescent="0.5">
      <c r="A341" s="288"/>
      <c r="B341" s="288"/>
      <c r="C341" s="288"/>
      <c r="D341" s="288"/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88"/>
      <c r="P341" s="288"/>
      <c r="Q341" s="288"/>
    </row>
    <row r="342" spans="1:17" ht="15.75" x14ac:dyDescent="0.5">
      <c r="A342" s="288"/>
      <c r="B342" s="288"/>
      <c r="C342" s="288"/>
      <c r="D342" s="288"/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88"/>
      <c r="P342" s="288"/>
      <c r="Q342" s="288"/>
    </row>
    <row r="343" spans="1:17" ht="15.75" x14ac:dyDescent="0.5">
      <c r="A343" s="288"/>
      <c r="B343" s="288"/>
      <c r="C343" s="288"/>
      <c r="D343" s="288"/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88"/>
      <c r="P343" s="288"/>
      <c r="Q343" s="288"/>
    </row>
    <row r="344" spans="1:17" ht="15.75" x14ac:dyDescent="0.5">
      <c r="A344" s="288"/>
      <c r="B344" s="288"/>
      <c r="C344" s="288"/>
      <c r="D344" s="288"/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88"/>
      <c r="P344" s="288"/>
      <c r="Q344" s="288"/>
    </row>
    <row r="345" spans="1:17" ht="15.75" x14ac:dyDescent="0.5">
      <c r="A345" s="288"/>
      <c r="B345" s="288"/>
      <c r="C345" s="288"/>
      <c r="D345" s="288"/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88"/>
      <c r="P345" s="288"/>
      <c r="Q345" s="288"/>
    </row>
    <row r="346" spans="1:17" ht="15.75" x14ac:dyDescent="0.5">
      <c r="A346" s="288"/>
      <c r="B346" s="288"/>
      <c r="C346" s="288"/>
      <c r="D346" s="288"/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88"/>
      <c r="P346" s="288"/>
      <c r="Q346" s="288"/>
    </row>
    <row r="347" spans="1:17" ht="15.75" x14ac:dyDescent="0.5">
      <c r="A347" s="288"/>
      <c r="B347" s="288"/>
      <c r="C347" s="288"/>
      <c r="D347" s="288"/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88"/>
      <c r="P347" s="288"/>
      <c r="Q347" s="288"/>
    </row>
    <row r="348" spans="1:17" ht="15.75" x14ac:dyDescent="0.5">
      <c r="A348" s="288"/>
      <c r="B348" s="288"/>
      <c r="C348" s="288"/>
      <c r="D348" s="288"/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88"/>
      <c r="P348" s="288"/>
      <c r="Q348" s="288"/>
    </row>
    <row r="349" spans="1:17" ht="15.75" x14ac:dyDescent="0.5">
      <c r="A349" s="288"/>
      <c r="B349" s="288"/>
      <c r="C349" s="288"/>
      <c r="D349" s="288"/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88"/>
      <c r="P349" s="288"/>
      <c r="Q349" s="288"/>
    </row>
    <row r="350" spans="1:17" ht="15.75" x14ac:dyDescent="0.5">
      <c r="A350" s="288"/>
      <c r="B350" s="288"/>
      <c r="C350" s="288"/>
      <c r="D350" s="288"/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88"/>
      <c r="P350" s="288"/>
      <c r="Q350" s="288"/>
    </row>
    <row r="351" spans="1:17" ht="15.75" x14ac:dyDescent="0.5">
      <c r="A351" s="288"/>
      <c r="B351" s="288"/>
      <c r="C351" s="288"/>
      <c r="D351" s="288"/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88"/>
      <c r="P351" s="288"/>
      <c r="Q351" s="288"/>
    </row>
    <row r="352" spans="1:17" ht="15.75" x14ac:dyDescent="0.5">
      <c r="A352" s="288"/>
      <c r="B352" s="288"/>
      <c r="C352" s="288"/>
      <c r="D352" s="288"/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88"/>
      <c r="P352" s="288"/>
      <c r="Q352" s="288"/>
    </row>
    <row r="353" spans="1:17" ht="15.75" x14ac:dyDescent="0.5">
      <c r="A353" s="288"/>
      <c r="B353" s="288"/>
      <c r="C353" s="288"/>
      <c r="D353" s="288"/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88"/>
      <c r="P353" s="288"/>
      <c r="Q353" s="288"/>
    </row>
    <row r="354" spans="1:17" ht="15.75" x14ac:dyDescent="0.5">
      <c r="A354" s="288"/>
      <c r="B354" s="288"/>
      <c r="C354" s="288"/>
      <c r="D354" s="288"/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88"/>
      <c r="P354" s="288"/>
      <c r="Q354" s="288"/>
    </row>
    <row r="355" spans="1:17" ht="15.75" x14ac:dyDescent="0.5">
      <c r="A355" s="288"/>
      <c r="B355" s="288"/>
      <c r="C355" s="288"/>
      <c r="D355" s="288"/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88"/>
      <c r="P355" s="288"/>
      <c r="Q355" s="288"/>
    </row>
    <row r="356" spans="1:17" ht="15.75" x14ac:dyDescent="0.5">
      <c r="A356" s="288"/>
      <c r="B356" s="288"/>
      <c r="C356" s="288"/>
      <c r="D356" s="288"/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88"/>
      <c r="P356" s="288"/>
      <c r="Q356" s="288"/>
    </row>
    <row r="357" spans="1:17" ht="15.75" x14ac:dyDescent="0.5">
      <c r="A357" s="288"/>
      <c r="B357" s="288"/>
      <c r="C357" s="288"/>
      <c r="D357" s="288"/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88"/>
      <c r="P357" s="288"/>
      <c r="Q357" s="288"/>
    </row>
    <row r="358" spans="1:17" ht="15.75" x14ac:dyDescent="0.5">
      <c r="A358" s="288"/>
      <c r="B358" s="288"/>
      <c r="C358" s="288"/>
      <c r="D358" s="288"/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88"/>
      <c r="P358" s="288"/>
      <c r="Q358" s="288"/>
    </row>
    <row r="359" spans="1:17" ht="15.75" x14ac:dyDescent="0.5">
      <c r="A359" s="288"/>
      <c r="B359" s="288"/>
      <c r="C359" s="288"/>
      <c r="D359" s="288"/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88"/>
      <c r="P359" s="288"/>
      <c r="Q359" s="288"/>
    </row>
    <row r="360" spans="1:17" ht="15.75" x14ac:dyDescent="0.5">
      <c r="A360" s="288"/>
      <c r="B360" s="288"/>
      <c r="C360" s="288"/>
      <c r="D360" s="288"/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88"/>
      <c r="P360" s="288"/>
      <c r="Q360" s="288"/>
    </row>
    <row r="361" spans="1:17" ht="15.75" x14ac:dyDescent="0.5">
      <c r="A361" s="288"/>
      <c r="B361" s="288"/>
      <c r="C361" s="288"/>
      <c r="D361" s="288"/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88"/>
      <c r="P361" s="288"/>
      <c r="Q361" s="288"/>
    </row>
    <row r="362" spans="1:17" ht="15.75" x14ac:dyDescent="0.5">
      <c r="A362" s="288"/>
      <c r="B362" s="288"/>
      <c r="C362" s="288"/>
      <c r="D362" s="288"/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88"/>
      <c r="P362" s="288"/>
      <c r="Q362" s="288"/>
    </row>
    <row r="363" spans="1:17" ht="15.75" x14ac:dyDescent="0.5">
      <c r="A363" s="288"/>
      <c r="B363" s="288"/>
      <c r="C363" s="288"/>
      <c r="D363" s="288"/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88"/>
      <c r="P363" s="288"/>
      <c r="Q363" s="288"/>
    </row>
    <row r="364" spans="1:17" ht="15.75" x14ac:dyDescent="0.5">
      <c r="A364" s="288"/>
      <c r="B364" s="288"/>
      <c r="C364" s="288"/>
      <c r="D364" s="288"/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88"/>
      <c r="P364" s="288"/>
      <c r="Q364" s="288"/>
    </row>
    <row r="365" spans="1:17" ht="15.75" x14ac:dyDescent="0.5">
      <c r="A365" s="288"/>
      <c r="B365" s="288"/>
      <c r="C365" s="288"/>
      <c r="D365" s="288"/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88"/>
      <c r="P365" s="288"/>
      <c r="Q365" s="288"/>
    </row>
    <row r="366" spans="1:17" ht="15.75" x14ac:dyDescent="0.5">
      <c r="A366" s="288"/>
      <c r="B366" s="288"/>
      <c r="C366" s="288"/>
      <c r="D366" s="288"/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88"/>
      <c r="P366" s="288"/>
      <c r="Q366" s="288"/>
    </row>
    <row r="367" spans="1:17" ht="15.75" x14ac:dyDescent="0.5">
      <c r="A367" s="288"/>
      <c r="B367" s="288"/>
      <c r="C367" s="288"/>
      <c r="D367" s="288"/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88"/>
      <c r="P367" s="288"/>
      <c r="Q367" s="288"/>
    </row>
    <row r="368" spans="1:17" ht="15.75" x14ac:dyDescent="0.5">
      <c r="A368" s="288"/>
      <c r="B368" s="288"/>
      <c r="C368" s="288"/>
      <c r="D368" s="288"/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88"/>
      <c r="P368" s="288"/>
      <c r="Q368" s="288"/>
    </row>
    <row r="369" spans="1:17" ht="15.75" x14ac:dyDescent="0.5">
      <c r="A369" s="288"/>
      <c r="B369" s="288"/>
      <c r="C369" s="288"/>
      <c r="D369" s="288"/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88"/>
      <c r="P369" s="288"/>
      <c r="Q369" s="288"/>
    </row>
    <row r="370" spans="1:17" ht="15.75" x14ac:dyDescent="0.5">
      <c r="A370" s="288"/>
      <c r="B370" s="288"/>
      <c r="C370" s="288"/>
      <c r="D370" s="288"/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88"/>
      <c r="P370" s="288"/>
      <c r="Q370" s="288"/>
    </row>
    <row r="371" spans="1:17" ht="15.75" x14ac:dyDescent="0.5">
      <c r="A371" s="288"/>
      <c r="B371" s="288"/>
      <c r="C371" s="288"/>
      <c r="D371" s="288"/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88"/>
      <c r="P371" s="288"/>
      <c r="Q371" s="288"/>
    </row>
    <row r="372" spans="1:17" ht="15.75" x14ac:dyDescent="0.5">
      <c r="A372" s="288"/>
      <c r="B372" s="288"/>
      <c r="C372" s="288"/>
      <c r="D372" s="288"/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88"/>
      <c r="P372" s="288"/>
      <c r="Q372" s="288"/>
    </row>
    <row r="373" spans="1:17" ht="15.75" x14ac:dyDescent="0.5">
      <c r="A373" s="288"/>
      <c r="B373" s="288"/>
      <c r="C373" s="288"/>
      <c r="D373" s="288"/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88"/>
      <c r="P373" s="288"/>
      <c r="Q373" s="288"/>
    </row>
    <row r="374" spans="1:17" ht="15.75" x14ac:dyDescent="0.5">
      <c r="A374" s="288"/>
      <c r="B374" s="288"/>
      <c r="C374" s="288"/>
      <c r="D374" s="288"/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88"/>
      <c r="P374" s="288"/>
      <c r="Q374" s="288"/>
    </row>
    <row r="375" spans="1:17" ht="15.75" x14ac:dyDescent="0.5">
      <c r="A375" s="288"/>
      <c r="B375" s="288"/>
      <c r="C375" s="288"/>
      <c r="D375" s="288"/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88"/>
      <c r="P375" s="288"/>
      <c r="Q375" s="288"/>
    </row>
    <row r="376" spans="1:17" ht="15.75" x14ac:dyDescent="0.5">
      <c r="A376" s="288"/>
      <c r="B376" s="288"/>
      <c r="C376" s="288"/>
      <c r="D376" s="288"/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88"/>
      <c r="P376" s="288"/>
      <c r="Q376" s="288"/>
    </row>
    <row r="377" spans="1:17" ht="15.75" x14ac:dyDescent="0.5">
      <c r="A377" s="288"/>
      <c r="B377" s="288"/>
      <c r="C377" s="288"/>
      <c r="D377" s="288"/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88"/>
      <c r="P377" s="288"/>
      <c r="Q377" s="288"/>
    </row>
    <row r="378" spans="1:17" ht="15.75" x14ac:dyDescent="0.5">
      <c r="A378" s="288"/>
      <c r="B378" s="288"/>
      <c r="C378" s="288"/>
      <c r="D378" s="288"/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88"/>
      <c r="P378" s="288"/>
      <c r="Q378" s="288"/>
    </row>
    <row r="379" spans="1:17" ht="15.75" x14ac:dyDescent="0.5">
      <c r="A379" s="288"/>
      <c r="B379" s="288"/>
      <c r="C379" s="288"/>
      <c r="D379" s="288"/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88"/>
      <c r="P379" s="288"/>
      <c r="Q379" s="288"/>
    </row>
    <row r="380" spans="1:17" ht="15.75" x14ac:dyDescent="0.5">
      <c r="A380" s="288"/>
      <c r="B380" s="288"/>
      <c r="C380" s="288"/>
      <c r="D380" s="288"/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88"/>
      <c r="P380" s="288"/>
      <c r="Q380" s="288"/>
    </row>
    <row r="381" spans="1:17" ht="15.75" x14ac:dyDescent="0.5">
      <c r="A381" s="288"/>
      <c r="B381" s="288"/>
      <c r="C381" s="288"/>
      <c r="D381" s="288"/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88"/>
      <c r="P381" s="288"/>
      <c r="Q381" s="288"/>
    </row>
    <row r="382" spans="1:17" ht="15.75" x14ac:dyDescent="0.5">
      <c r="A382" s="288"/>
      <c r="B382" s="288"/>
      <c r="C382" s="288"/>
      <c r="D382" s="288"/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88"/>
      <c r="P382" s="288"/>
      <c r="Q382" s="288"/>
    </row>
    <row r="383" spans="1:17" ht="15.75" x14ac:dyDescent="0.5">
      <c r="A383" s="288"/>
      <c r="B383" s="288"/>
      <c r="C383" s="288"/>
      <c r="D383" s="288"/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88"/>
      <c r="P383" s="288"/>
      <c r="Q383" s="288"/>
    </row>
    <row r="384" spans="1:17" ht="15.75" x14ac:dyDescent="0.5">
      <c r="A384" s="288"/>
      <c r="B384" s="288"/>
      <c r="C384" s="288"/>
      <c r="D384" s="288"/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88"/>
      <c r="P384" s="288"/>
      <c r="Q384" s="288"/>
    </row>
    <row r="385" spans="1:17" ht="15.75" x14ac:dyDescent="0.5">
      <c r="A385" s="288"/>
      <c r="B385" s="288"/>
      <c r="C385" s="288"/>
      <c r="D385" s="288"/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88"/>
      <c r="P385" s="288"/>
      <c r="Q385" s="288"/>
    </row>
    <row r="386" spans="1:17" ht="15.75" x14ac:dyDescent="0.5">
      <c r="A386" s="288"/>
      <c r="B386" s="288"/>
      <c r="C386" s="288"/>
      <c r="D386" s="288"/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88"/>
      <c r="P386" s="288"/>
      <c r="Q386" s="288"/>
    </row>
    <row r="387" spans="1:17" ht="15.75" x14ac:dyDescent="0.5">
      <c r="A387" s="288"/>
      <c r="B387" s="288"/>
      <c r="C387" s="288"/>
      <c r="D387" s="288"/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88"/>
      <c r="P387" s="288"/>
      <c r="Q387" s="288"/>
    </row>
    <row r="388" spans="1:17" ht="15.75" x14ac:dyDescent="0.5">
      <c r="A388" s="288"/>
      <c r="B388" s="288"/>
      <c r="C388" s="288"/>
      <c r="D388" s="288"/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88"/>
      <c r="P388" s="288"/>
      <c r="Q388" s="288"/>
    </row>
    <row r="389" spans="1:17" ht="15.75" x14ac:dyDescent="0.5">
      <c r="A389" s="288"/>
      <c r="B389" s="288"/>
      <c r="C389" s="288"/>
      <c r="D389" s="288"/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88"/>
      <c r="P389" s="288"/>
      <c r="Q389" s="288"/>
    </row>
    <row r="390" spans="1:17" ht="15.75" x14ac:dyDescent="0.5">
      <c r="A390" s="288"/>
      <c r="B390" s="288"/>
      <c r="C390" s="288"/>
      <c r="D390" s="288"/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88"/>
      <c r="P390" s="288"/>
      <c r="Q390" s="288"/>
    </row>
    <row r="391" spans="1:17" ht="15.75" x14ac:dyDescent="0.5">
      <c r="A391" s="288"/>
      <c r="B391" s="288"/>
      <c r="C391" s="288"/>
      <c r="D391" s="288"/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88"/>
      <c r="P391" s="288"/>
      <c r="Q391" s="288"/>
    </row>
    <row r="392" spans="1:17" ht="15.75" x14ac:dyDescent="0.5">
      <c r="A392" s="288"/>
      <c r="B392" s="288"/>
      <c r="C392" s="288"/>
      <c r="D392" s="288"/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88"/>
      <c r="P392" s="288"/>
      <c r="Q392" s="288"/>
    </row>
    <row r="393" spans="1:17" ht="15.75" x14ac:dyDescent="0.5">
      <c r="A393" s="288"/>
      <c r="B393" s="288"/>
      <c r="C393" s="288"/>
      <c r="D393" s="288"/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88"/>
      <c r="P393" s="288"/>
      <c r="Q393" s="288"/>
    </row>
    <row r="394" spans="1:17" ht="15.75" x14ac:dyDescent="0.5">
      <c r="A394" s="288"/>
      <c r="B394" s="288"/>
      <c r="C394" s="288"/>
      <c r="D394" s="288"/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88"/>
      <c r="P394" s="288"/>
      <c r="Q394" s="288"/>
    </row>
    <row r="395" spans="1:17" ht="15.75" x14ac:dyDescent="0.5">
      <c r="A395" s="288"/>
      <c r="B395" s="288"/>
      <c r="C395" s="288"/>
      <c r="D395" s="288"/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88"/>
      <c r="P395" s="288"/>
      <c r="Q395" s="288"/>
    </row>
    <row r="396" spans="1:17" ht="15.75" x14ac:dyDescent="0.5">
      <c r="A396" s="288"/>
      <c r="B396" s="288"/>
      <c r="C396" s="288"/>
      <c r="D396" s="288"/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88"/>
      <c r="P396" s="288"/>
      <c r="Q396" s="288"/>
    </row>
    <row r="397" spans="1:17" ht="15.75" x14ac:dyDescent="0.5">
      <c r="A397" s="288"/>
      <c r="B397" s="288"/>
      <c r="C397" s="288"/>
      <c r="D397" s="288"/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88"/>
      <c r="P397" s="288"/>
      <c r="Q397" s="288"/>
    </row>
    <row r="398" spans="1:17" ht="15.75" x14ac:dyDescent="0.5">
      <c r="A398" s="288"/>
      <c r="B398" s="288"/>
      <c r="C398" s="288"/>
      <c r="D398" s="288"/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88"/>
      <c r="P398" s="288"/>
      <c r="Q398" s="288"/>
    </row>
    <row r="399" spans="1:17" ht="15.75" x14ac:dyDescent="0.5">
      <c r="A399" s="288"/>
      <c r="B399" s="288"/>
      <c r="C399" s="288"/>
      <c r="D399" s="288"/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88"/>
      <c r="P399" s="288"/>
      <c r="Q399" s="288"/>
    </row>
    <row r="400" spans="1:17" ht="15.75" x14ac:dyDescent="0.5">
      <c r="A400" s="288"/>
      <c r="B400" s="288"/>
      <c r="C400" s="288"/>
      <c r="D400" s="288"/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88"/>
      <c r="P400" s="288"/>
      <c r="Q400" s="288"/>
    </row>
    <row r="401" spans="1:17" ht="15.75" x14ac:dyDescent="0.5">
      <c r="A401" s="288"/>
      <c r="B401" s="288"/>
      <c r="C401" s="288"/>
      <c r="D401" s="288"/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88"/>
      <c r="P401" s="288"/>
      <c r="Q401" s="288"/>
    </row>
    <row r="402" spans="1:17" ht="15.75" x14ac:dyDescent="0.5">
      <c r="A402" s="288"/>
      <c r="B402" s="288"/>
      <c r="C402" s="288"/>
      <c r="D402" s="288"/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88"/>
      <c r="P402" s="288"/>
      <c r="Q402" s="288"/>
    </row>
    <row r="403" spans="1:17" ht="15.75" x14ac:dyDescent="0.5">
      <c r="A403" s="288"/>
      <c r="B403" s="288"/>
      <c r="C403" s="288"/>
      <c r="D403" s="288"/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88"/>
      <c r="P403" s="288"/>
      <c r="Q403" s="288"/>
    </row>
    <row r="404" spans="1:17" ht="15.75" x14ac:dyDescent="0.5">
      <c r="A404" s="288"/>
      <c r="B404" s="288"/>
      <c r="C404" s="288"/>
      <c r="D404" s="288"/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88"/>
      <c r="P404" s="288"/>
      <c r="Q404" s="288"/>
    </row>
    <row r="405" spans="1:17" ht="15.75" x14ac:dyDescent="0.5">
      <c r="A405" s="288"/>
      <c r="B405" s="288"/>
      <c r="C405" s="288"/>
      <c r="D405" s="288"/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88"/>
      <c r="P405" s="288"/>
      <c r="Q405" s="288"/>
    </row>
    <row r="406" spans="1:17" ht="15.75" x14ac:dyDescent="0.5">
      <c r="A406" s="288"/>
      <c r="B406" s="288"/>
      <c r="C406" s="288"/>
      <c r="D406" s="288"/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88"/>
      <c r="P406" s="288"/>
      <c r="Q406" s="288"/>
    </row>
    <row r="407" spans="1:17" ht="15.75" x14ac:dyDescent="0.5">
      <c r="A407" s="288"/>
      <c r="B407" s="288"/>
      <c r="C407" s="288"/>
      <c r="D407" s="288"/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88"/>
      <c r="P407" s="288"/>
      <c r="Q407" s="288"/>
    </row>
    <row r="408" spans="1:17" ht="15.75" x14ac:dyDescent="0.5">
      <c r="A408" s="288"/>
      <c r="B408" s="288"/>
      <c r="C408" s="288"/>
      <c r="D408" s="288"/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88"/>
      <c r="P408" s="288"/>
      <c r="Q408" s="288"/>
    </row>
    <row r="409" spans="1:17" ht="15.75" x14ac:dyDescent="0.5">
      <c r="A409" s="288"/>
      <c r="B409" s="288"/>
      <c r="C409" s="288"/>
      <c r="D409" s="288"/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88"/>
      <c r="P409" s="288"/>
      <c r="Q409" s="288"/>
    </row>
    <row r="410" spans="1:17" ht="15.75" x14ac:dyDescent="0.5">
      <c r="A410" s="288"/>
      <c r="B410" s="288"/>
      <c r="C410" s="288"/>
      <c r="D410" s="288"/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88"/>
      <c r="P410" s="288"/>
      <c r="Q410" s="288"/>
    </row>
    <row r="411" spans="1:17" ht="15.75" x14ac:dyDescent="0.5">
      <c r="A411" s="288"/>
      <c r="B411" s="288"/>
      <c r="C411" s="288"/>
      <c r="D411" s="288"/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88"/>
      <c r="P411" s="288"/>
      <c r="Q411" s="288"/>
    </row>
    <row r="412" spans="1:17" ht="15.75" x14ac:dyDescent="0.5">
      <c r="A412" s="288"/>
      <c r="B412" s="288"/>
      <c r="C412" s="288"/>
      <c r="D412" s="288"/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88"/>
      <c r="P412" s="288"/>
      <c r="Q412" s="288"/>
    </row>
    <row r="413" spans="1:17" ht="15.75" x14ac:dyDescent="0.5">
      <c r="A413" s="288"/>
      <c r="B413" s="288"/>
      <c r="C413" s="288"/>
      <c r="D413" s="288"/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88"/>
      <c r="P413" s="288"/>
      <c r="Q413" s="288"/>
    </row>
    <row r="414" spans="1:17" ht="15.75" x14ac:dyDescent="0.5">
      <c r="A414" s="288"/>
      <c r="B414" s="288"/>
      <c r="C414" s="288"/>
      <c r="D414" s="288"/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88"/>
      <c r="P414" s="288"/>
      <c r="Q414" s="288"/>
    </row>
    <row r="415" spans="1:17" ht="15.75" x14ac:dyDescent="0.5">
      <c r="A415" s="288"/>
      <c r="B415" s="288"/>
      <c r="C415" s="288"/>
      <c r="D415" s="288"/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88"/>
      <c r="P415" s="288"/>
      <c r="Q415" s="288"/>
    </row>
    <row r="416" spans="1:17" ht="15.75" x14ac:dyDescent="0.5">
      <c r="A416" s="288"/>
      <c r="B416" s="288"/>
      <c r="C416" s="288"/>
      <c r="D416" s="288"/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88"/>
      <c r="P416" s="288"/>
      <c r="Q416" s="288"/>
    </row>
    <row r="417" spans="1:17" ht="15.75" x14ac:dyDescent="0.5">
      <c r="A417" s="288"/>
      <c r="B417" s="288"/>
      <c r="C417" s="288"/>
      <c r="D417" s="288"/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88"/>
      <c r="P417" s="288"/>
      <c r="Q417" s="288"/>
    </row>
    <row r="418" spans="1:17" ht="15.75" x14ac:dyDescent="0.5">
      <c r="A418" s="288"/>
      <c r="B418" s="288"/>
      <c r="C418" s="288"/>
      <c r="D418" s="288"/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88"/>
      <c r="P418" s="288"/>
      <c r="Q418" s="288"/>
    </row>
    <row r="419" spans="1:17" ht="15.75" x14ac:dyDescent="0.5">
      <c r="A419" s="288"/>
      <c r="B419" s="288"/>
      <c r="C419" s="288"/>
      <c r="D419" s="288"/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88"/>
      <c r="P419" s="288"/>
      <c r="Q419" s="288"/>
    </row>
    <row r="420" spans="1:17" ht="15.75" x14ac:dyDescent="0.5">
      <c r="A420" s="288"/>
      <c r="B420" s="288"/>
      <c r="C420" s="288"/>
      <c r="D420" s="288"/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88"/>
      <c r="P420" s="288"/>
      <c r="Q420" s="288"/>
    </row>
    <row r="421" spans="1:17" ht="15.75" x14ac:dyDescent="0.5">
      <c r="A421" s="288"/>
      <c r="B421" s="288"/>
      <c r="C421" s="288"/>
      <c r="D421" s="288"/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88"/>
      <c r="P421" s="288"/>
      <c r="Q421" s="288"/>
    </row>
    <row r="422" spans="1:17" ht="15.75" x14ac:dyDescent="0.5">
      <c r="A422" s="288"/>
      <c r="B422" s="288"/>
      <c r="C422" s="288"/>
      <c r="D422" s="288"/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88"/>
      <c r="P422" s="288"/>
      <c r="Q422" s="288"/>
    </row>
    <row r="423" spans="1:17" ht="15.75" x14ac:dyDescent="0.5">
      <c r="A423" s="288"/>
      <c r="B423" s="288"/>
      <c r="C423" s="288"/>
      <c r="D423" s="288"/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88"/>
      <c r="P423" s="288"/>
      <c r="Q423" s="288"/>
    </row>
    <row r="424" spans="1:17" ht="15.75" x14ac:dyDescent="0.5">
      <c r="A424" s="288"/>
      <c r="B424" s="288"/>
      <c r="C424" s="288"/>
      <c r="D424" s="288"/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88"/>
      <c r="P424" s="288"/>
      <c r="Q424" s="288"/>
    </row>
    <row r="425" spans="1:17" ht="15.75" x14ac:dyDescent="0.5">
      <c r="A425" s="288"/>
      <c r="B425" s="288"/>
      <c r="C425" s="288"/>
      <c r="D425" s="288"/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88"/>
      <c r="P425" s="288"/>
      <c r="Q425" s="288"/>
    </row>
    <row r="426" spans="1:17" ht="15.75" x14ac:dyDescent="0.5">
      <c r="A426" s="288"/>
      <c r="B426" s="288"/>
      <c r="C426" s="288"/>
      <c r="D426" s="288"/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88"/>
      <c r="P426" s="288"/>
      <c r="Q426" s="288"/>
    </row>
    <row r="427" spans="1:17" ht="15.75" x14ac:dyDescent="0.5">
      <c r="A427" s="288"/>
      <c r="B427" s="288"/>
      <c r="C427" s="288"/>
      <c r="D427" s="288"/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88"/>
      <c r="P427" s="288"/>
      <c r="Q427" s="288"/>
    </row>
    <row r="428" spans="1:17" ht="15.75" x14ac:dyDescent="0.5">
      <c r="A428" s="288"/>
      <c r="B428" s="288"/>
      <c r="C428" s="288"/>
      <c r="D428" s="288"/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88"/>
      <c r="P428" s="288"/>
      <c r="Q428" s="288"/>
    </row>
    <row r="429" spans="1:17" ht="15.75" x14ac:dyDescent="0.5">
      <c r="A429" s="288"/>
      <c r="B429" s="288"/>
      <c r="C429" s="288"/>
      <c r="D429" s="288"/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88"/>
      <c r="P429" s="288"/>
      <c r="Q429" s="288"/>
    </row>
    <row r="430" spans="1:17" ht="15.75" x14ac:dyDescent="0.5">
      <c r="A430" s="288"/>
      <c r="B430" s="288"/>
      <c r="C430" s="288"/>
      <c r="D430" s="288"/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88"/>
      <c r="P430" s="288"/>
      <c r="Q430" s="288"/>
    </row>
    <row r="431" spans="1:17" ht="15.75" x14ac:dyDescent="0.5">
      <c r="A431" s="288"/>
      <c r="B431" s="288"/>
      <c r="C431" s="288"/>
      <c r="D431" s="288"/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88"/>
      <c r="P431" s="288"/>
      <c r="Q431" s="288"/>
    </row>
    <row r="432" spans="1:17" ht="15.75" x14ac:dyDescent="0.5">
      <c r="A432" s="288"/>
      <c r="B432" s="288"/>
      <c r="C432" s="288"/>
      <c r="D432" s="288"/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88"/>
      <c r="P432" s="288"/>
      <c r="Q432" s="288"/>
    </row>
    <row r="433" spans="1:17" ht="15.75" x14ac:dyDescent="0.5">
      <c r="A433" s="288"/>
      <c r="B433" s="288"/>
      <c r="C433" s="288"/>
      <c r="D433" s="288"/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88"/>
      <c r="P433" s="288"/>
      <c r="Q433" s="288"/>
    </row>
    <row r="434" spans="1:17" ht="15.75" x14ac:dyDescent="0.5">
      <c r="A434" s="288"/>
      <c r="B434" s="288"/>
      <c r="C434" s="288"/>
      <c r="D434" s="288"/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88"/>
      <c r="P434" s="288"/>
      <c r="Q434" s="288"/>
    </row>
    <row r="435" spans="1:17" ht="15.75" x14ac:dyDescent="0.5">
      <c r="A435" s="288"/>
      <c r="B435" s="288"/>
      <c r="C435" s="288"/>
      <c r="D435" s="288"/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88"/>
      <c r="P435" s="288"/>
      <c r="Q435" s="288"/>
    </row>
    <row r="436" spans="1:17" ht="15.75" x14ac:dyDescent="0.5">
      <c r="A436" s="288"/>
      <c r="B436" s="288"/>
      <c r="C436" s="288"/>
      <c r="D436" s="288"/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88"/>
      <c r="P436" s="288"/>
      <c r="Q436" s="288"/>
    </row>
    <row r="437" spans="1:17" ht="15.75" x14ac:dyDescent="0.5">
      <c r="A437" s="288"/>
      <c r="B437" s="288"/>
      <c r="C437" s="288"/>
      <c r="D437" s="288"/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88"/>
      <c r="P437" s="288"/>
      <c r="Q437" s="288"/>
    </row>
    <row r="438" spans="1:17" ht="15.75" x14ac:dyDescent="0.5">
      <c r="A438" s="288"/>
      <c r="B438" s="288"/>
      <c r="C438" s="288"/>
      <c r="D438" s="288"/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88"/>
      <c r="P438" s="288"/>
      <c r="Q438" s="288"/>
    </row>
    <row r="439" spans="1:17" ht="15.75" x14ac:dyDescent="0.5">
      <c r="A439" s="288"/>
      <c r="B439" s="288"/>
      <c r="C439" s="288"/>
      <c r="D439" s="288"/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88"/>
      <c r="P439" s="288"/>
      <c r="Q439" s="288"/>
    </row>
    <row r="440" spans="1:17" ht="15.75" x14ac:dyDescent="0.5">
      <c r="A440" s="288"/>
      <c r="B440" s="288"/>
      <c r="C440" s="288"/>
      <c r="D440" s="288"/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88"/>
      <c r="P440" s="288"/>
      <c r="Q440" s="288"/>
    </row>
    <row r="441" spans="1:17" ht="15.75" x14ac:dyDescent="0.5">
      <c r="A441" s="288"/>
      <c r="B441" s="288"/>
      <c r="C441" s="288"/>
      <c r="D441" s="288"/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88"/>
      <c r="P441" s="288"/>
      <c r="Q441" s="288"/>
    </row>
    <row r="442" spans="1:17" ht="15.75" x14ac:dyDescent="0.5">
      <c r="A442" s="288"/>
      <c r="B442" s="288"/>
      <c r="C442" s="288"/>
      <c r="D442" s="288"/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88"/>
      <c r="P442" s="288"/>
      <c r="Q442" s="288"/>
    </row>
    <row r="443" spans="1:17" ht="15.75" x14ac:dyDescent="0.5">
      <c r="A443" s="288"/>
      <c r="B443" s="288"/>
      <c r="C443" s="288"/>
      <c r="D443" s="288"/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88"/>
      <c r="P443" s="288"/>
      <c r="Q443" s="288"/>
    </row>
    <row r="444" spans="1:17" ht="15.75" x14ac:dyDescent="0.5">
      <c r="A444" s="288"/>
      <c r="B444" s="288"/>
      <c r="C444" s="288"/>
      <c r="D444" s="288"/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88"/>
      <c r="P444" s="288"/>
      <c r="Q444" s="288"/>
    </row>
    <row r="445" spans="1:17" ht="15.75" x14ac:dyDescent="0.5">
      <c r="A445" s="288"/>
      <c r="B445" s="288"/>
      <c r="C445" s="288"/>
      <c r="D445" s="288"/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88"/>
      <c r="P445" s="288"/>
      <c r="Q445" s="288"/>
    </row>
    <row r="446" spans="1:17" ht="15.75" x14ac:dyDescent="0.5">
      <c r="A446" s="288"/>
      <c r="B446" s="288"/>
      <c r="C446" s="288"/>
      <c r="D446" s="288"/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88"/>
      <c r="P446" s="288"/>
      <c r="Q446" s="288"/>
    </row>
    <row r="447" spans="1:17" ht="15.75" x14ac:dyDescent="0.5">
      <c r="A447" s="288"/>
      <c r="B447" s="288"/>
      <c r="C447" s="288"/>
      <c r="D447" s="288"/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88"/>
      <c r="P447" s="288"/>
      <c r="Q447" s="288"/>
    </row>
    <row r="448" spans="1:17" ht="15.75" x14ac:dyDescent="0.5">
      <c r="A448" s="288"/>
      <c r="B448" s="288"/>
      <c r="C448" s="288"/>
      <c r="D448" s="288"/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88"/>
      <c r="P448" s="288"/>
      <c r="Q448" s="288"/>
    </row>
    <row r="449" spans="1:17" ht="15.75" x14ac:dyDescent="0.5">
      <c r="A449" s="288"/>
      <c r="B449" s="288"/>
      <c r="C449" s="288"/>
      <c r="D449" s="288"/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88"/>
      <c r="P449" s="288"/>
      <c r="Q449" s="288"/>
    </row>
    <row r="450" spans="1:17" ht="15.75" x14ac:dyDescent="0.5">
      <c r="A450" s="288"/>
      <c r="B450" s="288"/>
      <c r="C450" s="288"/>
      <c r="D450" s="288"/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88"/>
      <c r="P450" s="288"/>
      <c r="Q450" s="288"/>
    </row>
    <row r="451" spans="1:17" ht="15.75" x14ac:dyDescent="0.5">
      <c r="A451" s="288"/>
      <c r="B451" s="288"/>
      <c r="C451" s="288"/>
      <c r="D451" s="288"/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88"/>
      <c r="P451" s="288"/>
      <c r="Q451" s="288"/>
    </row>
    <row r="452" spans="1:17" ht="15.75" x14ac:dyDescent="0.5">
      <c r="A452" s="288"/>
      <c r="B452" s="288"/>
      <c r="C452" s="288"/>
      <c r="D452" s="288"/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88"/>
      <c r="P452" s="288"/>
      <c r="Q452" s="288"/>
    </row>
    <row r="453" spans="1:17" ht="15.75" x14ac:dyDescent="0.5">
      <c r="A453" s="288"/>
      <c r="B453" s="288"/>
      <c r="C453" s="288"/>
      <c r="D453" s="288"/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88"/>
      <c r="P453" s="288"/>
      <c r="Q453" s="288"/>
    </row>
    <row r="454" spans="1:17" ht="15.75" x14ac:dyDescent="0.5">
      <c r="A454" s="288"/>
      <c r="B454" s="288"/>
      <c r="C454" s="288"/>
      <c r="D454" s="288"/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88"/>
      <c r="P454" s="288"/>
      <c r="Q454" s="288"/>
    </row>
    <row r="455" spans="1:17" ht="15.75" x14ac:dyDescent="0.5">
      <c r="A455" s="288"/>
      <c r="B455" s="288"/>
      <c r="C455" s="288"/>
      <c r="D455" s="288"/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88"/>
      <c r="P455" s="288"/>
      <c r="Q455" s="288"/>
    </row>
    <row r="456" spans="1:17" ht="15.75" x14ac:dyDescent="0.5">
      <c r="A456" s="288"/>
      <c r="B456" s="288"/>
      <c r="C456" s="288"/>
      <c r="D456" s="288"/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88"/>
      <c r="P456" s="288"/>
      <c r="Q456" s="288"/>
    </row>
    <row r="457" spans="1:17" ht="15.75" x14ac:dyDescent="0.5">
      <c r="A457" s="288"/>
      <c r="B457" s="288"/>
      <c r="C457" s="288"/>
      <c r="D457" s="288"/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88"/>
      <c r="P457" s="288"/>
      <c r="Q457" s="288"/>
    </row>
    <row r="458" spans="1:17" ht="15.75" x14ac:dyDescent="0.5">
      <c r="A458" s="288"/>
      <c r="B458" s="288"/>
      <c r="C458" s="288"/>
      <c r="D458" s="288"/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88"/>
      <c r="P458" s="288"/>
      <c r="Q458" s="288"/>
    </row>
    <row r="459" spans="1:17" ht="15.75" x14ac:dyDescent="0.5">
      <c r="A459" s="288"/>
      <c r="B459" s="288"/>
      <c r="C459" s="288"/>
      <c r="D459" s="288"/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88"/>
      <c r="P459" s="288"/>
      <c r="Q459" s="288"/>
    </row>
    <row r="460" spans="1:17" ht="15.75" x14ac:dyDescent="0.5">
      <c r="A460" s="288"/>
      <c r="B460" s="288"/>
      <c r="C460" s="288"/>
      <c r="D460" s="288"/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88"/>
      <c r="P460" s="288"/>
      <c r="Q460" s="288"/>
    </row>
    <row r="461" spans="1:17" ht="15.75" x14ac:dyDescent="0.5">
      <c r="A461" s="288"/>
      <c r="B461" s="288"/>
      <c r="C461" s="288"/>
      <c r="D461" s="288"/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88"/>
      <c r="P461" s="288"/>
      <c r="Q461" s="288"/>
    </row>
    <row r="462" spans="1:17" ht="15.75" x14ac:dyDescent="0.5">
      <c r="A462" s="288"/>
      <c r="B462" s="288"/>
      <c r="C462" s="288"/>
      <c r="D462" s="288"/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88"/>
      <c r="P462" s="288"/>
      <c r="Q462" s="288"/>
    </row>
    <row r="463" spans="1:17" ht="15.75" x14ac:dyDescent="0.5">
      <c r="A463" s="288"/>
      <c r="B463" s="288"/>
      <c r="C463" s="288"/>
      <c r="D463" s="288"/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88"/>
      <c r="P463" s="288"/>
      <c r="Q463" s="288"/>
    </row>
    <row r="464" spans="1:17" ht="15.75" x14ac:dyDescent="0.5">
      <c r="A464" s="288"/>
      <c r="B464" s="288"/>
      <c r="C464" s="288"/>
      <c r="D464" s="288"/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88"/>
      <c r="P464" s="288"/>
      <c r="Q464" s="288"/>
    </row>
    <row r="465" spans="1:17" ht="15.75" x14ac:dyDescent="0.5">
      <c r="A465" s="288"/>
      <c r="B465" s="288"/>
      <c r="C465" s="288"/>
      <c r="D465" s="288"/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88"/>
      <c r="P465" s="288"/>
      <c r="Q465" s="288"/>
    </row>
    <row r="466" spans="1:17" ht="15.75" x14ac:dyDescent="0.5">
      <c r="A466" s="288"/>
      <c r="B466" s="288"/>
      <c r="C466" s="288"/>
      <c r="D466" s="288"/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88"/>
      <c r="P466" s="288"/>
      <c r="Q466" s="288"/>
    </row>
    <row r="467" spans="1:17" ht="15.75" x14ac:dyDescent="0.5">
      <c r="A467" s="288"/>
      <c r="B467" s="288"/>
      <c r="C467" s="288"/>
      <c r="D467" s="288"/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88"/>
      <c r="P467" s="288"/>
      <c r="Q467" s="288"/>
    </row>
    <row r="468" spans="1:17" ht="15.75" x14ac:dyDescent="0.5">
      <c r="A468" s="288"/>
      <c r="B468" s="288"/>
      <c r="C468" s="288"/>
      <c r="D468" s="288"/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88"/>
      <c r="P468" s="288"/>
      <c r="Q468" s="288"/>
    </row>
    <row r="469" spans="1:17" ht="15.75" x14ac:dyDescent="0.5">
      <c r="A469" s="288"/>
      <c r="B469" s="288"/>
      <c r="C469" s="288"/>
      <c r="D469" s="288"/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88"/>
      <c r="P469" s="288"/>
      <c r="Q469" s="288"/>
    </row>
    <row r="470" spans="1:17" ht="15.75" x14ac:dyDescent="0.5">
      <c r="A470" s="288"/>
      <c r="B470" s="288"/>
      <c r="C470" s="288"/>
      <c r="D470" s="288"/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88"/>
      <c r="P470" s="288"/>
      <c r="Q470" s="288"/>
    </row>
    <row r="471" spans="1:17" ht="15.75" x14ac:dyDescent="0.5">
      <c r="A471" s="288"/>
      <c r="B471" s="288"/>
      <c r="C471" s="288"/>
      <c r="D471" s="288"/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88"/>
      <c r="P471" s="288"/>
      <c r="Q471" s="288"/>
    </row>
    <row r="472" spans="1:17" ht="15.75" x14ac:dyDescent="0.5">
      <c r="A472" s="288"/>
      <c r="B472" s="288"/>
      <c r="C472" s="288"/>
      <c r="D472" s="288"/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88"/>
      <c r="P472" s="288"/>
      <c r="Q472" s="288"/>
    </row>
    <row r="473" spans="1:17" ht="15.75" x14ac:dyDescent="0.5">
      <c r="A473" s="288"/>
      <c r="B473" s="288"/>
      <c r="C473" s="288"/>
      <c r="D473" s="288"/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88"/>
      <c r="P473" s="288"/>
      <c r="Q473" s="288"/>
    </row>
    <row r="474" spans="1:17" ht="15.75" x14ac:dyDescent="0.5">
      <c r="A474" s="288"/>
      <c r="B474" s="288"/>
      <c r="C474" s="288"/>
      <c r="D474" s="288"/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88"/>
      <c r="P474" s="288"/>
      <c r="Q474" s="288"/>
    </row>
    <row r="475" spans="1:17" ht="15.75" x14ac:dyDescent="0.5">
      <c r="A475" s="288"/>
      <c r="B475" s="288"/>
      <c r="C475" s="288"/>
      <c r="D475" s="288"/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88"/>
      <c r="P475" s="288"/>
      <c r="Q475" s="288"/>
    </row>
    <row r="476" spans="1:17" ht="15.75" x14ac:dyDescent="0.5">
      <c r="A476" s="288"/>
      <c r="B476" s="288"/>
      <c r="C476" s="288"/>
      <c r="D476" s="288"/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88"/>
      <c r="P476" s="288"/>
      <c r="Q476" s="288"/>
    </row>
    <row r="477" spans="1:17" ht="15.75" x14ac:dyDescent="0.5">
      <c r="A477" s="288"/>
      <c r="B477" s="288"/>
      <c r="C477" s="288"/>
      <c r="D477" s="288"/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88"/>
      <c r="P477" s="288"/>
      <c r="Q477" s="288"/>
    </row>
    <row r="478" spans="1:17" ht="15.75" x14ac:dyDescent="0.5">
      <c r="A478" s="288"/>
      <c r="B478" s="288"/>
      <c r="C478" s="288"/>
      <c r="D478" s="288"/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88"/>
      <c r="P478" s="288"/>
      <c r="Q478" s="288"/>
    </row>
    <row r="479" spans="1:17" ht="15.75" x14ac:dyDescent="0.5">
      <c r="A479" s="288"/>
      <c r="B479" s="288"/>
      <c r="C479" s="288"/>
      <c r="D479" s="288"/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88"/>
      <c r="P479" s="288"/>
      <c r="Q479" s="288"/>
    </row>
    <row r="480" spans="1:17" ht="15.75" x14ac:dyDescent="0.5">
      <c r="A480" s="288"/>
      <c r="B480" s="288"/>
      <c r="C480" s="288"/>
      <c r="D480" s="288"/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88"/>
      <c r="P480" s="288"/>
      <c r="Q480" s="288"/>
    </row>
    <row r="481" spans="1:17" ht="15.75" x14ac:dyDescent="0.5">
      <c r="A481" s="288"/>
      <c r="B481" s="288"/>
      <c r="C481" s="288"/>
      <c r="D481" s="288"/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88"/>
      <c r="P481" s="288"/>
      <c r="Q481" s="288"/>
    </row>
    <row r="482" spans="1:17" ht="15.75" x14ac:dyDescent="0.5">
      <c r="A482" s="288"/>
      <c r="B482" s="288"/>
      <c r="C482" s="288"/>
      <c r="D482" s="288"/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88"/>
      <c r="P482" s="288"/>
      <c r="Q482" s="288"/>
    </row>
    <row r="483" spans="1:17" ht="15.75" x14ac:dyDescent="0.5">
      <c r="A483" s="288"/>
      <c r="B483" s="288"/>
      <c r="C483" s="288"/>
      <c r="D483" s="288"/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88"/>
      <c r="P483" s="288"/>
      <c r="Q483" s="288"/>
    </row>
    <row r="484" spans="1:17" ht="15.75" x14ac:dyDescent="0.5">
      <c r="A484" s="288"/>
      <c r="B484" s="288"/>
      <c r="C484" s="288"/>
      <c r="D484" s="288"/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88"/>
      <c r="P484" s="288"/>
      <c r="Q484" s="288"/>
    </row>
    <row r="485" spans="1:17" ht="15.75" x14ac:dyDescent="0.5">
      <c r="A485" s="288"/>
      <c r="B485" s="288"/>
      <c r="C485" s="288"/>
      <c r="D485" s="288"/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88"/>
      <c r="P485" s="288"/>
      <c r="Q485" s="288"/>
    </row>
    <row r="486" spans="1:17" ht="15.75" x14ac:dyDescent="0.5">
      <c r="A486" s="288"/>
      <c r="B486" s="288"/>
      <c r="C486" s="288"/>
      <c r="D486" s="288"/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88"/>
      <c r="P486" s="288"/>
      <c r="Q486" s="288"/>
    </row>
    <row r="487" spans="1:17" ht="15.75" x14ac:dyDescent="0.5">
      <c r="A487" s="288"/>
      <c r="B487" s="288"/>
      <c r="C487" s="288"/>
      <c r="D487" s="288"/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88"/>
      <c r="P487" s="288"/>
      <c r="Q487" s="288"/>
    </row>
    <row r="488" spans="1:17" ht="15.75" x14ac:dyDescent="0.5">
      <c r="A488" s="288"/>
      <c r="B488" s="288"/>
      <c r="C488" s="288"/>
      <c r="D488" s="288"/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88"/>
      <c r="P488" s="288"/>
      <c r="Q488" s="288"/>
    </row>
    <row r="489" spans="1:17" ht="15.75" x14ac:dyDescent="0.5">
      <c r="A489" s="288"/>
      <c r="B489" s="288"/>
      <c r="C489" s="288"/>
      <c r="D489" s="288"/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88"/>
      <c r="P489" s="288"/>
      <c r="Q489" s="288"/>
    </row>
    <row r="490" spans="1:17" ht="15.75" x14ac:dyDescent="0.5">
      <c r="A490" s="288"/>
      <c r="B490" s="288"/>
      <c r="C490" s="288"/>
      <c r="D490" s="288"/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88"/>
      <c r="P490" s="288"/>
      <c r="Q490" s="288"/>
    </row>
    <row r="491" spans="1:17" ht="15.75" x14ac:dyDescent="0.5">
      <c r="A491" s="288"/>
      <c r="B491" s="288"/>
      <c r="C491" s="288"/>
      <c r="D491" s="288"/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88"/>
      <c r="P491" s="288"/>
      <c r="Q491" s="288"/>
    </row>
    <row r="492" spans="1:17" ht="15.75" x14ac:dyDescent="0.5">
      <c r="A492" s="288"/>
      <c r="B492" s="288"/>
      <c r="C492" s="288"/>
      <c r="D492" s="288"/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88"/>
      <c r="P492" s="288"/>
      <c r="Q492" s="288"/>
    </row>
    <row r="493" spans="1:17" ht="15.75" x14ac:dyDescent="0.5">
      <c r="A493" s="288"/>
      <c r="B493" s="288"/>
      <c r="C493" s="288"/>
      <c r="D493" s="288"/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88"/>
      <c r="P493" s="288"/>
      <c r="Q493" s="288"/>
    </row>
    <row r="494" spans="1:17" ht="15.75" x14ac:dyDescent="0.5">
      <c r="A494" s="288"/>
      <c r="B494" s="288"/>
      <c r="C494" s="288"/>
      <c r="D494" s="288"/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88"/>
      <c r="P494" s="288"/>
      <c r="Q494" s="288"/>
    </row>
    <row r="495" spans="1:17" ht="15.75" x14ac:dyDescent="0.5">
      <c r="A495" s="288"/>
      <c r="B495" s="288"/>
      <c r="C495" s="288"/>
      <c r="D495" s="288"/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88"/>
      <c r="P495" s="288"/>
      <c r="Q495" s="288"/>
    </row>
    <row r="496" spans="1:17" ht="15.75" x14ac:dyDescent="0.5">
      <c r="A496" s="288"/>
      <c r="B496" s="288"/>
      <c r="C496" s="288"/>
      <c r="D496" s="288"/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88"/>
      <c r="P496" s="288"/>
      <c r="Q496" s="288"/>
    </row>
    <row r="497" spans="1:17" ht="15.75" x14ac:dyDescent="0.5">
      <c r="A497" s="288"/>
      <c r="B497" s="288"/>
      <c r="C497" s="288"/>
      <c r="D497" s="288"/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88"/>
      <c r="P497" s="288"/>
      <c r="Q497" s="288"/>
    </row>
    <row r="498" spans="1:17" ht="15.75" x14ac:dyDescent="0.5">
      <c r="A498" s="288"/>
      <c r="B498" s="288"/>
      <c r="C498" s="288"/>
      <c r="D498" s="288"/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88"/>
      <c r="P498" s="288"/>
      <c r="Q498" s="288"/>
    </row>
    <row r="499" spans="1:17" ht="15.75" x14ac:dyDescent="0.5">
      <c r="A499" s="288"/>
      <c r="B499" s="288"/>
      <c r="C499" s="288"/>
      <c r="D499" s="288"/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88"/>
      <c r="P499" s="288"/>
      <c r="Q499" s="288"/>
    </row>
    <row r="500" spans="1:17" ht="15.75" x14ac:dyDescent="0.5">
      <c r="A500" s="288"/>
      <c r="B500" s="288"/>
      <c r="C500" s="288"/>
      <c r="D500" s="288"/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88"/>
      <c r="P500" s="288"/>
      <c r="Q500" s="288"/>
    </row>
    <row r="501" spans="1:17" ht="15.75" x14ac:dyDescent="0.5">
      <c r="A501" s="288"/>
      <c r="B501" s="288"/>
      <c r="C501" s="288"/>
      <c r="D501" s="288"/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88"/>
      <c r="P501" s="288"/>
      <c r="Q501" s="288"/>
    </row>
    <row r="502" spans="1:17" ht="15.75" x14ac:dyDescent="0.5">
      <c r="A502" s="288"/>
      <c r="B502" s="288"/>
      <c r="C502" s="288"/>
      <c r="D502" s="288"/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88"/>
      <c r="P502" s="288"/>
      <c r="Q502" s="288"/>
    </row>
    <row r="503" spans="1:17" ht="15.75" x14ac:dyDescent="0.5">
      <c r="A503" s="288"/>
      <c r="B503" s="288"/>
      <c r="C503" s="288"/>
      <c r="D503" s="288"/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88"/>
      <c r="P503" s="288"/>
      <c r="Q503" s="288"/>
    </row>
    <row r="504" spans="1:17" ht="15.75" x14ac:dyDescent="0.5">
      <c r="A504" s="288"/>
      <c r="B504" s="288"/>
      <c r="C504" s="288"/>
      <c r="D504" s="288"/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88"/>
      <c r="P504" s="288"/>
      <c r="Q504" s="288"/>
    </row>
    <row r="505" spans="1:17" ht="15.75" x14ac:dyDescent="0.5">
      <c r="A505" s="288"/>
      <c r="B505" s="288"/>
      <c r="C505" s="288"/>
      <c r="D505" s="288"/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88"/>
      <c r="P505" s="288"/>
      <c r="Q505" s="288"/>
    </row>
    <row r="506" spans="1:17" ht="15.75" x14ac:dyDescent="0.5">
      <c r="A506" s="288"/>
      <c r="B506" s="288"/>
      <c r="C506" s="288"/>
      <c r="D506" s="288"/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88"/>
      <c r="P506" s="288"/>
      <c r="Q506" s="288"/>
    </row>
    <row r="507" spans="1:17" ht="15.75" x14ac:dyDescent="0.5">
      <c r="A507" s="288"/>
      <c r="B507" s="288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88"/>
      <c r="P507" s="288"/>
      <c r="Q507" s="288"/>
    </row>
    <row r="508" spans="1:17" ht="15.75" x14ac:dyDescent="0.5">
      <c r="A508" s="288"/>
      <c r="B508" s="288"/>
      <c r="C508" s="288"/>
      <c r="D508" s="288"/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88"/>
      <c r="P508" s="288"/>
      <c r="Q508" s="288"/>
    </row>
    <row r="509" spans="1:17" ht="15.75" x14ac:dyDescent="0.5">
      <c r="A509" s="288"/>
      <c r="B509" s="288"/>
      <c r="C509" s="288"/>
      <c r="D509" s="288"/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88"/>
      <c r="P509" s="288"/>
      <c r="Q509" s="288"/>
    </row>
    <row r="510" spans="1:17" ht="15.75" x14ac:dyDescent="0.5">
      <c r="A510" s="288"/>
      <c r="B510" s="288"/>
      <c r="C510" s="288"/>
      <c r="D510" s="288"/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88"/>
      <c r="P510" s="288"/>
      <c r="Q510" s="288"/>
    </row>
    <row r="511" spans="1:17" ht="15.75" x14ac:dyDescent="0.5">
      <c r="A511" s="288"/>
      <c r="B511" s="288"/>
      <c r="C511" s="288"/>
      <c r="D511" s="288"/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88"/>
      <c r="P511" s="288"/>
      <c r="Q511" s="288"/>
    </row>
    <row r="512" spans="1:17" ht="15.75" x14ac:dyDescent="0.5">
      <c r="A512" s="288"/>
      <c r="B512" s="288"/>
      <c r="C512" s="288"/>
      <c r="D512" s="288"/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88"/>
      <c r="P512" s="288"/>
      <c r="Q512" s="288"/>
    </row>
    <row r="513" spans="1:17" ht="15.75" x14ac:dyDescent="0.5">
      <c r="A513" s="288"/>
      <c r="B513" s="288"/>
      <c r="C513" s="288"/>
      <c r="D513" s="288"/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88"/>
      <c r="P513" s="288"/>
      <c r="Q513" s="288"/>
    </row>
    <row r="514" spans="1:17" ht="15.75" x14ac:dyDescent="0.5">
      <c r="A514" s="288"/>
      <c r="B514" s="288"/>
      <c r="C514" s="288"/>
      <c r="D514" s="288"/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88"/>
      <c r="P514" s="288"/>
      <c r="Q514" s="288"/>
    </row>
    <row r="515" spans="1:17" ht="15.75" x14ac:dyDescent="0.5">
      <c r="A515" s="288"/>
      <c r="B515" s="288"/>
      <c r="C515" s="288"/>
      <c r="D515" s="288"/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88"/>
      <c r="P515" s="288"/>
      <c r="Q515" s="288"/>
    </row>
    <row r="516" spans="1:17" ht="15.75" x14ac:dyDescent="0.5">
      <c r="A516" s="288"/>
      <c r="B516" s="288"/>
      <c r="C516" s="288"/>
      <c r="D516" s="288"/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88"/>
      <c r="P516" s="288"/>
      <c r="Q516" s="288"/>
    </row>
    <row r="517" spans="1:17" ht="15.75" x14ac:dyDescent="0.5">
      <c r="A517" s="288"/>
      <c r="B517" s="288"/>
      <c r="C517" s="288"/>
      <c r="D517" s="288"/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88"/>
      <c r="P517" s="288"/>
      <c r="Q517" s="288"/>
    </row>
    <row r="518" spans="1:17" ht="15.75" x14ac:dyDescent="0.5">
      <c r="A518" s="288"/>
      <c r="B518" s="288"/>
      <c r="C518" s="288"/>
      <c r="D518" s="288"/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88"/>
      <c r="P518" s="288"/>
      <c r="Q518" s="288"/>
    </row>
    <row r="519" spans="1:17" ht="15.75" x14ac:dyDescent="0.5">
      <c r="A519" s="288"/>
      <c r="B519" s="288"/>
      <c r="C519" s="288"/>
      <c r="D519" s="288"/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88"/>
      <c r="P519" s="288"/>
      <c r="Q519" s="288"/>
    </row>
    <row r="520" spans="1:17" ht="15.75" x14ac:dyDescent="0.5">
      <c r="A520" s="288"/>
      <c r="B520" s="288"/>
      <c r="C520" s="288"/>
      <c r="D520" s="288"/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88"/>
      <c r="P520" s="288"/>
      <c r="Q520" s="288"/>
    </row>
    <row r="521" spans="1:17" ht="15.75" x14ac:dyDescent="0.5">
      <c r="A521" s="288"/>
      <c r="B521" s="288"/>
      <c r="C521" s="288"/>
      <c r="D521" s="288"/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88"/>
      <c r="P521" s="288"/>
      <c r="Q521" s="288"/>
    </row>
    <row r="522" spans="1:17" ht="15.75" x14ac:dyDescent="0.5">
      <c r="A522" s="288"/>
      <c r="B522" s="288"/>
      <c r="C522" s="288"/>
      <c r="D522" s="288"/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88"/>
      <c r="P522" s="288"/>
      <c r="Q522" s="288"/>
    </row>
    <row r="523" spans="1:17" ht="15.75" x14ac:dyDescent="0.5">
      <c r="A523" s="288"/>
      <c r="B523" s="288"/>
      <c r="C523" s="288"/>
      <c r="D523" s="288"/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88"/>
      <c r="P523" s="288"/>
      <c r="Q523" s="288"/>
    </row>
    <row r="524" spans="1:17" ht="15.75" x14ac:dyDescent="0.5">
      <c r="A524" s="288"/>
      <c r="B524" s="288"/>
      <c r="C524" s="288"/>
      <c r="D524" s="288"/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88"/>
      <c r="P524" s="288"/>
      <c r="Q524" s="288"/>
    </row>
    <row r="525" spans="1:17" ht="15.75" x14ac:dyDescent="0.5">
      <c r="A525" s="288"/>
      <c r="B525" s="288"/>
      <c r="C525" s="288"/>
      <c r="D525" s="288"/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88"/>
      <c r="P525" s="288"/>
      <c r="Q525" s="288"/>
    </row>
    <row r="526" spans="1:17" ht="15.75" x14ac:dyDescent="0.5">
      <c r="A526" s="288"/>
      <c r="B526" s="288"/>
      <c r="C526" s="288"/>
      <c r="D526" s="288"/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88"/>
      <c r="P526" s="288"/>
      <c r="Q526" s="288"/>
    </row>
    <row r="527" spans="1:17" ht="15.75" x14ac:dyDescent="0.5">
      <c r="A527" s="288"/>
      <c r="B527" s="288"/>
      <c r="C527" s="288"/>
      <c r="D527" s="288"/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88"/>
      <c r="P527" s="288"/>
      <c r="Q527" s="288"/>
    </row>
    <row r="528" spans="1:17" ht="15.75" x14ac:dyDescent="0.5">
      <c r="A528" s="288"/>
      <c r="B528" s="288"/>
      <c r="C528" s="288"/>
      <c r="D528" s="288"/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88"/>
      <c r="P528" s="288"/>
      <c r="Q528" s="288"/>
    </row>
    <row r="529" spans="1:17" ht="15.75" x14ac:dyDescent="0.5">
      <c r="A529" s="288"/>
      <c r="B529" s="288"/>
      <c r="C529" s="288"/>
      <c r="D529" s="288"/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88"/>
      <c r="P529" s="288"/>
      <c r="Q529" s="288"/>
    </row>
    <row r="530" spans="1:17" ht="15.75" x14ac:dyDescent="0.5">
      <c r="A530" s="288"/>
      <c r="B530" s="288"/>
      <c r="C530" s="288"/>
      <c r="D530" s="288"/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88"/>
      <c r="P530" s="288"/>
      <c r="Q530" s="288"/>
    </row>
    <row r="531" spans="1:17" ht="15.75" x14ac:dyDescent="0.5">
      <c r="A531" s="288"/>
      <c r="B531" s="288"/>
      <c r="C531" s="288"/>
      <c r="D531" s="288"/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88"/>
      <c r="P531" s="288"/>
      <c r="Q531" s="288"/>
    </row>
    <row r="532" spans="1:17" ht="15.75" x14ac:dyDescent="0.5">
      <c r="A532" s="288"/>
      <c r="B532" s="288"/>
      <c r="C532" s="288"/>
      <c r="D532" s="288"/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88"/>
      <c r="P532" s="288"/>
      <c r="Q532" s="288"/>
    </row>
    <row r="533" spans="1:17" ht="15.75" x14ac:dyDescent="0.5">
      <c r="A533" s="288"/>
      <c r="B533" s="288"/>
      <c r="C533" s="288"/>
      <c r="D533" s="288"/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88"/>
      <c r="P533" s="288"/>
      <c r="Q533" s="288"/>
    </row>
    <row r="534" spans="1:17" ht="15.75" x14ac:dyDescent="0.5">
      <c r="A534" s="288"/>
      <c r="B534" s="288"/>
      <c r="C534" s="288"/>
      <c r="D534" s="288"/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88"/>
      <c r="P534" s="288"/>
      <c r="Q534" s="288"/>
    </row>
    <row r="535" spans="1:17" ht="15.75" x14ac:dyDescent="0.5">
      <c r="A535" s="288"/>
      <c r="B535" s="288"/>
      <c r="C535" s="288"/>
      <c r="D535" s="288"/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88"/>
      <c r="P535" s="288"/>
      <c r="Q535" s="288"/>
    </row>
    <row r="536" spans="1:17" ht="15.75" x14ac:dyDescent="0.5">
      <c r="A536" s="288"/>
      <c r="B536" s="288"/>
      <c r="C536" s="288"/>
      <c r="D536" s="288"/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88"/>
      <c r="P536" s="288"/>
      <c r="Q536" s="288"/>
    </row>
    <row r="537" spans="1:17" ht="15.75" x14ac:dyDescent="0.5">
      <c r="A537" s="288"/>
      <c r="B537" s="288"/>
      <c r="C537" s="288"/>
      <c r="D537" s="288"/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88"/>
      <c r="P537" s="288"/>
      <c r="Q537" s="288"/>
    </row>
    <row r="538" spans="1:17" ht="15.75" x14ac:dyDescent="0.5">
      <c r="A538" s="288"/>
      <c r="B538" s="288"/>
      <c r="C538" s="288"/>
      <c r="D538" s="288"/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88"/>
      <c r="P538" s="288"/>
      <c r="Q538" s="288"/>
    </row>
    <row r="539" spans="1:17" ht="15.75" x14ac:dyDescent="0.5">
      <c r="A539" s="288"/>
      <c r="B539" s="288"/>
      <c r="C539" s="288"/>
      <c r="D539" s="288"/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88"/>
      <c r="P539" s="288"/>
      <c r="Q539" s="288"/>
    </row>
    <row r="540" spans="1:17" ht="15.75" x14ac:dyDescent="0.5">
      <c r="A540" s="288"/>
      <c r="B540" s="288"/>
      <c r="C540" s="288"/>
      <c r="D540" s="288"/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88"/>
      <c r="P540" s="288"/>
      <c r="Q540" s="288"/>
    </row>
    <row r="541" spans="1:17" ht="15.75" x14ac:dyDescent="0.5">
      <c r="A541" s="288"/>
      <c r="B541" s="288"/>
      <c r="C541" s="288"/>
      <c r="D541" s="288"/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88"/>
      <c r="P541" s="288"/>
      <c r="Q541" s="288"/>
    </row>
    <row r="542" spans="1:17" ht="15.75" x14ac:dyDescent="0.5">
      <c r="A542" s="288"/>
      <c r="B542" s="288"/>
      <c r="C542" s="288"/>
      <c r="D542" s="288"/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88"/>
      <c r="P542" s="288"/>
      <c r="Q542" s="288"/>
    </row>
    <row r="543" spans="1:17" ht="15.75" x14ac:dyDescent="0.5">
      <c r="A543" s="288"/>
      <c r="B543" s="288"/>
      <c r="C543" s="288"/>
      <c r="D543" s="288"/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88"/>
      <c r="P543" s="288"/>
      <c r="Q543" s="288"/>
    </row>
    <row r="544" spans="1:17" ht="15.75" x14ac:dyDescent="0.5">
      <c r="A544" s="288"/>
      <c r="B544" s="288"/>
      <c r="C544" s="288"/>
      <c r="D544" s="288"/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88"/>
      <c r="P544" s="288"/>
      <c r="Q544" s="288"/>
    </row>
    <row r="545" spans="1:17" ht="15.75" x14ac:dyDescent="0.5">
      <c r="A545" s="288"/>
      <c r="B545" s="288"/>
      <c r="C545" s="288"/>
      <c r="D545" s="288"/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88"/>
      <c r="P545" s="288"/>
      <c r="Q545" s="288"/>
    </row>
    <row r="546" spans="1:17" ht="15.75" x14ac:dyDescent="0.5">
      <c r="A546" s="288"/>
      <c r="B546" s="288"/>
      <c r="C546" s="288"/>
      <c r="D546" s="288"/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88"/>
      <c r="P546" s="288"/>
      <c r="Q546" s="288"/>
    </row>
    <row r="547" spans="1:17" ht="15.75" x14ac:dyDescent="0.5">
      <c r="A547" s="288"/>
      <c r="B547" s="288"/>
      <c r="C547" s="288"/>
      <c r="D547" s="288"/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88"/>
      <c r="P547" s="288"/>
      <c r="Q547" s="288"/>
    </row>
    <row r="548" spans="1:17" ht="15.75" x14ac:dyDescent="0.5">
      <c r="A548" s="288"/>
      <c r="B548" s="288"/>
      <c r="C548" s="288"/>
      <c r="D548" s="288"/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88"/>
      <c r="P548" s="288"/>
      <c r="Q548" s="288"/>
    </row>
    <row r="549" spans="1:17" ht="15.75" x14ac:dyDescent="0.5">
      <c r="A549" s="288"/>
      <c r="B549" s="288"/>
      <c r="C549" s="288"/>
      <c r="D549" s="288"/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88"/>
      <c r="P549" s="288"/>
      <c r="Q549" s="288"/>
    </row>
    <row r="550" spans="1:17" ht="15.75" x14ac:dyDescent="0.5">
      <c r="A550" s="288"/>
      <c r="B550" s="288"/>
      <c r="C550" s="288"/>
      <c r="D550" s="288"/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88"/>
      <c r="P550" s="288"/>
      <c r="Q550" s="288"/>
    </row>
    <row r="551" spans="1:17" ht="15.75" x14ac:dyDescent="0.5">
      <c r="A551" s="288"/>
      <c r="B551" s="288"/>
      <c r="C551" s="288"/>
      <c r="D551" s="288"/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88"/>
      <c r="P551" s="288"/>
      <c r="Q551" s="288"/>
    </row>
    <row r="552" spans="1:17" ht="15.75" x14ac:dyDescent="0.5">
      <c r="A552" s="288"/>
      <c r="B552" s="288"/>
      <c r="C552" s="288"/>
      <c r="D552" s="288"/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88"/>
      <c r="P552" s="288"/>
      <c r="Q552" s="288"/>
    </row>
    <row r="553" spans="1:17" ht="15.75" x14ac:dyDescent="0.5">
      <c r="A553" s="288"/>
      <c r="B553" s="288"/>
      <c r="C553" s="288"/>
      <c r="D553" s="288"/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88"/>
      <c r="P553" s="288"/>
      <c r="Q553" s="288"/>
    </row>
    <row r="554" spans="1:17" ht="15.75" x14ac:dyDescent="0.5">
      <c r="A554" s="288"/>
      <c r="B554" s="288"/>
      <c r="C554" s="288"/>
      <c r="D554" s="288"/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88"/>
      <c r="P554" s="288"/>
      <c r="Q554" s="288"/>
    </row>
    <row r="555" spans="1:17" ht="15.75" x14ac:dyDescent="0.5">
      <c r="A555" s="288"/>
      <c r="B555" s="288"/>
      <c r="C555" s="288"/>
      <c r="D555" s="288"/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88"/>
      <c r="P555" s="288"/>
      <c r="Q555" s="288"/>
    </row>
    <row r="556" spans="1:17" ht="15.75" x14ac:dyDescent="0.5">
      <c r="A556" s="288"/>
      <c r="B556" s="288"/>
      <c r="C556" s="288"/>
      <c r="D556" s="288"/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88"/>
      <c r="P556" s="288"/>
      <c r="Q556" s="288"/>
    </row>
    <row r="557" spans="1:17" ht="15.75" x14ac:dyDescent="0.5">
      <c r="A557" s="288"/>
      <c r="B557" s="288"/>
      <c r="C557" s="288"/>
      <c r="D557" s="288"/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88"/>
      <c r="P557" s="288"/>
      <c r="Q557" s="288"/>
    </row>
    <row r="558" spans="1:17" ht="15.75" x14ac:dyDescent="0.5">
      <c r="A558" s="288"/>
      <c r="B558" s="288"/>
      <c r="C558" s="288"/>
      <c r="D558" s="288"/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88"/>
      <c r="P558" s="288"/>
      <c r="Q558" s="288"/>
    </row>
    <row r="559" spans="1:17" ht="15.75" x14ac:dyDescent="0.5">
      <c r="A559" s="288"/>
      <c r="B559" s="288"/>
      <c r="C559" s="288"/>
      <c r="D559" s="288"/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88"/>
      <c r="P559" s="288"/>
      <c r="Q559" s="288"/>
    </row>
    <row r="560" spans="1:17" ht="15.75" x14ac:dyDescent="0.5">
      <c r="A560" s="288"/>
      <c r="B560" s="288"/>
      <c r="C560" s="288"/>
      <c r="D560" s="288"/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88"/>
      <c r="P560" s="288"/>
      <c r="Q560" s="288"/>
    </row>
    <row r="561" spans="1:17" ht="15.75" x14ac:dyDescent="0.5">
      <c r="A561" s="288"/>
      <c r="B561" s="288"/>
      <c r="C561" s="288"/>
      <c r="D561" s="288"/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88"/>
      <c r="P561" s="288"/>
      <c r="Q561" s="288"/>
    </row>
    <row r="562" spans="1:17" ht="15.75" x14ac:dyDescent="0.5">
      <c r="A562" s="288"/>
      <c r="B562" s="288"/>
      <c r="C562" s="288"/>
      <c r="D562" s="288"/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88"/>
      <c r="P562" s="288"/>
      <c r="Q562" s="288"/>
    </row>
    <row r="563" spans="1:17" ht="15.75" x14ac:dyDescent="0.5">
      <c r="A563" s="288"/>
      <c r="B563" s="288"/>
      <c r="C563" s="288"/>
      <c r="D563" s="288"/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88"/>
      <c r="P563" s="288"/>
      <c r="Q563" s="288"/>
    </row>
    <row r="564" spans="1:17" ht="15.75" x14ac:dyDescent="0.5">
      <c r="A564" s="288"/>
      <c r="B564" s="288"/>
      <c r="C564" s="288"/>
      <c r="D564" s="288"/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88"/>
      <c r="P564" s="288"/>
      <c r="Q564" s="288"/>
    </row>
    <row r="565" spans="1:17" ht="15.75" x14ac:dyDescent="0.5">
      <c r="A565" s="288"/>
      <c r="B565" s="288"/>
      <c r="C565" s="288"/>
      <c r="D565" s="288"/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88"/>
      <c r="P565" s="288"/>
      <c r="Q565" s="288"/>
    </row>
    <row r="566" spans="1:17" ht="15.75" x14ac:dyDescent="0.5">
      <c r="A566" s="288"/>
      <c r="B566" s="288"/>
      <c r="C566" s="288"/>
      <c r="D566" s="288"/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88"/>
      <c r="P566" s="288"/>
      <c r="Q566" s="288"/>
    </row>
    <row r="567" spans="1:17" ht="15.75" x14ac:dyDescent="0.5">
      <c r="A567" s="288"/>
      <c r="B567" s="288"/>
      <c r="C567" s="288"/>
      <c r="D567" s="288"/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88"/>
      <c r="P567" s="288"/>
      <c r="Q567" s="288"/>
    </row>
    <row r="568" spans="1:17" ht="15.75" x14ac:dyDescent="0.5">
      <c r="A568" s="288"/>
      <c r="B568" s="288"/>
      <c r="C568" s="288"/>
      <c r="D568" s="288"/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88"/>
      <c r="P568" s="288"/>
      <c r="Q568" s="288"/>
    </row>
    <row r="569" spans="1:17" ht="15.75" x14ac:dyDescent="0.5">
      <c r="A569" s="288"/>
      <c r="B569" s="288"/>
      <c r="C569" s="288"/>
      <c r="D569" s="288"/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88"/>
      <c r="P569" s="288"/>
      <c r="Q569" s="288"/>
    </row>
    <row r="570" spans="1:17" ht="15.75" x14ac:dyDescent="0.5">
      <c r="A570" s="288"/>
      <c r="B570" s="288"/>
      <c r="C570" s="288"/>
      <c r="D570" s="288"/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88"/>
      <c r="P570" s="288"/>
      <c r="Q570" s="288"/>
    </row>
    <row r="571" spans="1:17" ht="15.75" x14ac:dyDescent="0.5">
      <c r="A571" s="288"/>
      <c r="B571" s="288"/>
      <c r="C571" s="288"/>
      <c r="D571" s="288"/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88"/>
      <c r="P571" s="288"/>
      <c r="Q571" s="288"/>
    </row>
    <row r="572" spans="1:17" ht="15.75" x14ac:dyDescent="0.5">
      <c r="A572" s="288"/>
      <c r="B572" s="288"/>
      <c r="C572" s="288"/>
      <c r="D572" s="288"/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88"/>
      <c r="P572" s="288"/>
      <c r="Q572" s="288"/>
    </row>
    <row r="573" spans="1:17" ht="15.75" x14ac:dyDescent="0.5">
      <c r="A573" s="288"/>
      <c r="B573" s="288"/>
      <c r="C573" s="288"/>
      <c r="D573" s="288"/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88"/>
      <c r="P573" s="288"/>
      <c r="Q573" s="288"/>
    </row>
    <row r="574" spans="1:17" ht="15.75" x14ac:dyDescent="0.5">
      <c r="A574" s="288"/>
      <c r="B574" s="288"/>
      <c r="C574" s="288"/>
      <c r="D574" s="288"/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88"/>
      <c r="P574" s="288"/>
      <c r="Q574" s="288"/>
    </row>
    <row r="575" spans="1:17" ht="15.75" x14ac:dyDescent="0.5">
      <c r="A575" s="288"/>
      <c r="B575" s="288"/>
      <c r="C575" s="288"/>
      <c r="D575" s="288"/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88"/>
      <c r="P575" s="288"/>
      <c r="Q575" s="288"/>
    </row>
    <row r="576" spans="1:17" ht="15.75" x14ac:dyDescent="0.5">
      <c r="A576" s="288"/>
      <c r="B576" s="288"/>
      <c r="C576" s="288"/>
      <c r="D576" s="288"/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88"/>
      <c r="P576" s="288"/>
      <c r="Q576" s="288"/>
    </row>
    <row r="577" spans="1:17" ht="15.75" x14ac:dyDescent="0.5">
      <c r="A577" s="288"/>
      <c r="B577" s="288"/>
      <c r="C577" s="288"/>
      <c r="D577" s="288"/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88"/>
      <c r="P577" s="288"/>
      <c r="Q577" s="288"/>
    </row>
    <row r="578" spans="1:17" ht="15.75" x14ac:dyDescent="0.5">
      <c r="A578" s="288"/>
      <c r="B578" s="288"/>
      <c r="C578" s="288"/>
      <c r="D578" s="288"/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88"/>
      <c r="P578" s="288"/>
      <c r="Q578" s="288"/>
    </row>
    <row r="579" spans="1:17" ht="15.75" x14ac:dyDescent="0.5">
      <c r="A579" s="288"/>
      <c r="B579" s="288"/>
      <c r="C579" s="288"/>
      <c r="D579" s="288"/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88"/>
      <c r="P579" s="288"/>
      <c r="Q579" s="288"/>
    </row>
    <row r="580" spans="1:17" ht="15.75" x14ac:dyDescent="0.5">
      <c r="A580" s="288"/>
      <c r="B580" s="288"/>
      <c r="C580" s="288"/>
      <c r="D580" s="288"/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88"/>
      <c r="P580" s="288"/>
      <c r="Q580" s="288"/>
    </row>
    <row r="581" spans="1:17" ht="15.75" x14ac:dyDescent="0.5">
      <c r="A581" s="288"/>
      <c r="B581" s="288"/>
      <c r="C581" s="288"/>
      <c r="D581" s="288"/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88"/>
      <c r="P581" s="288"/>
      <c r="Q581" s="288"/>
    </row>
    <row r="582" spans="1:17" ht="15.75" x14ac:dyDescent="0.5">
      <c r="A582" s="288"/>
      <c r="B582" s="288"/>
      <c r="C582" s="288"/>
      <c r="D582" s="288"/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88"/>
      <c r="P582" s="288"/>
      <c r="Q582" s="288"/>
    </row>
    <row r="583" spans="1:17" ht="15.75" x14ac:dyDescent="0.5">
      <c r="A583" s="288"/>
      <c r="B583" s="288"/>
      <c r="C583" s="288"/>
      <c r="D583" s="288"/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88"/>
      <c r="P583" s="288"/>
      <c r="Q583" s="288"/>
    </row>
    <row r="584" spans="1:17" ht="15.75" x14ac:dyDescent="0.5">
      <c r="A584" s="288"/>
      <c r="B584" s="288"/>
      <c r="C584" s="288"/>
      <c r="D584" s="288"/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88"/>
      <c r="P584" s="288"/>
      <c r="Q584" s="288"/>
    </row>
    <row r="585" spans="1:17" ht="15.75" x14ac:dyDescent="0.5">
      <c r="A585" s="288"/>
      <c r="B585" s="288"/>
      <c r="C585" s="288"/>
      <c r="D585" s="288"/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88"/>
      <c r="P585" s="288"/>
      <c r="Q585" s="288"/>
    </row>
    <row r="586" spans="1:17" ht="15.75" x14ac:dyDescent="0.5">
      <c r="A586" s="288"/>
      <c r="B586" s="288"/>
      <c r="C586" s="288"/>
      <c r="D586" s="288"/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88"/>
      <c r="P586" s="288"/>
      <c r="Q586" s="288"/>
    </row>
    <row r="587" spans="1:17" ht="15.75" x14ac:dyDescent="0.5">
      <c r="A587" s="288"/>
      <c r="B587" s="288"/>
      <c r="C587" s="288"/>
      <c r="D587" s="288"/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88"/>
      <c r="P587" s="288"/>
      <c r="Q587" s="288"/>
    </row>
    <row r="588" spans="1:17" ht="15.75" x14ac:dyDescent="0.5">
      <c r="A588" s="288"/>
      <c r="B588" s="288"/>
      <c r="C588" s="288"/>
      <c r="D588" s="288"/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88"/>
      <c r="P588" s="288"/>
      <c r="Q588" s="288"/>
    </row>
    <row r="589" spans="1:17" ht="15.75" x14ac:dyDescent="0.5">
      <c r="A589" s="288"/>
      <c r="B589" s="288"/>
      <c r="C589" s="288"/>
      <c r="D589" s="288"/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88"/>
      <c r="P589" s="288"/>
      <c r="Q589" s="288"/>
    </row>
    <row r="590" spans="1:17" ht="15.75" x14ac:dyDescent="0.5">
      <c r="A590" s="288"/>
      <c r="B590" s="288"/>
      <c r="C590" s="288"/>
      <c r="D590" s="288"/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88"/>
      <c r="P590" s="288"/>
      <c r="Q590" s="288"/>
    </row>
    <row r="591" spans="1:17" ht="15.75" x14ac:dyDescent="0.5">
      <c r="A591" s="288"/>
      <c r="B591" s="288"/>
      <c r="C591" s="288"/>
      <c r="D591" s="288"/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88"/>
      <c r="P591" s="288"/>
      <c r="Q591" s="288"/>
    </row>
    <row r="592" spans="1:17" ht="15.75" x14ac:dyDescent="0.5">
      <c r="A592" s="288"/>
      <c r="B592" s="288"/>
      <c r="C592" s="288"/>
      <c r="D592" s="288"/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88"/>
      <c r="P592" s="288"/>
      <c r="Q592" s="288"/>
    </row>
    <row r="593" spans="1:17" ht="15.75" x14ac:dyDescent="0.5">
      <c r="A593" s="288"/>
      <c r="B593" s="288"/>
      <c r="C593" s="288"/>
      <c r="D593" s="288"/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88"/>
      <c r="P593" s="288"/>
      <c r="Q593" s="288"/>
    </row>
    <row r="594" spans="1:17" ht="15.75" x14ac:dyDescent="0.5">
      <c r="A594" s="288"/>
      <c r="B594" s="288"/>
      <c r="C594" s="288"/>
      <c r="D594" s="288"/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88"/>
      <c r="P594" s="288"/>
      <c r="Q594" s="288"/>
    </row>
    <row r="595" spans="1:17" ht="15.75" x14ac:dyDescent="0.5">
      <c r="A595" s="288"/>
      <c r="B595" s="288"/>
      <c r="C595" s="288"/>
      <c r="D595" s="288"/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88"/>
      <c r="P595" s="288"/>
      <c r="Q595" s="288"/>
    </row>
    <row r="596" spans="1:17" ht="15.75" x14ac:dyDescent="0.5">
      <c r="A596" s="288"/>
      <c r="B596" s="288"/>
      <c r="C596" s="288"/>
      <c r="D596" s="288"/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88"/>
      <c r="P596" s="288"/>
      <c r="Q596" s="288"/>
    </row>
    <row r="597" spans="1:17" ht="15.75" x14ac:dyDescent="0.5">
      <c r="A597" s="288"/>
      <c r="B597" s="288"/>
      <c r="C597" s="288"/>
      <c r="D597" s="288"/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88"/>
      <c r="P597" s="288"/>
      <c r="Q597" s="288"/>
    </row>
    <row r="598" spans="1:17" ht="15.75" x14ac:dyDescent="0.5">
      <c r="A598" s="288"/>
      <c r="B598" s="288"/>
      <c r="C598" s="288"/>
      <c r="D598" s="288"/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88"/>
      <c r="P598" s="288"/>
      <c r="Q598" s="288"/>
    </row>
    <row r="599" spans="1:17" ht="15.75" x14ac:dyDescent="0.5">
      <c r="A599" s="288"/>
      <c r="B599" s="288"/>
      <c r="C599" s="288"/>
      <c r="D599" s="288"/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88"/>
      <c r="P599" s="288"/>
      <c r="Q599" s="288"/>
    </row>
    <row r="600" spans="1:17" ht="15.75" x14ac:dyDescent="0.5">
      <c r="A600" s="288"/>
      <c r="B600" s="288"/>
      <c r="C600" s="288"/>
      <c r="D600" s="288"/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88"/>
      <c r="P600" s="288"/>
      <c r="Q600" s="288"/>
    </row>
    <row r="601" spans="1:17" ht="15.75" x14ac:dyDescent="0.5">
      <c r="A601" s="288"/>
      <c r="B601" s="288"/>
      <c r="C601" s="288"/>
      <c r="D601" s="288"/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88"/>
      <c r="P601" s="288"/>
      <c r="Q601" s="288"/>
    </row>
    <row r="602" spans="1:17" ht="15.75" x14ac:dyDescent="0.5">
      <c r="A602" s="288"/>
      <c r="B602" s="288"/>
      <c r="C602" s="288"/>
      <c r="D602" s="288"/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88"/>
      <c r="P602" s="288"/>
      <c r="Q602" s="288"/>
    </row>
    <row r="603" spans="1:17" ht="15.75" x14ac:dyDescent="0.5">
      <c r="A603" s="288"/>
      <c r="B603" s="288"/>
      <c r="C603" s="288"/>
      <c r="D603" s="288"/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88"/>
      <c r="P603" s="288"/>
      <c r="Q603" s="288"/>
    </row>
    <row r="604" spans="1:17" ht="15.75" x14ac:dyDescent="0.5">
      <c r="A604" s="288"/>
      <c r="B604" s="288"/>
      <c r="C604" s="288"/>
      <c r="D604" s="288"/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88"/>
      <c r="P604" s="288"/>
      <c r="Q604" s="288"/>
    </row>
    <row r="605" spans="1:17" ht="15.75" x14ac:dyDescent="0.5">
      <c r="A605" s="288"/>
      <c r="B605" s="288"/>
      <c r="C605" s="288"/>
      <c r="D605" s="288"/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88"/>
      <c r="P605" s="288"/>
      <c r="Q605" s="288"/>
    </row>
    <row r="606" spans="1:17" ht="15.75" x14ac:dyDescent="0.5">
      <c r="A606" s="288"/>
      <c r="B606" s="288"/>
      <c r="C606" s="288"/>
      <c r="D606" s="288"/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88"/>
      <c r="P606" s="288"/>
      <c r="Q606" s="288"/>
    </row>
    <row r="607" spans="1:17" ht="15.75" x14ac:dyDescent="0.5">
      <c r="A607" s="288"/>
      <c r="B607" s="288"/>
      <c r="C607" s="288"/>
      <c r="D607" s="288"/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88"/>
      <c r="P607" s="288"/>
      <c r="Q607" s="288"/>
    </row>
    <row r="608" spans="1:17" ht="15.75" x14ac:dyDescent="0.5">
      <c r="A608" s="288"/>
      <c r="B608" s="288"/>
      <c r="C608" s="288"/>
      <c r="D608" s="288"/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88"/>
      <c r="P608" s="288"/>
      <c r="Q608" s="288"/>
    </row>
    <row r="609" spans="1:17" ht="15.75" x14ac:dyDescent="0.5">
      <c r="A609" s="288"/>
      <c r="B609" s="288"/>
      <c r="C609" s="288"/>
      <c r="D609" s="288"/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88"/>
      <c r="P609" s="288"/>
      <c r="Q609" s="288"/>
    </row>
    <row r="610" spans="1:17" ht="15.75" x14ac:dyDescent="0.5">
      <c r="A610" s="288"/>
      <c r="B610" s="288"/>
      <c r="C610" s="288"/>
      <c r="D610" s="288"/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88"/>
      <c r="P610" s="288"/>
      <c r="Q610" s="288"/>
    </row>
    <row r="611" spans="1:17" ht="15.75" x14ac:dyDescent="0.5">
      <c r="A611" s="288"/>
      <c r="B611" s="288"/>
      <c r="C611" s="288"/>
      <c r="D611" s="288"/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88"/>
      <c r="P611" s="288"/>
      <c r="Q611" s="288"/>
    </row>
    <row r="612" spans="1:17" ht="15.75" x14ac:dyDescent="0.5">
      <c r="A612" s="288"/>
      <c r="B612" s="288"/>
      <c r="C612" s="288"/>
      <c r="D612" s="288"/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88"/>
      <c r="P612" s="288"/>
      <c r="Q612" s="288"/>
    </row>
    <row r="613" spans="1:17" ht="15.75" x14ac:dyDescent="0.5">
      <c r="A613" s="288"/>
      <c r="B613" s="288"/>
      <c r="C613" s="288"/>
      <c r="D613" s="288"/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88"/>
      <c r="P613" s="288"/>
      <c r="Q613" s="288"/>
    </row>
    <row r="614" spans="1:17" ht="15.75" x14ac:dyDescent="0.5">
      <c r="A614" s="288"/>
      <c r="B614" s="288"/>
      <c r="C614" s="288"/>
      <c r="D614" s="288"/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88"/>
      <c r="P614" s="288"/>
      <c r="Q614" s="288"/>
    </row>
    <row r="615" spans="1:17" ht="15.75" x14ac:dyDescent="0.5">
      <c r="A615" s="288"/>
      <c r="B615" s="288"/>
      <c r="C615" s="288"/>
      <c r="D615" s="288"/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88"/>
      <c r="P615" s="288"/>
      <c r="Q615" s="288"/>
    </row>
    <row r="616" spans="1:17" ht="15.75" x14ac:dyDescent="0.5">
      <c r="A616" s="288"/>
      <c r="B616" s="288"/>
      <c r="C616" s="288"/>
      <c r="D616" s="288"/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88"/>
      <c r="P616" s="288"/>
      <c r="Q616" s="288"/>
    </row>
    <row r="617" spans="1:17" ht="15.75" x14ac:dyDescent="0.5">
      <c r="A617" s="288"/>
      <c r="B617" s="288"/>
      <c r="C617" s="288"/>
      <c r="D617" s="288"/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88"/>
      <c r="P617" s="288"/>
      <c r="Q617" s="288"/>
    </row>
    <row r="618" spans="1:17" ht="15.75" x14ac:dyDescent="0.5">
      <c r="A618" s="288"/>
      <c r="B618" s="288"/>
      <c r="C618" s="288"/>
      <c r="D618" s="288"/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88"/>
      <c r="P618" s="288"/>
      <c r="Q618" s="288"/>
    </row>
    <row r="619" spans="1:17" ht="15.75" x14ac:dyDescent="0.5">
      <c r="A619" s="288"/>
      <c r="B619" s="288"/>
      <c r="C619" s="288"/>
      <c r="D619" s="288"/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88"/>
      <c r="P619" s="288"/>
      <c r="Q619" s="288"/>
    </row>
    <row r="620" spans="1:17" ht="15.75" x14ac:dyDescent="0.5">
      <c r="A620" s="288"/>
      <c r="B620" s="288"/>
      <c r="C620" s="288"/>
      <c r="D620" s="288"/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88"/>
      <c r="P620" s="288"/>
      <c r="Q620" s="288"/>
    </row>
    <row r="621" spans="1:17" ht="15.75" x14ac:dyDescent="0.5">
      <c r="A621" s="288"/>
      <c r="B621" s="288"/>
      <c r="C621" s="288"/>
      <c r="D621" s="288"/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88"/>
      <c r="P621" s="288"/>
      <c r="Q621" s="288"/>
    </row>
    <row r="622" spans="1:17" ht="15.75" x14ac:dyDescent="0.5">
      <c r="A622" s="288"/>
      <c r="B622" s="288"/>
      <c r="C622" s="288"/>
      <c r="D622" s="288"/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88"/>
      <c r="P622" s="288"/>
      <c r="Q622" s="288"/>
    </row>
    <row r="623" spans="1:17" ht="15.75" x14ac:dyDescent="0.5">
      <c r="A623" s="288"/>
      <c r="B623" s="288"/>
      <c r="C623" s="288"/>
      <c r="D623" s="288"/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88"/>
      <c r="P623" s="288"/>
      <c r="Q623" s="288"/>
    </row>
    <row r="624" spans="1:17" ht="15.75" x14ac:dyDescent="0.5">
      <c r="A624" s="288"/>
      <c r="B624" s="288"/>
      <c r="C624" s="288"/>
      <c r="D624" s="288"/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88"/>
      <c r="P624" s="288"/>
      <c r="Q624" s="288"/>
    </row>
    <row r="625" spans="1:17" ht="15.75" x14ac:dyDescent="0.5">
      <c r="A625" s="288"/>
      <c r="B625" s="288"/>
      <c r="C625" s="288"/>
      <c r="D625" s="288"/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88"/>
      <c r="P625" s="288"/>
      <c r="Q625" s="288"/>
    </row>
    <row r="626" spans="1:17" ht="15.75" x14ac:dyDescent="0.5">
      <c r="A626" s="288"/>
      <c r="B626" s="288"/>
      <c r="C626" s="288"/>
      <c r="D626" s="288"/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88"/>
      <c r="P626" s="288"/>
      <c r="Q626" s="288"/>
    </row>
    <row r="627" spans="1:17" ht="15.75" x14ac:dyDescent="0.5">
      <c r="A627" s="288"/>
      <c r="B627" s="288"/>
      <c r="C627" s="288"/>
      <c r="D627" s="288"/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88"/>
      <c r="P627" s="288"/>
      <c r="Q627" s="288"/>
    </row>
    <row r="628" spans="1:17" ht="15.75" x14ac:dyDescent="0.5">
      <c r="A628" s="288"/>
      <c r="B628" s="288"/>
      <c r="C628" s="288"/>
      <c r="D628" s="288"/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88"/>
      <c r="P628" s="288"/>
      <c r="Q628" s="288"/>
    </row>
    <row r="629" spans="1:17" ht="15.75" x14ac:dyDescent="0.5">
      <c r="A629" s="288"/>
      <c r="B629" s="288"/>
      <c r="C629" s="288"/>
      <c r="D629" s="288"/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88"/>
      <c r="P629" s="288"/>
      <c r="Q629" s="288"/>
    </row>
    <row r="630" spans="1:17" ht="15.75" x14ac:dyDescent="0.5">
      <c r="A630" s="288"/>
      <c r="B630" s="288"/>
      <c r="C630" s="288"/>
      <c r="D630" s="288"/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88"/>
      <c r="P630" s="288"/>
      <c r="Q630" s="288"/>
    </row>
    <row r="631" spans="1:17" ht="15.75" x14ac:dyDescent="0.5">
      <c r="A631" s="288"/>
      <c r="B631" s="288"/>
      <c r="C631" s="288"/>
      <c r="D631" s="288"/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88"/>
      <c r="P631" s="288"/>
      <c r="Q631" s="288"/>
    </row>
    <row r="632" spans="1:17" ht="15.75" x14ac:dyDescent="0.5">
      <c r="A632" s="288"/>
      <c r="B632" s="288"/>
      <c r="C632" s="288"/>
      <c r="D632" s="288"/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88"/>
      <c r="P632" s="288"/>
      <c r="Q632" s="288"/>
    </row>
    <row r="633" spans="1:17" ht="15.75" x14ac:dyDescent="0.5">
      <c r="A633" s="288"/>
      <c r="B633" s="288"/>
      <c r="C633" s="288"/>
      <c r="D633" s="288"/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88"/>
      <c r="P633" s="288"/>
      <c r="Q633" s="288"/>
    </row>
    <row r="634" spans="1:17" ht="15.75" x14ac:dyDescent="0.5">
      <c r="A634" s="288"/>
      <c r="B634" s="288"/>
      <c r="C634" s="288"/>
      <c r="D634" s="288"/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88"/>
      <c r="P634" s="288"/>
      <c r="Q634" s="288"/>
    </row>
    <row r="635" spans="1:17" ht="15.75" x14ac:dyDescent="0.5">
      <c r="A635" s="288"/>
      <c r="B635" s="288"/>
      <c r="C635" s="288"/>
      <c r="D635" s="288"/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88"/>
      <c r="P635" s="288"/>
      <c r="Q635" s="288"/>
    </row>
    <row r="636" spans="1:17" ht="15.75" x14ac:dyDescent="0.5">
      <c r="A636" s="288"/>
      <c r="B636" s="288"/>
      <c r="C636" s="288"/>
      <c r="D636" s="288"/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88"/>
      <c r="P636" s="288"/>
      <c r="Q636" s="288"/>
    </row>
    <row r="637" spans="1:17" ht="15.75" x14ac:dyDescent="0.5">
      <c r="A637" s="288"/>
      <c r="B637" s="288"/>
      <c r="C637" s="288"/>
      <c r="D637" s="288"/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88"/>
      <c r="P637" s="288"/>
      <c r="Q637" s="288"/>
    </row>
    <row r="638" spans="1:17" ht="15.75" x14ac:dyDescent="0.5">
      <c r="A638" s="288"/>
      <c r="B638" s="288"/>
      <c r="C638" s="288"/>
      <c r="D638" s="288"/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88"/>
      <c r="P638" s="288"/>
      <c r="Q638" s="288"/>
    </row>
    <row r="639" spans="1:17" ht="15.75" x14ac:dyDescent="0.5">
      <c r="A639" s="288"/>
      <c r="B639" s="288"/>
      <c r="C639" s="288"/>
      <c r="D639" s="288"/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88"/>
      <c r="P639" s="288"/>
      <c r="Q639" s="288"/>
    </row>
    <row r="640" spans="1:17" ht="15.75" x14ac:dyDescent="0.5">
      <c r="A640" s="288"/>
      <c r="B640" s="288"/>
      <c r="C640" s="288"/>
      <c r="D640" s="288"/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88"/>
      <c r="P640" s="288"/>
      <c r="Q640" s="288"/>
    </row>
    <row r="641" spans="1:17" ht="15.75" x14ac:dyDescent="0.5">
      <c r="A641" s="288"/>
      <c r="B641" s="288"/>
      <c r="C641" s="288"/>
      <c r="D641" s="288"/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88"/>
      <c r="P641" s="288"/>
      <c r="Q641" s="288"/>
    </row>
    <row r="642" spans="1:17" ht="15.75" x14ac:dyDescent="0.5">
      <c r="A642" s="288"/>
      <c r="B642" s="288"/>
      <c r="C642" s="288"/>
      <c r="D642" s="288"/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88"/>
      <c r="P642" s="288"/>
      <c r="Q642" s="288"/>
    </row>
    <row r="643" spans="1:17" ht="15.75" x14ac:dyDescent="0.5">
      <c r="A643" s="288"/>
      <c r="B643" s="288"/>
      <c r="C643" s="288"/>
      <c r="D643" s="288"/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88"/>
      <c r="P643" s="288"/>
      <c r="Q643" s="288"/>
    </row>
    <row r="644" spans="1:17" ht="15.75" x14ac:dyDescent="0.5">
      <c r="A644" s="288"/>
      <c r="B644" s="288"/>
      <c r="C644" s="288"/>
      <c r="D644" s="288"/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88"/>
      <c r="P644" s="288"/>
      <c r="Q644" s="288"/>
    </row>
    <row r="645" spans="1:17" ht="15.75" x14ac:dyDescent="0.5">
      <c r="A645" s="288"/>
      <c r="B645" s="288"/>
      <c r="C645" s="288"/>
      <c r="D645" s="288"/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88"/>
      <c r="P645" s="288"/>
      <c r="Q645" s="288"/>
    </row>
    <row r="646" spans="1:17" ht="15.75" x14ac:dyDescent="0.5">
      <c r="A646" s="288"/>
      <c r="B646" s="288"/>
      <c r="C646" s="288"/>
      <c r="D646" s="288"/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88"/>
      <c r="P646" s="288"/>
      <c r="Q646" s="288"/>
    </row>
    <row r="647" spans="1:17" ht="15.75" x14ac:dyDescent="0.5">
      <c r="A647" s="288"/>
      <c r="B647" s="288"/>
      <c r="C647" s="288"/>
      <c r="D647" s="288"/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88"/>
      <c r="P647" s="288"/>
      <c r="Q647" s="288"/>
    </row>
    <row r="648" spans="1:17" ht="15.75" x14ac:dyDescent="0.5">
      <c r="A648" s="288"/>
      <c r="B648" s="288"/>
      <c r="C648" s="288"/>
      <c r="D648" s="288"/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88"/>
      <c r="P648" s="288"/>
      <c r="Q648" s="288"/>
    </row>
    <row r="649" spans="1:17" ht="15.75" x14ac:dyDescent="0.5">
      <c r="A649" s="288"/>
      <c r="B649" s="288"/>
      <c r="C649" s="288"/>
      <c r="D649" s="288"/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88"/>
      <c r="P649" s="288"/>
      <c r="Q649" s="288"/>
    </row>
    <row r="650" spans="1:17" ht="15.75" x14ac:dyDescent="0.5">
      <c r="A650" s="288"/>
      <c r="B650" s="288"/>
      <c r="C650" s="288"/>
      <c r="D650" s="288"/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88"/>
      <c r="P650" s="288"/>
      <c r="Q650" s="288"/>
    </row>
    <row r="651" spans="1:17" ht="15.75" x14ac:dyDescent="0.5">
      <c r="A651" s="288"/>
      <c r="B651" s="288"/>
      <c r="C651" s="288"/>
      <c r="D651" s="288"/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88"/>
      <c r="P651" s="288"/>
      <c r="Q651" s="288"/>
    </row>
    <row r="652" spans="1:17" ht="15.75" x14ac:dyDescent="0.5">
      <c r="A652" s="288"/>
      <c r="B652" s="288"/>
      <c r="C652" s="288"/>
      <c r="D652" s="288"/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88"/>
      <c r="P652" s="288"/>
      <c r="Q652" s="288"/>
    </row>
    <row r="653" spans="1:17" ht="15.75" x14ac:dyDescent="0.5">
      <c r="A653" s="288"/>
      <c r="B653" s="288"/>
      <c r="C653" s="288"/>
      <c r="D653" s="288"/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88"/>
      <c r="P653" s="288"/>
      <c r="Q653" s="288"/>
    </row>
    <row r="654" spans="1:17" ht="15.75" x14ac:dyDescent="0.5">
      <c r="A654" s="288"/>
      <c r="B654" s="288"/>
      <c r="C654" s="288"/>
      <c r="D654" s="288"/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88"/>
      <c r="P654" s="288"/>
      <c r="Q654" s="288"/>
    </row>
    <row r="655" spans="1:17" ht="15.75" x14ac:dyDescent="0.5">
      <c r="A655" s="288"/>
      <c r="B655" s="288"/>
      <c r="C655" s="288"/>
      <c r="D655" s="288"/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88"/>
      <c r="P655" s="288"/>
      <c r="Q655" s="288"/>
    </row>
    <row r="656" spans="1:17" ht="15.75" x14ac:dyDescent="0.5">
      <c r="A656" s="288"/>
      <c r="B656" s="288"/>
      <c r="C656" s="288"/>
      <c r="D656" s="288"/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88"/>
      <c r="P656" s="288"/>
      <c r="Q656" s="288"/>
    </row>
    <row r="657" spans="1:17" ht="15.75" x14ac:dyDescent="0.5">
      <c r="A657" s="288"/>
      <c r="B657" s="288"/>
      <c r="C657" s="288"/>
      <c r="D657" s="288"/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88"/>
      <c r="P657" s="288"/>
      <c r="Q657" s="288"/>
    </row>
    <row r="658" spans="1:17" ht="15.75" x14ac:dyDescent="0.5">
      <c r="A658" s="288"/>
      <c r="B658" s="288"/>
      <c r="C658" s="288"/>
      <c r="D658" s="288"/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88"/>
      <c r="P658" s="288"/>
      <c r="Q658" s="288"/>
    </row>
    <row r="659" spans="1:17" ht="15.75" x14ac:dyDescent="0.5">
      <c r="A659" s="288"/>
      <c r="B659" s="288"/>
      <c r="C659" s="288"/>
      <c r="D659" s="288"/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88"/>
      <c r="P659" s="288"/>
      <c r="Q659" s="288"/>
    </row>
    <row r="660" spans="1:17" ht="15.75" x14ac:dyDescent="0.5">
      <c r="A660" s="288"/>
      <c r="B660" s="288"/>
      <c r="C660" s="288"/>
      <c r="D660" s="288"/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88"/>
      <c r="P660" s="288"/>
      <c r="Q660" s="288"/>
    </row>
    <row r="661" spans="1:17" ht="15.75" x14ac:dyDescent="0.5">
      <c r="A661" s="288"/>
      <c r="B661" s="288"/>
      <c r="C661" s="288"/>
      <c r="D661" s="288"/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88"/>
      <c r="P661" s="288"/>
      <c r="Q661" s="288"/>
    </row>
    <row r="662" spans="1:17" ht="15.75" x14ac:dyDescent="0.5">
      <c r="A662" s="288"/>
      <c r="B662" s="288"/>
      <c r="C662" s="288"/>
      <c r="D662" s="288"/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88"/>
      <c r="P662" s="288"/>
      <c r="Q662" s="288"/>
    </row>
    <row r="663" spans="1:17" ht="15.75" x14ac:dyDescent="0.5">
      <c r="A663" s="288"/>
      <c r="B663" s="288"/>
      <c r="C663" s="288"/>
      <c r="D663" s="288"/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88"/>
      <c r="P663" s="288"/>
      <c r="Q663" s="288"/>
    </row>
    <row r="664" spans="1:17" ht="15.75" x14ac:dyDescent="0.5">
      <c r="A664" s="288"/>
      <c r="B664" s="288"/>
      <c r="C664" s="288"/>
      <c r="D664" s="288"/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88"/>
      <c r="P664" s="288"/>
      <c r="Q664" s="288"/>
    </row>
    <row r="665" spans="1:17" ht="15.75" x14ac:dyDescent="0.5">
      <c r="A665" s="288"/>
      <c r="B665" s="288"/>
      <c r="C665" s="288"/>
      <c r="D665" s="288"/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88"/>
      <c r="P665" s="288"/>
      <c r="Q665" s="288"/>
    </row>
    <row r="666" spans="1:17" ht="15.75" x14ac:dyDescent="0.5">
      <c r="A666" s="288"/>
      <c r="B666" s="288"/>
      <c r="C666" s="288"/>
      <c r="D666" s="288"/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88"/>
      <c r="P666" s="288"/>
      <c r="Q666" s="288"/>
    </row>
    <row r="667" spans="1:17" ht="15.75" x14ac:dyDescent="0.5">
      <c r="A667" s="288"/>
      <c r="B667" s="288"/>
      <c r="C667" s="288"/>
      <c r="D667" s="288"/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88"/>
      <c r="P667" s="288"/>
      <c r="Q667" s="288"/>
    </row>
    <row r="668" spans="1:17" ht="15.75" x14ac:dyDescent="0.5">
      <c r="A668" s="288"/>
      <c r="B668" s="288"/>
      <c r="C668" s="288"/>
      <c r="D668" s="288"/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88"/>
      <c r="P668" s="288"/>
      <c r="Q668" s="288"/>
    </row>
    <row r="669" spans="1:17" ht="15.75" x14ac:dyDescent="0.5">
      <c r="A669" s="288"/>
      <c r="B669" s="288"/>
      <c r="C669" s="288"/>
      <c r="D669" s="288"/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88"/>
      <c r="P669" s="288"/>
      <c r="Q669" s="288"/>
    </row>
    <row r="670" spans="1:17" ht="15.75" x14ac:dyDescent="0.5">
      <c r="A670" s="288"/>
      <c r="B670" s="288"/>
      <c r="C670" s="288"/>
      <c r="D670" s="288"/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88"/>
      <c r="P670" s="288"/>
      <c r="Q670" s="288"/>
    </row>
    <row r="671" spans="1:17" ht="15.75" x14ac:dyDescent="0.5">
      <c r="A671" s="288"/>
      <c r="B671" s="288"/>
      <c r="C671" s="288"/>
      <c r="D671" s="288"/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88"/>
      <c r="P671" s="288"/>
      <c r="Q671" s="288"/>
    </row>
    <row r="672" spans="1:17" ht="15.75" x14ac:dyDescent="0.5">
      <c r="A672" s="288"/>
      <c r="B672" s="288"/>
      <c r="C672" s="288"/>
      <c r="D672" s="288"/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88"/>
      <c r="P672" s="288"/>
      <c r="Q672" s="288"/>
    </row>
    <row r="673" spans="1:17" ht="15.75" x14ac:dyDescent="0.5">
      <c r="A673" s="288"/>
      <c r="B673" s="288"/>
      <c r="C673" s="288"/>
      <c r="D673" s="288"/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88"/>
      <c r="P673" s="288"/>
      <c r="Q673" s="288"/>
    </row>
    <row r="674" spans="1:17" ht="15.75" x14ac:dyDescent="0.5">
      <c r="A674" s="288"/>
      <c r="B674" s="288"/>
      <c r="C674" s="288"/>
      <c r="D674" s="288"/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88"/>
      <c r="P674" s="288"/>
      <c r="Q674" s="288"/>
    </row>
    <row r="675" spans="1:17" ht="15.75" x14ac:dyDescent="0.5">
      <c r="A675" s="288"/>
      <c r="B675" s="288"/>
      <c r="C675" s="288"/>
      <c r="D675" s="288"/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88"/>
      <c r="P675" s="288"/>
      <c r="Q675" s="288"/>
    </row>
    <row r="676" spans="1:17" ht="15.75" x14ac:dyDescent="0.5">
      <c r="A676" s="288"/>
      <c r="B676" s="288"/>
      <c r="C676" s="288"/>
      <c r="D676" s="288"/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88"/>
      <c r="P676" s="288"/>
      <c r="Q676" s="288"/>
    </row>
    <row r="677" spans="1:17" ht="15.75" x14ac:dyDescent="0.5">
      <c r="A677" s="288"/>
      <c r="B677" s="288"/>
      <c r="C677" s="288"/>
      <c r="D677" s="288"/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88"/>
      <c r="P677" s="288"/>
      <c r="Q677" s="288"/>
    </row>
    <row r="678" spans="1:17" ht="15.75" x14ac:dyDescent="0.5">
      <c r="A678" s="288"/>
      <c r="B678" s="288"/>
      <c r="C678" s="288"/>
      <c r="D678" s="288"/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88"/>
      <c r="P678" s="288"/>
      <c r="Q678" s="288"/>
    </row>
    <row r="679" spans="1:17" ht="15.75" x14ac:dyDescent="0.5">
      <c r="A679" s="288"/>
      <c r="B679" s="288"/>
      <c r="C679" s="288"/>
      <c r="D679" s="288"/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88"/>
      <c r="P679" s="288"/>
      <c r="Q679" s="288"/>
    </row>
    <row r="680" spans="1:17" ht="15.75" x14ac:dyDescent="0.5">
      <c r="A680" s="288"/>
      <c r="B680" s="288"/>
      <c r="C680" s="288"/>
      <c r="D680" s="288"/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88"/>
      <c r="P680" s="288"/>
      <c r="Q680" s="288"/>
    </row>
    <row r="681" spans="1:17" ht="15.75" x14ac:dyDescent="0.5">
      <c r="A681" s="288"/>
      <c r="B681" s="288"/>
      <c r="C681" s="288"/>
      <c r="D681" s="288"/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88"/>
      <c r="P681" s="288"/>
      <c r="Q681" s="288"/>
    </row>
    <row r="682" spans="1:17" ht="15.75" x14ac:dyDescent="0.5">
      <c r="A682" s="288"/>
      <c r="B682" s="288"/>
      <c r="C682" s="288"/>
      <c r="D682" s="288"/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88"/>
      <c r="P682" s="288"/>
      <c r="Q682" s="288"/>
    </row>
    <row r="683" spans="1:17" ht="15.75" x14ac:dyDescent="0.5">
      <c r="A683" s="288"/>
      <c r="B683" s="288"/>
      <c r="C683" s="288"/>
      <c r="D683" s="288"/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88"/>
      <c r="P683" s="288"/>
      <c r="Q683" s="288"/>
    </row>
    <row r="684" spans="1:17" ht="15.75" x14ac:dyDescent="0.5">
      <c r="A684" s="288"/>
      <c r="B684" s="288"/>
      <c r="C684" s="288"/>
      <c r="D684" s="288"/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88"/>
      <c r="P684" s="288"/>
      <c r="Q684" s="288"/>
    </row>
    <row r="685" spans="1:17" ht="15.75" x14ac:dyDescent="0.5">
      <c r="A685" s="288"/>
      <c r="B685" s="288"/>
      <c r="C685" s="288"/>
      <c r="D685" s="288"/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88"/>
      <c r="P685" s="288"/>
      <c r="Q685" s="288"/>
    </row>
    <row r="686" spans="1:17" ht="15.75" x14ac:dyDescent="0.5">
      <c r="A686" s="288"/>
      <c r="B686" s="288"/>
      <c r="C686" s="288"/>
      <c r="D686" s="288"/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88"/>
      <c r="P686" s="288"/>
      <c r="Q686" s="288"/>
    </row>
    <row r="687" spans="1:17" ht="15.75" x14ac:dyDescent="0.5">
      <c r="A687" s="288"/>
      <c r="B687" s="288"/>
      <c r="C687" s="288"/>
      <c r="D687" s="288"/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88"/>
      <c r="P687" s="288"/>
      <c r="Q687" s="288"/>
    </row>
    <row r="688" spans="1:17" ht="15.75" x14ac:dyDescent="0.5">
      <c r="A688" s="288"/>
      <c r="B688" s="288"/>
      <c r="C688" s="288"/>
      <c r="D688" s="288"/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88"/>
      <c r="P688" s="288"/>
      <c r="Q688" s="288"/>
    </row>
    <row r="689" spans="1:17" ht="15.75" x14ac:dyDescent="0.5">
      <c r="A689" s="288"/>
      <c r="B689" s="288"/>
      <c r="C689" s="288"/>
      <c r="D689" s="288"/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88"/>
      <c r="P689" s="288"/>
      <c r="Q689" s="288"/>
    </row>
    <row r="690" spans="1:17" ht="15.75" x14ac:dyDescent="0.5">
      <c r="A690" s="288"/>
      <c r="B690" s="288"/>
      <c r="C690" s="288"/>
      <c r="D690" s="288"/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88"/>
      <c r="P690" s="288"/>
      <c r="Q690" s="288"/>
    </row>
    <row r="691" spans="1:17" ht="15.75" x14ac:dyDescent="0.5">
      <c r="A691" s="288"/>
      <c r="B691" s="288"/>
      <c r="C691" s="288"/>
      <c r="D691" s="288"/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88"/>
      <c r="P691" s="288"/>
      <c r="Q691" s="288"/>
    </row>
    <row r="692" spans="1:17" ht="15.75" x14ac:dyDescent="0.5">
      <c r="A692" s="288"/>
      <c r="B692" s="288"/>
      <c r="C692" s="288"/>
      <c r="D692" s="288"/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88"/>
      <c r="P692" s="288"/>
      <c r="Q692" s="288"/>
    </row>
    <row r="693" spans="1:17" ht="15.75" x14ac:dyDescent="0.5">
      <c r="A693" s="288"/>
      <c r="B693" s="288"/>
      <c r="C693" s="288"/>
      <c r="D693" s="288"/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88"/>
      <c r="P693" s="288"/>
      <c r="Q693" s="288"/>
    </row>
    <row r="694" spans="1:17" ht="15.75" x14ac:dyDescent="0.5">
      <c r="A694" s="288"/>
      <c r="B694" s="288"/>
      <c r="C694" s="288"/>
      <c r="D694" s="288"/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88"/>
      <c r="P694" s="288"/>
      <c r="Q694" s="288"/>
    </row>
    <row r="695" spans="1:17" ht="15.75" x14ac:dyDescent="0.5">
      <c r="A695" s="288"/>
      <c r="B695" s="288"/>
      <c r="C695" s="288"/>
      <c r="D695" s="288"/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88"/>
      <c r="P695" s="288"/>
      <c r="Q695" s="288"/>
    </row>
    <row r="696" spans="1:17" ht="15.75" x14ac:dyDescent="0.5">
      <c r="A696" s="288"/>
      <c r="B696" s="288"/>
      <c r="C696" s="288"/>
      <c r="D696" s="288"/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88"/>
      <c r="P696" s="288"/>
      <c r="Q696" s="288"/>
    </row>
    <row r="697" spans="1:17" ht="15.75" x14ac:dyDescent="0.5">
      <c r="A697" s="288"/>
      <c r="B697" s="288"/>
      <c r="C697" s="288"/>
      <c r="D697" s="288"/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88"/>
      <c r="P697" s="288"/>
      <c r="Q697" s="288"/>
    </row>
    <row r="698" spans="1:17" ht="15.75" x14ac:dyDescent="0.5">
      <c r="A698" s="288"/>
      <c r="B698" s="288"/>
      <c r="C698" s="288"/>
      <c r="D698" s="288"/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88"/>
      <c r="P698" s="288"/>
      <c r="Q698" s="288"/>
    </row>
    <row r="699" spans="1:17" ht="15.75" x14ac:dyDescent="0.5">
      <c r="A699" s="288"/>
      <c r="B699" s="288"/>
      <c r="C699" s="288"/>
      <c r="D699" s="288"/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88"/>
      <c r="P699" s="288"/>
      <c r="Q699" s="288"/>
    </row>
    <row r="700" spans="1:17" ht="15.75" x14ac:dyDescent="0.5">
      <c r="A700" s="288"/>
      <c r="B700" s="288"/>
      <c r="C700" s="288"/>
      <c r="D700" s="288"/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88"/>
      <c r="P700" s="288"/>
      <c r="Q700" s="288"/>
    </row>
    <row r="701" spans="1:17" ht="15.75" x14ac:dyDescent="0.5">
      <c r="A701" s="288"/>
      <c r="B701" s="288"/>
      <c r="C701" s="288"/>
      <c r="D701" s="288"/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88"/>
      <c r="P701" s="288"/>
      <c r="Q701" s="288"/>
    </row>
    <row r="702" spans="1:17" ht="15.75" x14ac:dyDescent="0.5">
      <c r="A702" s="288"/>
      <c r="B702" s="288"/>
      <c r="C702" s="288"/>
      <c r="D702" s="288"/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88"/>
      <c r="P702" s="288"/>
      <c r="Q702" s="288"/>
    </row>
    <row r="703" spans="1:17" ht="15.75" x14ac:dyDescent="0.5">
      <c r="A703" s="288"/>
      <c r="B703" s="288"/>
      <c r="C703" s="288"/>
      <c r="D703" s="288"/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88"/>
      <c r="P703" s="288"/>
      <c r="Q703" s="288"/>
    </row>
    <row r="704" spans="1:17" ht="15.75" x14ac:dyDescent="0.5">
      <c r="A704" s="288"/>
      <c r="B704" s="288"/>
      <c r="C704" s="288"/>
      <c r="D704" s="288"/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88"/>
      <c r="P704" s="288"/>
      <c r="Q704" s="288"/>
    </row>
    <row r="705" spans="1:17" ht="15.75" x14ac:dyDescent="0.5">
      <c r="A705" s="288"/>
      <c r="B705" s="288"/>
      <c r="C705" s="288"/>
      <c r="D705" s="288"/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88"/>
      <c r="P705" s="288"/>
      <c r="Q705" s="288"/>
    </row>
    <row r="706" spans="1:17" ht="15.75" x14ac:dyDescent="0.5">
      <c r="A706" s="288"/>
      <c r="B706" s="288"/>
      <c r="C706" s="288"/>
      <c r="D706" s="288"/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88"/>
      <c r="P706" s="288"/>
      <c r="Q706" s="288"/>
    </row>
    <row r="707" spans="1:17" ht="15.75" x14ac:dyDescent="0.5">
      <c r="A707" s="288"/>
      <c r="B707" s="288"/>
      <c r="C707" s="288"/>
      <c r="D707" s="288"/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88"/>
      <c r="P707" s="288"/>
      <c r="Q707" s="288"/>
    </row>
    <row r="708" spans="1:17" ht="15.75" x14ac:dyDescent="0.5">
      <c r="A708" s="288"/>
      <c r="B708" s="288"/>
      <c r="C708" s="288"/>
      <c r="D708" s="288"/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88"/>
      <c r="P708" s="288"/>
      <c r="Q708" s="288"/>
    </row>
    <row r="709" spans="1:17" ht="15.75" x14ac:dyDescent="0.5">
      <c r="A709" s="288"/>
      <c r="B709" s="288"/>
      <c r="C709" s="288"/>
      <c r="D709" s="288"/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88"/>
      <c r="P709" s="288"/>
      <c r="Q709" s="288"/>
    </row>
    <row r="710" spans="1:17" ht="15.75" x14ac:dyDescent="0.5">
      <c r="A710" s="288"/>
      <c r="B710" s="288"/>
      <c r="C710" s="288"/>
      <c r="D710" s="288"/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88"/>
      <c r="P710" s="288"/>
      <c r="Q710" s="288"/>
    </row>
    <row r="711" spans="1:17" ht="15.75" x14ac:dyDescent="0.5">
      <c r="A711" s="288"/>
      <c r="B711" s="288"/>
      <c r="C711" s="288"/>
      <c r="D711" s="288"/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88"/>
      <c r="P711" s="288"/>
      <c r="Q711" s="288"/>
    </row>
    <row r="712" spans="1:17" ht="15.75" x14ac:dyDescent="0.5">
      <c r="A712" s="288"/>
      <c r="B712" s="288"/>
      <c r="C712" s="288"/>
      <c r="D712" s="288"/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88"/>
      <c r="P712" s="288"/>
      <c r="Q712" s="288"/>
    </row>
    <row r="713" spans="1:17" ht="15.75" x14ac:dyDescent="0.5">
      <c r="A713" s="288"/>
      <c r="B713" s="288"/>
      <c r="C713" s="288"/>
      <c r="D713" s="288"/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88"/>
      <c r="P713" s="288"/>
      <c r="Q713" s="288"/>
    </row>
    <row r="714" spans="1:17" ht="15.75" x14ac:dyDescent="0.5">
      <c r="A714" s="288"/>
      <c r="B714" s="288"/>
      <c r="C714" s="288"/>
      <c r="D714" s="288"/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88"/>
      <c r="P714" s="288"/>
      <c r="Q714" s="288"/>
    </row>
    <row r="715" spans="1:17" ht="15.75" x14ac:dyDescent="0.5">
      <c r="A715" s="288"/>
      <c r="B715" s="288"/>
      <c r="C715" s="288"/>
      <c r="D715" s="288"/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88"/>
      <c r="P715" s="288"/>
      <c r="Q715" s="288"/>
    </row>
    <row r="716" spans="1:17" ht="15.75" x14ac:dyDescent="0.5">
      <c r="A716" s="288"/>
      <c r="B716" s="288"/>
      <c r="C716" s="288"/>
      <c r="D716" s="288"/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88"/>
      <c r="P716" s="288"/>
      <c r="Q716" s="288"/>
    </row>
    <row r="717" spans="1:17" ht="15.75" x14ac:dyDescent="0.5">
      <c r="A717" s="288"/>
      <c r="B717" s="288"/>
      <c r="C717" s="288"/>
      <c r="D717" s="288"/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88"/>
      <c r="P717" s="288"/>
      <c r="Q717" s="288"/>
    </row>
    <row r="718" spans="1:17" ht="15.75" x14ac:dyDescent="0.5">
      <c r="A718" s="288"/>
      <c r="B718" s="288"/>
      <c r="C718" s="288"/>
      <c r="D718" s="288"/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88"/>
      <c r="P718" s="288"/>
      <c r="Q718" s="288"/>
    </row>
    <row r="719" spans="1:17" ht="15.75" x14ac:dyDescent="0.5">
      <c r="A719" s="288"/>
      <c r="B719" s="288"/>
      <c r="C719" s="288"/>
      <c r="D719" s="288"/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88"/>
      <c r="P719" s="288"/>
      <c r="Q719" s="288"/>
    </row>
    <row r="720" spans="1:17" ht="15.75" x14ac:dyDescent="0.5">
      <c r="A720" s="288"/>
      <c r="B720" s="288"/>
      <c r="C720" s="288"/>
      <c r="D720" s="288"/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88"/>
      <c r="P720" s="288"/>
      <c r="Q720" s="288"/>
    </row>
    <row r="721" spans="1:17" ht="15.75" x14ac:dyDescent="0.5">
      <c r="A721" s="288"/>
      <c r="B721" s="288"/>
      <c r="C721" s="288"/>
      <c r="D721" s="288"/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88"/>
      <c r="P721" s="288"/>
      <c r="Q721" s="288"/>
    </row>
    <row r="722" spans="1:17" ht="15.75" x14ac:dyDescent="0.5">
      <c r="A722" s="288"/>
      <c r="B722" s="288"/>
      <c r="C722" s="288"/>
      <c r="D722" s="288"/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88"/>
      <c r="P722" s="288"/>
      <c r="Q722" s="288"/>
    </row>
    <row r="723" spans="1:17" ht="15.75" x14ac:dyDescent="0.5">
      <c r="A723" s="288"/>
      <c r="B723" s="288"/>
      <c r="C723" s="288"/>
      <c r="D723" s="288"/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88"/>
      <c r="P723" s="288"/>
      <c r="Q723" s="288"/>
    </row>
    <row r="724" spans="1:17" ht="15.75" x14ac:dyDescent="0.5">
      <c r="A724" s="288"/>
      <c r="B724" s="288"/>
      <c r="C724" s="288"/>
      <c r="D724" s="288"/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88"/>
      <c r="P724" s="288"/>
      <c r="Q724" s="288"/>
    </row>
    <row r="725" spans="1:17" ht="15.75" x14ac:dyDescent="0.5">
      <c r="A725" s="288"/>
      <c r="B725" s="288"/>
      <c r="C725" s="288"/>
      <c r="D725" s="288"/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88"/>
      <c r="P725" s="288"/>
      <c r="Q725" s="288"/>
    </row>
    <row r="726" spans="1:17" ht="15.75" x14ac:dyDescent="0.5">
      <c r="A726" s="288"/>
      <c r="B726" s="288"/>
      <c r="C726" s="288"/>
      <c r="D726" s="288"/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88"/>
      <c r="P726" s="288"/>
      <c r="Q726" s="288"/>
    </row>
    <row r="727" spans="1:17" ht="15.75" x14ac:dyDescent="0.5">
      <c r="A727" s="288"/>
      <c r="B727" s="288"/>
      <c r="C727" s="288"/>
      <c r="D727" s="288"/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88"/>
      <c r="P727" s="288"/>
      <c r="Q727" s="288"/>
    </row>
    <row r="728" spans="1:17" ht="15.75" x14ac:dyDescent="0.5">
      <c r="A728" s="288"/>
      <c r="B728" s="288"/>
      <c r="C728" s="288"/>
      <c r="D728" s="288"/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88"/>
      <c r="P728" s="288"/>
      <c r="Q728" s="288"/>
    </row>
    <row r="729" spans="1:17" ht="15.75" x14ac:dyDescent="0.5">
      <c r="A729" s="288"/>
      <c r="B729" s="288"/>
      <c r="C729" s="288"/>
      <c r="D729" s="288"/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88"/>
      <c r="P729" s="288"/>
      <c r="Q729" s="288"/>
    </row>
    <row r="730" spans="1:17" ht="15.75" x14ac:dyDescent="0.5">
      <c r="A730" s="288"/>
      <c r="B730" s="288"/>
      <c r="C730" s="288"/>
      <c r="D730" s="288"/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88"/>
      <c r="P730" s="288"/>
      <c r="Q730" s="288"/>
    </row>
    <row r="731" spans="1:17" ht="15.75" x14ac:dyDescent="0.5">
      <c r="A731" s="288"/>
      <c r="B731" s="288"/>
      <c r="C731" s="288"/>
      <c r="D731" s="288"/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88"/>
      <c r="P731" s="288"/>
      <c r="Q731" s="288"/>
    </row>
    <row r="732" spans="1:17" ht="15.75" x14ac:dyDescent="0.5">
      <c r="A732" s="288"/>
      <c r="B732" s="288"/>
      <c r="C732" s="288"/>
      <c r="D732" s="288"/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88"/>
      <c r="P732" s="288"/>
      <c r="Q732" s="288"/>
    </row>
    <row r="733" spans="1:17" ht="15.75" x14ac:dyDescent="0.5">
      <c r="A733" s="288"/>
      <c r="B733" s="288"/>
      <c r="C733" s="288"/>
      <c r="D733" s="288"/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88"/>
      <c r="P733" s="288"/>
      <c r="Q733" s="288"/>
    </row>
    <row r="734" spans="1:17" ht="15.75" x14ac:dyDescent="0.5">
      <c r="A734" s="288"/>
      <c r="B734" s="288"/>
      <c r="C734" s="288"/>
      <c r="D734" s="288"/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88"/>
      <c r="P734" s="288"/>
      <c r="Q734" s="288"/>
    </row>
    <row r="735" spans="1:17" ht="15.75" x14ac:dyDescent="0.5">
      <c r="A735" s="288"/>
      <c r="B735" s="288"/>
      <c r="C735" s="288"/>
      <c r="D735" s="288"/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88"/>
      <c r="P735" s="288"/>
      <c r="Q735" s="288"/>
    </row>
    <row r="736" spans="1:17" ht="15.75" x14ac:dyDescent="0.5">
      <c r="A736" s="288"/>
      <c r="B736" s="288"/>
      <c r="C736" s="288"/>
      <c r="D736" s="288"/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88"/>
      <c r="P736" s="288"/>
      <c r="Q736" s="288"/>
    </row>
    <row r="737" spans="1:17" ht="15.75" x14ac:dyDescent="0.5">
      <c r="A737" s="288"/>
      <c r="B737" s="288"/>
      <c r="C737" s="288"/>
      <c r="D737" s="288"/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88"/>
      <c r="P737" s="288"/>
      <c r="Q737" s="288"/>
    </row>
    <row r="738" spans="1:17" ht="15.75" x14ac:dyDescent="0.5">
      <c r="A738" s="288"/>
      <c r="B738" s="288"/>
      <c r="C738" s="288"/>
      <c r="D738" s="288"/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88"/>
      <c r="P738" s="288"/>
      <c r="Q738" s="288"/>
    </row>
    <row r="739" spans="1:17" ht="15.75" x14ac:dyDescent="0.5">
      <c r="A739" s="288"/>
      <c r="B739" s="288"/>
      <c r="C739" s="288"/>
      <c r="D739" s="288"/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88"/>
      <c r="P739" s="288"/>
      <c r="Q739" s="288"/>
    </row>
    <row r="740" spans="1:17" ht="15.75" x14ac:dyDescent="0.5">
      <c r="A740" s="288"/>
      <c r="B740" s="288"/>
      <c r="C740" s="288"/>
      <c r="D740" s="288"/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88"/>
      <c r="P740" s="288"/>
      <c r="Q740" s="288"/>
    </row>
    <row r="741" spans="1:17" ht="15.75" x14ac:dyDescent="0.5">
      <c r="A741" s="288"/>
      <c r="B741" s="288"/>
      <c r="C741" s="288"/>
      <c r="D741" s="288"/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88"/>
      <c r="P741" s="288"/>
      <c r="Q741" s="288"/>
    </row>
    <row r="742" spans="1:17" ht="15.75" x14ac:dyDescent="0.5">
      <c r="A742" s="288"/>
      <c r="B742" s="288"/>
      <c r="C742" s="288"/>
      <c r="D742" s="288"/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88"/>
      <c r="P742" s="288"/>
      <c r="Q742" s="288"/>
    </row>
    <row r="743" spans="1:17" ht="15.75" x14ac:dyDescent="0.5">
      <c r="A743" s="288"/>
      <c r="B743" s="288"/>
      <c r="C743" s="288"/>
      <c r="D743" s="288"/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88"/>
      <c r="P743" s="288"/>
      <c r="Q743" s="288"/>
    </row>
    <row r="744" spans="1:17" ht="15.75" x14ac:dyDescent="0.5">
      <c r="A744" s="288"/>
      <c r="B744" s="288"/>
      <c r="C744" s="288"/>
      <c r="D744" s="288"/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88"/>
      <c r="P744" s="288"/>
      <c r="Q744" s="288"/>
    </row>
    <row r="745" spans="1:17" ht="15.75" x14ac:dyDescent="0.5">
      <c r="A745" s="288"/>
      <c r="B745" s="288"/>
      <c r="C745" s="288"/>
      <c r="D745" s="288"/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88"/>
      <c r="P745" s="288"/>
      <c r="Q745" s="288"/>
    </row>
    <row r="746" spans="1:17" ht="15.75" x14ac:dyDescent="0.5">
      <c r="A746" s="288"/>
      <c r="B746" s="288"/>
      <c r="C746" s="288"/>
      <c r="D746" s="288"/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88"/>
      <c r="P746" s="288"/>
      <c r="Q746" s="288"/>
    </row>
    <row r="747" spans="1:17" ht="15.75" x14ac:dyDescent="0.5">
      <c r="A747" s="288"/>
      <c r="B747" s="288"/>
      <c r="C747" s="288"/>
      <c r="D747" s="288"/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88"/>
      <c r="P747" s="288"/>
      <c r="Q747" s="288"/>
    </row>
    <row r="748" spans="1:17" ht="15.75" x14ac:dyDescent="0.5">
      <c r="A748" s="288"/>
      <c r="B748" s="288"/>
      <c r="C748" s="288"/>
      <c r="D748" s="288"/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88"/>
      <c r="P748" s="288"/>
      <c r="Q748" s="288"/>
    </row>
    <row r="749" spans="1:17" ht="15.75" x14ac:dyDescent="0.5">
      <c r="A749" s="288"/>
      <c r="B749" s="288"/>
      <c r="C749" s="288"/>
      <c r="D749" s="288"/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88"/>
      <c r="P749" s="288"/>
      <c r="Q749" s="288"/>
    </row>
    <row r="750" spans="1:17" ht="15.75" x14ac:dyDescent="0.5">
      <c r="A750" s="288"/>
      <c r="B750" s="288"/>
      <c r="C750" s="288"/>
      <c r="D750" s="288"/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88"/>
      <c r="P750" s="288"/>
      <c r="Q750" s="288"/>
    </row>
    <row r="751" spans="1:17" ht="15.75" x14ac:dyDescent="0.5">
      <c r="A751" s="288"/>
      <c r="B751" s="288"/>
      <c r="C751" s="288"/>
      <c r="D751" s="288"/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88"/>
      <c r="P751" s="288"/>
      <c r="Q751" s="288"/>
    </row>
    <row r="752" spans="1:17" ht="15.75" x14ac:dyDescent="0.5">
      <c r="A752" s="288"/>
      <c r="B752" s="288"/>
      <c r="C752" s="288"/>
      <c r="D752" s="288"/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88"/>
      <c r="P752" s="288"/>
      <c r="Q752" s="288"/>
    </row>
    <row r="753" spans="1:17" ht="15.75" x14ac:dyDescent="0.5">
      <c r="A753" s="288"/>
      <c r="B753" s="288"/>
      <c r="C753" s="288"/>
      <c r="D753" s="288"/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88"/>
      <c r="P753" s="288"/>
      <c r="Q753" s="288"/>
    </row>
    <row r="754" spans="1:17" ht="15.75" x14ac:dyDescent="0.5">
      <c r="A754" s="288"/>
      <c r="B754" s="288"/>
      <c r="C754" s="288"/>
      <c r="D754" s="288"/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88"/>
      <c r="P754" s="288"/>
      <c r="Q754" s="288"/>
    </row>
    <row r="755" spans="1:17" ht="15.75" x14ac:dyDescent="0.5">
      <c r="A755" s="288"/>
      <c r="B755" s="288"/>
      <c r="C755" s="288"/>
      <c r="D755" s="288"/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88"/>
      <c r="P755" s="288"/>
      <c r="Q755" s="288"/>
    </row>
    <row r="756" spans="1:17" ht="15.75" x14ac:dyDescent="0.5">
      <c r="A756" s="288"/>
      <c r="B756" s="288"/>
      <c r="C756" s="288"/>
      <c r="D756" s="288"/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88"/>
      <c r="P756" s="288"/>
      <c r="Q756" s="288"/>
    </row>
    <row r="757" spans="1:17" ht="15.75" x14ac:dyDescent="0.5">
      <c r="A757" s="288"/>
      <c r="B757" s="288"/>
      <c r="C757" s="288"/>
      <c r="D757" s="288"/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88"/>
      <c r="P757" s="288"/>
      <c r="Q757" s="288"/>
    </row>
    <row r="758" spans="1:17" ht="15.75" x14ac:dyDescent="0.5">
      <c r="A758" s="288"/>
      <c r="B758" s="288"/>
      <c r="C758" s="288"/>
      <c r="D758" s="288"/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88"/>
      <c r="P758" s="288"/>
      <c r="Q758" s="288"/>
    </row>
    <row r="759" spans="1:17" ht="15.75" x14ac:dyDescent="0.5">
      <c r="A759" s="288"/>
      <c r="B759" s="288"/>
      <c r="C759" s="288"/>
      <c r="D759" s="288"/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88"/>
      <c r="P759" s="288"/>
      <c r="Q759" s="288"/>
    </row>
    <row r="760" spans="1:17" ht="15.75" x14ac:dyDescent="0.5">
      <c r="A760" s="288"/>
      <c r="B760" s="288"/>
      <c r="C760" s="288"/>
      <c r="D760" s="288"/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88"/>
      <c r="P760" s="288"/>
      <c r="Q760" s="288"/>
    </row>
    <row r="761" spans="1:17" ht="15.75" x14ac:dyDescent="0.5">
      <c r="A761" s="288"/>
      <c r="B761" s="288"/>
      <c r="C761" s="288"/>
      <c r="D761" s="288"/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88"/>
      <c r="P761" s="288"/>
      <c r="Q761" s="288"/>
    </row>
    <row r="762" spans="1:17" ht="15.75" x14ac:dyDescent="0.5">
      <c r="A762" s="288"/>
      <c r="B762" s="288"/>
      <c r="C762" s="288"/>
      <c r="D762" s="288"/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88"/>
      <c r="P762" s="288"/>
      <c r="Q762" s="288"/>
    </row>
    <row r="763" spans="1:17" ht="15.75" x14ac:dyDescent="0.5">
      <c r="A763" s="288"/>
      <c r="B763" s="288"/>
      <c r="C763" s="288"/>
      <c r="D763" s="288"/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88"/>
      <c r="P763" s="288"/>
      <c r="Q763" s="288"/>
    </row>
    <row r="764" spans="1:17" ht="15.75" x14ac:dyDescent="0.5">
      <c r="A764" s="288"/>
      <c r="B764" s="288"/>
      <c r="C764" s="288"/>
      <c r="D764" s="288"/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88"/>
      <c r="P764" s="288"/>
      <c r="Q764" s="288"/>
    </row>
    <row r="765" spans="1:17" ht="15.75" x14ac:dyDescent="0.5">
      <c r="A765" s="288"/>
      <c r="B765" s="288"/>
      <c r="C765" s="288"/>
      <c r="D765" s="288"/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88"/>
      <c r="P765" s="288"/>
      <c r="Q765" s="288"/>
    </row>
    <row r="766" spans="1:17" ht="15.75" x14ac:dyDescent="0.5">
      <c r="A766" s="288"/>
      <c r="B766" s="288"/>
      <c r="C766" s="288"/>
      <c r="D766" s="288"/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88"/>
      <c r="P766" s="288"/>
      <c r="Q766" s="288"/>
    </row>
    <row r="767" spans="1:17" ht="15.75" x14ac:dyDescent="0.5">
      <c r="A767" s="288"/>
      <c r="B767" s="288"/>
      <c r="C767" s="288"/>
      <c r="D767" s="288"/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88"/>
      <c r="P767" s="288"/>
      <c r="Q767" s="288"/>
    </row>
    <row r="768" spans="1:17" ht="15.75" x14ac:dyDescent="0.5">
      <c r="A768" s="288"/>
      <c r="B768" s="288"/>
      <c r="C768" s="288"/>
      <c r="D768" s="288"/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88"/>
      <c r="P768" s="288"/>
      <c r="Q768" s="288"/>
    </row>
    <row r="769" spans="1:17" ht="15.75" x14ac:dyDescent="0.5">
      <c r="A769" s="288"/>
      <c r="B769" s="288"/>
      <c r="C769" s="288"/>
      <c r="D769" s="288"/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88"/>
      <c r="P769" s="288"/>
      <c r="Q769" s="288"/>
    </row>
    <row r="770" spans="1:17" ht="15.75" x14ac:dyDescent="0.5">
      <c r="A770" s="288"/>
      <c r="B770" s="288"/>
      <c r="C770" s="288"/>
      <c r="D770" s="288"/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88"/>
      <c r="P770" s="288"/>
      <c r="Q770" s="288"/>
    </row>
    <row r="771" spans="1:17" ht="15.75" x14ac:dyDescent="0.5">
      <c r="A771" s="288"/>
      <c r="B771" s="288"/>
      <c r="C771" s="288"/>
      <c r="D771" s="288"/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88"/>
      <c r="P771" s="288"/>
      <c r="Q771" s="288"/>
    </row>
    <row r="772" spans="1:17" ht="15.75" x14ac:dyDescent="0.5">
      <c r="A772" s="288"/>
      <c r="B772" s="288"/>
      <c r="C772" s="288"/>
      <c r="D772" s="288"/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88"/>
      <c r="P772" s="288"/>
      <c r="Q772" s="288"/>
    </row>
    <row r="773" spans="1:17" ht="15.75" x14ac:dyDescent="0.5">
      <c r="A773" s="288"/>
      <c r="B773" s="288"/>
      <c r="C773" s="288"/>
      <c r="D773" s="288"/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88"/>
      <c r="P773" s="288"/>
      <c r="Q773" s="288"/>
    </row>
    <row r="774" spans="1:17" ht="15.75" x14ac:dyDescent="0.5">
      <c r="A774" s="288"/>
      <c r="B774" s="288"/>
      <c r="C774" s="288"/>
      <c r="D774" s="288"/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88"/>
      <c r="P774" s="288"/>
      <c r="Q774" s="288"/>
    </row>
    <row r="775" spans="1:17" ht="15.75" x14ac:dyDescent="0.5">
      <c r="A775" s="288"/>
      <c r="B775" s="288"/>
      <c r="C775" s="288"/>
      <c r="D775" s="288"/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88"/>
      <c r="P775" s="288"/>
      <c r="Q775" s="288"/>
    </row>
    <row r="776" spans="1:17" ht="15.75" x14ac:dyDescent="0.5">
      <c r="A776" s="288"/>
      <c r="B776" s="288"/>
      <c r="C776" s="288"/>
      <c r="D776" s="288"/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88"/>
      <c r="P776" s="288"/>
      <c r="Q776" s="288"/>
    </row>
    <row r="777" spans="1:17" ht="15.75" x14ac:dyDescent="0.5">
      <c r="A777" s="288"/>
      <c r="B777" s="288"/>
      <c r="C777" s="288"/>
      <c r="D777" s="288"/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88"/>
      <c r="P777" s="288"/>
      <c r="Q777" s="288"/>
    </row>
    <row r="778" spans="1:17" ht="15.75" x14ac:dyDescent="0.5">
      <c r="A778" s="288"/>
      <c r="B778" s="288"/>
      <c r="C778" s="288"/>
      <c r="D778" s="288"/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88"/>
      <c r="P778" s="288"/>
      <c r="Q778" s="288"/>
    </row>
    <row r="779" spans="1:17" ht="15.75" x14ac:dyDescent="0.5">
      <c r="A779" s="288"/>
      <c r="B779" s="288"/>
      <c r="C779" s="288"/>
      <c r="D779" s="288"/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88"/>
      <c r="P779" s="288"/>
      <c r="Q779" s="288"/>
    </row>
    <row r="780" spans="1:17" ht="15.75" x14ac:dyDescent="0.5">
      <c r="A780" s="288"/>
      <c r="B780" s="288"/>
      <c r="C780" s="288"/>
      <c r="D780" s="288"/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88"/>
      <c r="P780" s="288"/>
      <c r="Q780" s="288"/>
    </row>
    <row r="781" spans="1:17" ht="15.75" x14ac:dyDescent="0.5">
      <c r="A781" s="288"/>
      <c r="B781" s="288"/>
      <c r="C781" s="288"/>
      <c r="D781" s="288"/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88"/>
      <c r="P781" s="288"/>
      <c r="Q781" s="288"/>
    </row>
    <row r="782" spans="1:17" ht="15.75" x14ac:dyDescent="0.5">
      <c r="A782" s="288"/>
      <c r="B782" s="288"/>
      <c r="C782" s="288"/>
      <c r="D782" s="288"/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88"/>
      <c r="P782" s="288"/>
      <c r="Q782" s="288"/>
    </row>
    <row r="783" spans="1:17" ht="15.75" x14ac:dyDescent="0.5">
      <c r="A783" s="288"/>
      <c r="B783" s="288"/>
      <c r="C783" s="288"/>
      <c r="D783" s="288"/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88"/>
      <c r="P783" s="288"/>
      <c r="Q783" s="288"/>
    </row>
    <row r="784" spans="1:17" ht="15.75" x14ac:dyDescent="0.5">
      <c r="A784" s="288"/>
      <c r="B784" s="288"/>
      <c r="C784" s="288"/>
      <c r="D784" s="288"/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88"/>
      <c r="P784" s="288"/>
      <c r="Q784" s="288"/>
    </row>
    <row r="785" spans="1:17" ht="15.75" x14ac:dyDescent="0.5">
      <c r="A785" s="288"/>
      <c r="B785" s="288"/>
      <c r="C785" s="288"/>
      <c r="D785" s="288"/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88"/>
      <c r="P785" s="288"/>
      <c r="Q785" s="288"/>
    </row>
    <row r="786" spans="1:17" ht="15.75" x14ac:dyDescent="0.5">
      <c r="A786" s="288"/>
      <c r="B786" s="288"/>
      <c r="C786" s="288"/>
      <c r="D786" s="288"/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88"/>
      <c r="P786" s="288"/>
      <c r="Q786" s="288"/>
    </row>
    <row r="787" spans="1:17" ht="15.75" x14ac:dyDescent="0.5">
      <c r="A787" s="288"/>
      <c r="B787" s="288"/>
      <c r="C787" s="288"/>
      <c r="D787" s="288"/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88"/>
      <c r="P787" s="288"/>
      <c r="Q787" s="288"/>
    </row>
    <row r="788" spans="1:17" ht="15.75" x14ac:dyDescent="0.5">
      <c r="A788" s="288"/>
      <c r="B788" s="288"/>
      <c r="C788" s="288"/>
      <c r="D788" s="288"/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88"/>
      <c r="P788" s="288"/>
      <c r="Q788" s="288"/>
    </row>
    <row r="789" spans="1:17" ht="15.75" x14ac:dyDescent="0.5">
      <c r="A789" s="288"/>
      <c r="B789" s="288"/>
      <c r="C789" s="288"/>
      <c r="D789" s="288"/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88"/>
      <c r="P789" s="288"/>
      <c r="Q789" s="288"/>
    </row>
    <row r="790" spans="1:17" ht="15.75" x14ac:dyDescent="0.5">
      <c r="A790" s="288"/>
      <c r="B790" s="288"/>
      <c r="C790" s="288"/>
      <c r="D790" s="288"/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88"/>
      <c r="P790" s="288"/>
      <c r="Q790" s="288"/>
    </row>
    <row r="791" spans="1:17" ht="15.75" x14ac:dyDescent="0.5">
      <c r="A791" s="288"/>
      <c r="B791" s="288"/>
      <c r="C791" s="288"/>
      <c r="D791" s="288"/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88"/>
      <c r="P791" s="288"/>
      <c r="Q791" s="288"/>
    </row>
    <row r="792" spans="1:17" ht="15.75" x14ac:dyDescent="0.5">
      <c r="A792" s="288"/>
      <c r="B792" s="288"/>
      <c r="C792" s="288"/>
      <c r="D792" s="288"/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88"/>
      <c r="P792" s="288"/>
      <c r="Q792" s="288"/>
    </row>
    <row r="793" spans="1:17" ht="15.75" x14ac:dyDescent="0.5">
      <c r="A793" s="288"/>
      <c r="B793" s="288"/>
      <c r="C793" s="288"/>
      <c r="D793" s="288"/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88"/>
      <c r="P793" s="288"/>
      <c r="Q793" s="288"/>
    </row>
    <row r="794" spans="1:17" ht="15.75" x14ac:dyDescent="0.5">
      <c r="A794" s="288"/>
      <c r="B794" s="288"/>
      <c r="C794" s="288"/>
      <c r="D794" s="288"/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88"/>
      <c r="P794" s="288"/>
      <c r="Q794" s="288"/>
    </row>
    <row r="795" spans="1:17" ht="15.75" x14ac:dyDescent="0.5">
      <c r="A795" s="288"/>
      <c r="B795" s="288"/>
      <c r="C795" s="288"/>
      <c r="D795" s="288"/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88"/>
      <c r="P795" s="288"/>
      <c r="Q795" s="288"/>
    </row>
    <row r="796" spans="1:17" ht="15.75" x14ac:dyDescent="0.5">
      <c r="A796" s="288"/>
      <c r="B796" s="288"/>
      <c r="C796" s="288"/>
      <c r="D796" s="288"/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88"/>
      <c r="P796" s="288"/>
      <c r="Q796" s="288"/>
    </row>
    <row r="797" spans="1:17" ht="15.75" x14ac:dyDescent="0.5">
      <c r="A797" s="288"/>
      <c r="B797" s="288"/>
      <c r="C797" s="288"/>
      <c r="D797" s="288"/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88"/>
      <c r="P797" s="288"/>
      <c r="Q797" s="288"/>
    </row>
    <row r="798" spans="1:17" ht="15.75" x14ac:dyDescent="0.5">
      <c r="A798" s="288"/>
      <c r="B798" s="288"/>
      <c r="C798" s="288"/>
      <c r="D798" s="288"/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88"/>
      <c r="P798" s="288"/>
      <c r="Q798" s="288"/>
    </row>
    <row r="799" spans="1:17" ht="15.75" x14ac:dyDescent="0.5">
      <c r="A799" s="288"/>
      <c r="B799" s="288"/>
      <c r="C799" s="288"/>
      <c r="D799" s="288"/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88"/>
      <c r="P799" s="288"/>
      <c r="Q799" s="288"/>
    </row>
    <row r="800" spans="1:17" ht="15.75" x14ac:dyDescent="0.5">
      <c r="A800" s="288"/>
      <c r="B800" s="288"/>
      <c r="C800" s="288"/>
      <c r="D800" s="288"/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88"/>
      <c r="P800" s="288"/>
      <c r="Q800" s="288"/>
    </row>
    <row r="801" spans="1:17" ht="15.75" x14ac:dyDescent="0.5">
      <c r="A801" s="288"/>
      <c r="B801" s="288"/>
      <c r="C801" s="288"/>
      <c r="D801" s="288"/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88"/>
      <c r="P801" s="288"/>
      <c r="Q801" s="288"/>
    </row>
    <row r="802" spans="1:17" ht="15.75" x14ac:dyDescent="0.5">
      <c r="A802" s="288"/>
      <c r="B802" s="288"/>
      <c r="C802" s="288"/>
      <c r="D802" s="288"/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88"/>
      <c r="P802" s="288"/>
      <c r="Q802" s="288"/>
    </row>
    <row r="803" spans="1:17" ht="15.75" x14ac:dyDescent="0.5">
      <c r="A803" s="288"/>
      <c r="B803" s="288"/>
      <c r="C803" s="288"/>
      <c r="D803" s="288"/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88"/>
      <c r="P803" s="288"/>
      <c r="Q803" s="288"/>
    </row>
    <row r="804" spans="1:17" ht="15.75" x14ac:dyDescent="0.5">
      <c r="A804" s="288"/>
      <c r="B804" s="288"/>
      <c r="C804" s="288"/>
      <c r="D804" s="288"/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88"/>
      <c r="P804" s="288"/>
      <c r="Q804" s="288"/>
    </row>
    <row r="805" spans="1:17" ht="15.75" x14ac:dyDescent="0.5">
      <c r="A805" s="288"/>
      <c r="B805" s="288"/>
      <c r="C805" s="288"/>
      <c r="D805" s="288"/>
      <c r="E805" s="288"/>
      <c r="F805" s="288"/>
      <c r="G805" s="288"/>
      <c r="H805" s="288"/>
      <c r="I805" s="288"/>
      <c r="J805" s="288"/>
      <c r="K805" s="288"/>
      <c r="L805" s="288"/>
      <c r="M805" s="288"/>
      <c r="N805" s="288"/>
      <c r="O805" s="288"/>
      <c r="P805" s="288"/>
      <c r="Q805" s="288"/>
    </row>
    <row r="806" spans="1:17" ht="15.75" x14ac:dyDescent="0.5">
      <c r="A806" s="288"/>
      <c r="B806" s="288"/>
      <c r="C806" s="288"/>
      <c r="D806" s="288"/>
      <c r="E806" s="288"/>
      <c r="F806" s="288"/>
      <c r="G806" s="288"/>
      <c r="H806" s="288"/>
      <c r="I806" s="288"/>
      <c r="J806" s="288"/>
      <c r="K806" s="288"/>
      <c r="L806" s="288"/>
      <c r="M806" s="288"/>
      <c r="N806" s="288"/>
      <c r="O806" s="288"/>
      <c r="P806" s="288"/>
      <c r="Q806" s="288"/>
    </row>
    <row r="807" spans="1:17" ht="15.75" x14ac:dyDescent="0.5">
      <c r="A807" s="288"/>
      <c r="B807" s="288"/>
      <c r="C807" s="288"/>
      <c r="D807" s="288"/>
      <c r="E807" s="288"/>
      <c r="F807" s="288"/>
      <c r="G807" s="288"/>
      <c r="H807" s="288"/>
      <c r="I807" s="288"/>
      <c r="J807" s="288"/>
      <c r="K807" s="288"/>
      <c r="L807" s="288"/>
      <c r="M807" s="288"/>
      <c r="N807" s="288"/>
      <c r="O807" s="288"/>
      <c r="P807" s="288"/>
      <c r="Q807" s="288"/>
    </row>
    <row r="808" spans="1:17" ht="15.75" x14ac:dyDescent="0.5">
      <c r="A808" s="288"/>
      <c r="B808" s="288"/>
      <c r="C808" s="288"/>
      <c r="D808" s="288"/>
      <c r="E808" s="288"/>
      <c r="F808" s="288"/>
      <c r="G808" s="288"/>
      <c r="H808" s="288"/>
      <c r="I808" s="288"/>
      <c r="J808" s="288"/>
      <c r="K808" s="288"/>
      <c r="L808" s="288"/>
      <c r="M808" s="288"/>
      <c r="N808" s="288"/>
      <c r="O808" s="288"/>
      <c r="P808" s="288"/>
      <c r="Q808" s="288"/>
    </row>
    <row r="809" spans="1:17" ht="15.75" x14ac:dyDescent="0.5">
      <c r="A809" s="288"/>
      <c r="B809" s="288"/>
      <c r="C809" s="288"/>
      <c r="D809" s="288"/>
      <c r="E809" s="288"/>
      <c r="F809" s="288"/>
      <c r="G809" s="288"/>
      <c r="H809" s="288"/>
      <c r="I809" s="288"/>
      <c r="J809" s="288"/>
      <c r="K809" s="288"/>
      <c r="L809" s="288"/>
      <c r="M809" s="288"/>
      <c r="N809" s="288"/>
      <c r="O809" s="288"/>
      <c r="P809" s="288"/>
      <c r="Q809" s="288"/>
    </row>
    <row r="810" spans="1:17" ht="15.75" x14ac:dyDescent="0.5">
      <c r="A810" s="288"/>
      <c r="B810" s="288"/>
      <c r="C810" s="288"/>
      <c r="D810" s="288"/>
      <c r="E810" s="288"/>
      <c r="F810" s="288"/>
      <c r="G810" s="288"/>
      <c r="H810" s="288"/>
      <c r="I810" s="288"/>
      <c r="J810" s="288"/>
      <c r="K810" s="288"/>
      <c r="L810" s="288"/>
      <c r="M810" s="288"/>
      <c r="N810" s="288"/>
      <c r="O810" s="288"/>
      <c r="P810" s="288"/>
      <c r="Q810" s="288"/>
    </row>
    <row r="811" spans="1:17" ht="15.75" x14ac:dyDescent="0.5">
      <c r="A811" s="288"/>
      <c r="B811" s="288"/>
      <c r="C811" s="288"/>
      <c r="D811" s="288"/>
      <c r="E811" s="288"/>
      <c r="F811" s="288"/>
      <c r="G811" s="288"/>
      <c r="H811" s="288"/>
      <c r="I811" s="288"/>
      <c r="J811" s="288"/>
      <c r="K811" s="288"/>
      <c r="L811" s="288"/>
      <c r="M811" s="288"/>
      <c r="N811" s="288"/>
      <c r="O811" s="288"/>
      <c r="P811" s="288"/>
      <c r="Q811" s="288"/>
    </row>
    <row r="812" spans="1:17" ht="15.75" x14ac:dyDescent="0.5">
      <c r="A812" s="288"/>
      <c r="B812" s="288"/>
      <c r="C812" s="288"/>
      <c r="D812" s="288"/>
      <c r="E812" s="288"/>
      <c r="F812" s="288"/>
      <c r="G812" s="288"/>
      <c r="H812" s="288"/>
      <c r="I812" s="288"/>
      <c r="J812" s="288"/>
      <c r="K812" s="288"/>
      <c r="L812" s="288"/>
      <c r="M812" s="288"/>
      <c r="N812" s="288"/>
      <c r="O812" s="288"/>
      <c r="P812" s="288"/>
      <c r="Q812" s="288"/>
    </row>
    <row r="813" spans="1:17" ht="15.75" x14ac:dyDescent="0.5">
      <c r="A813" s="288"/>
      <c r="B813" s="288"/>
      <c r="C813" s="288"/>
      <c r="D813" s="288"/>
      <c r="E813" s="288"/>
      <c r="F813" s="288"/>
      <c r="G813" s="288"/>
      <c r="H813" s="288"/>
      <c r="I813" s="288"/>
      <c r="J813" s="288"/>
      <c r="K813" s="288"/>
      <c r="L813" s="288"/>
      <c r="M813" s="288"/>
      <c r="N813" s="288"/>
      <c r="O813" s="288"/>
      <c r="P813" s="288"/>
      <c r="Q813" s="288"/>
    </row>
    <row r="814" spans="1:17" ht="15.75" x14ac:dyDescent="0.5">
      <c r="A814" s="288"/>
      <c r="B814" s="288"/>
      <c r="C814" s="288"/>
      <c r="D814" s="288"/>
      <c r="E814" s="288"/>
      <c r="F814" s="288"/>
      <c r="G814" s="288"/>
      <c r="H814" s="288"/>
      <c r="I814" s="288"/>
      <c r="J814" s="288"/>
      <c r="K814" s="288"/>
      <c r="L814" s="288"/>
      <c r="M814" s="288"/>
      <c r="N814" s="288"/>
      <c r="O814" s="288"/>
      <c r="P814" s="288"/>
      <c r="Q814" s="288"/>
    </row>
    <row r="815" spans="1:17" ht="15.75" x14ac:dyDescent="0.5">
      <c r="A815" s="288"/>
      <c r="B815" s="288"/>
      <c r="C815" s="288"/>
      <c r="D815" s="288"/>
      <c r="E815" s="288"/>
      <c r="F815" s="288"/>
      <c r="G815" s="288"/>
      <c r="H815" s="288"/>
      <c r="I815" s="288"/>
      <c r="J815" s="288"/>
      <c r="K815" s="288"/>
      <c r="L815" s="288"/>
      <c r="M815" s="288"/>
      <c r="N815" s="288"/>
      <c r="O815" s="288"/>
      <c r="P815" s="288"/>
      <c r="Q815" s="288"/>
    </row>
    <row r="816" spans="1:17" ht="15.75" x14ac:dyDescent="0.5">
      <c r="A816" s="288"/>
      <c r="B816" s="288"/>
      <c r="C816" s="288"/>
      <c r="D816" s="288"/>
      <c r="E816" s="288"/>
      <c r="F816" s="288"/>
      <c r="G816" s="288"/>
      <c r="H816" s="288"/>
      <c r="I816" s="288"/>
      <c r="J816" s="288"/>
      <c r="K816" s="288"/>
      <c r="L816" s="288"/>
      <c r="M816" s="288"/>
      <c r="N816" s="288"/>
      <c r="O816" s="288"/>
      <c r="P816" s="288"/>
      <c r="Q816" s="288"/>
    </row>
    <row r="817" spans="1:17" ht="15.75" x14ac:dyDescent="0.5">
      <c r="A817" s="288"/>
      <c r="B817" s="288"/>
      <c r="C817" s="288"/>
      <c r="D817" s="288"/>
      <c r="E817" s="288"/>
      <c r="F817" s="288"/>
      <c r="G817" s="288"/>
      <c r="H817" s="288"/>
      <c r="I817" s="288"/>
      <c r="J817" s="288"/>
      <c r="K817" s="288"/>
      <c r="L817" s="288"/>
      <c r="M817" s="288"/>
      <c r="N817" s="288"/>
      <c r="O817" s="288"/>
      <c r="P817" s="288"/>
      <c r="Q817" s="288"/>
    </row>
    <row r="818" spans="1:17" ht="15.75" x14ac:dyDescent="0.5">
      <c r="A818" s="288"/>
      <c r="B818" s="288"/>
      <c r="C818" s="288"/>
      <c r="D818" s="288"/>
      <c r="E818" s="288"/>
      <c r="F818" s="288"/>
      <c r="G818" s="288"/>
      <c r="H818" s="288"/>
      <c r="I818" s="288"/>
      <c r="J818" s="288"/>
      <c r="K818" s="288"/>
      <c r="L818" s="288"/>
      <c r="M818" s="288"/>
      <c r="N818" s="288"/>
      <c r="O818" s="288"/>
      <c r="P818" s="288"/>
      <c r="Q818" s="288"/>
    </row>
    <row r="819" spans="1:17" ht="15.75" x14ac:dyDescent="0.5">
      <c r="A819" s="288"/>
      <c r="B819" s="288"/>
      <c r="C819" s="288"/>
      <c r="D819" s="288"/>
      <c r="E819" s="288"/>
      <c r="F819" s="288"/>
      <c r="G819" s="288"/>
      <c r="H819" s="288"/>
      <c r="I819" s="288"/>
      <c r="J819" s="288"/>
      <c r="K819" s="288"/>
      <c r="L819" s="288"/>
      <c r="M819" s="288"/>
      <c r="N819" s="288"/>
      <c r="O819" s="288"/>
      <c r="P819" s="288"/>
      <c r="Q819" s="288"/>
    </row>
    <row r="820" spans="1:17" ht="15.75" x14ac:dyDescent="0.5">
      <c r="A820" s="288"/>
      <c r="B820" s="288"/>
      <c r="C820" s="288"/>
      <c r="D820" s="288"/>
      <c r="E820" s="288"/>
      <c r="F820" s="288"/>
      <c r="G820" s="288"/>
      <c r="H820" s="288"/>
      <c r="I820" s="288"/>
      <c r="J820" s="288"/>
      <c r="K820" s="288"/>
      <c r="L820" s="288"/>
      <c r="M820" s="288"/>
      <c r="N820" s="288"/>
      <c r="O820" s="288"/>
      <c r="P820" s="288"/>
      <c r="Q820" s="288"/>
    </row>
    <row r="821" spans="1:17" ht="15.75" x14ac:dyDescent="0.5">
      <c r="A821" s="288"/>
      <c r="B821" s="288"/>
      <c r="C821" s="288"/>
      <c r="D821" s="288"/>
      <c r="E821" s="288"/>
      <c r="F821" s="288"/>
      <c r="G821" s="288"/>
      <c r="H821" s="288"/>
      <c r="I821" s="288"/>
      <c r="J821" s="288"/>
      <c r="K821" s="288"/>
      <c r="L821" s="288"/>
      <c r="M821" s="288"/>
      <c r="N821" s="288"/>
      <c r="O821" s="288"/>
      <c r="P821" s="288"/>
      <c r="Q821" s="288"/>
    </row>
    <row r="822" spans="1:17" ht="15.75" x14ac:dyDescent="0.5">
      <c r="A822" s="288"/>
      <c r="B822" s="288"/>
      <c r="C822" s="288"/>
      <c r="D822" s="288"/>
      <c r="E822" s="288"/>
      <c r="F822" s="288"/>
      <c r="G822" s="288"/>
      <c r="H822" s="288"/>
      <c r="I822" s="288"/>
      <c r="J822" s="288"/>
      <c r="K822" s="288"/>
      <c r="L822" s="288"/>
      <c r="M822" s="288"/>
      <c r="N822" s="288"/>
      <c r="O822" s="288"/>
      <c r="P822" s="288"/>
      <c r="Q822" s="288"/>
    </row>
    <row r="823" spans="1:17" ht="15.75" x14ac:dyDescent="0.5">
      <c r="A823" s="288"/>
      <c r="B823" s="288"/>
      <c r="C823" s="288"/>
      <c r="D823" s="288"/>
      <c r="E823" s="288"/>
      <c r="F823" s="288"/>
      <c r="G823" s="288"/>
      <c r="H823" s="288"/>
      <c r="I823" s="288"/>
      <c r="J823" s="288"/>
      <c r="K823" s="288"/>
      <c r="L823" s="288"/>
      <c r="M823" s="288"/>
      <c r="N823" s="288"/>
      <c r="O823" s="288"/>
      <c r="P823" s="288"/>
      <c r="Q823" s="288"/>
    </row>
    <row r="824" spans="1:17" ht="15.75" x14ac:dyDescent="0.5">
      <c r="A824" s="288"/>
      <c r="B824" s="288"/>
      <c r="C824" s="288"/>
      <c r="D824" s="288"/>
      <c r="E824" s="288"/>
      <c r="F824" s="288"/>
      <c r="G824" s="288"/>
      <c r="H824" s="288"/>
      <c r="I824" s="288"/>
      <c r="J824" s="288"/>
      <c r="K824" s="288"/>
      <c r="L824" s="288"/>
      <c r="M824" s="288"/>
      <c r="N824" s="288"/>
      <c r="O824" s="288"/>
      <c r="P824" s="288"/>
      <c r="Q824" s="288"/>
    </row>
    <row r="825" spans="1:17" ht="15.75" x14ac:dyDescent="0.5">
      <c r="A825" s="288"/>
      <c r="B825" s="288"/>
      <c r="C825" s="288"/>
      <c r="D825" s="288"/>
      <c r="E825" s="288"/>
      <c r="F825" s="288"/>
      <c r="G825" s="288"/>
      <c r="H825" s="288"/>
      <c r="I825" s="288"/>
      <c r="J825" s="288"/>
      <c r="K825" s="288"/>
      <c r="L825" s="288"/>
      <c r="M825" s="288"/>
      <c r="N825" s="288"/>
      <c r="O825" s="288"/>
      <c r="P825" s="288"/>
      <c r="Q825" s="288"/>
    </row>
    <row r="826" spans="1:17" ht="15.75" x14ac:dyDescent="0.5">
      <c r="A826" s="288"/>
      <c r="B826" s="288"/>
      <c r="C826" s="288"/>
      <c r="D826" s="288"/>
      <c r="E826" s="288"/>
      <c r="F826" s="288"/>
      <c r="G826" s="288"/>
      <c r="H826" s="288"/>
      <c r="I826" s="288"/>
      <c r="J826" s="288"/>
      <c r="K826" s="288"/>
      <c r="L826" s="288"/>
      <c r="M826" s="288"/>
      <c r="N826" s="288"/>
      <c r="O826" s="288"/>
      <c r="P826" s="288"/>
      <c r="Q826" s="288"/>
    </row>
    <row r="827" spans="1:17" ht="15.75" x14ac:dyDescent="0.5">
      <c r="A827" s="288"/>
      <c r="B827" s="288"/>
      <c r="C827" s="288"/>
      <c r="D827" s="288"/>
      <c r="E827" s="288"/>
      <c r="F827" s="288"/>
      <c r="G827" s="288"/>
      <c r="H827" s="288"/>
      <c r="I827" s="288"/>
      <c r="J827" s="288"/>
      <c r="K827" s="288"/>
      <c r="L827" s="288"/>
      <c r="M827" s="288"/>
      <c r="N827" s="288"/>
      <c r="O827" s="288"/>
      <c r="P827" s="288"/>
      <c r="Q827" s="288"/>
    </row>
    <row r="828" spans="1:17" ht="15.75" x14ac:dyDescent="0.5">
      <c r="A828" s="288"/>
      <c r="B828" s="288"/>
      <c r="C828" s="288"/>
      <c r="D828" s="288"/>
      <c r="E828" s="288"/>
      <c r="F828" s="288"/>
      <c r="G828" s="288"/>
      <c r="H828" s="288"/>
      <c r="I828" s="288"/>
      <c r="J828" s="288"/>
      <c r="K828" s="288"/>
      <c r="L828" s="288"/>
      <c r="M828" s="288"/>
      <c r="N828" s="288"/>
      <c r="O828" s="288"/>
      <c r="P828" s="288"/>
      <c r="Q828" s="288"/>
    </row>
    <row r="829" spans="1:17" ht="15.75" x14ac:dyDescent="0.5">
      <c r="A829" s="288"/>
      <c r="B829" s="288"/>
      <c r="C829" s="288"/>
      <c r="D829" s="288"/>
      <c r="E829" s="288"/>
      <c r="F829" s="288"/>
      <c r="G829" s="288"/>
      <c r="H829" s="288"/>
      <c r="I829" s="288"/>
      <c r="J829" s="288"/>
      <c r="K829" s="288"/>
      <c r="L829" s="288"/>
      <c r="M829" s="288"/>
      <c r="N829" s="288"/>
      <c r="O829" s="288"/>
      <c r="P829" s="288"/>
      <c r="Q829" s="288"/>
    </row>
    <row r="830" spans="1:17" ht="15.75" x14ac:dyDescent="0.5">
      <c r="A830" s="288"/>
      <c r="B830" s="288"/>
      <c r="C830" s="288"/>
      <c r="D830" s="288"/>
      <c r="E830" s="288"/>
      <c r="F830" s="288"/>
      <c r="G830" s="288"/>
      <c r="H830" s="288"/>
      <c r="I830" s="288"/>
      <c r="J830" s="288"/>
      <c r="K830" s="288"/>
      <c r="L830" s="288"/>
      <c r="M830" s="288"/>
      <c r="N830" s="288"/>
      <c r="O830" s="288"/>
      <c r="P830" s="288"/>
      <c r="Q830" s="288"/>
    </row>
    <row r="831" spans="1:17" ht="15.75" x14ac:dyDescent="0.5">
      <c r="A831" s="288"/>
      <c r="B831" s="288"/>
      <c r="C831" s="288"/>
      <c r="D831" s="288"/>
      <c r="E831" s="288"/>
      <c r="F831" s="288"/>
      <c r="G831" s="288"/>
      <c r="H831" s="288"/>
      <c r="I831" s="288"/>
      <c r="J831" s="288"/>
      <c r="K831" s="288"/>
      <c r="L831" s="288"/>
      <c r="M831" s="288"/>
      <c r="N831" s="288"/>
      <c r="O831" s="288"/>
      <c r="P831" s="288"/>
      <c r="Q831" s="288"/>
    </row>
    <row r="832" spans="1:17" ht="15.75" x14ac:dyDescent="0.5">
      <c r="A832" s="288"/>
      <c r="B832" s="288"/>
      <c r="C832" s="288"/>
      <c r="D832" s="288"/>
      <c r="E832" s="288"/>
      <c r="F832" s="288"/>
      <c r="G832" s="288"/>
      <c r="H832" s="288"/>
      <c r="I832" s="288"/>
      <c r="J832" s="288"/>
      <c r="K832" s="288"/>
      <c r="L832" s="288"/>
      <c r="M832" s="288"/>
      <c r="N832" s="288"/>
      <c r="O832" s="288"/>
      <c r="P832" s="288"/>
      <c r="Q832" s="288"/>
    </row>
    <row r="833" spans="1:17" ht="15.75" x14ac:dyDescent="0.5">
      <c r="A833" s="288"/>
      <c r="B833" s="288"/>
      <c r="C833" s="288"/>
      <c r="D833" s="288"/>
      <c r="E833" s="288"/>
      <c r="F833" s="288"/>
      <c r="G833" s="288"/>
      <c r="H833" s="288"/>
      <c r="I833" s="288"/>
      <c r="J833" s="288"/>
      <c r="K833" s="288"/>
      <c r="L833" s="288"/>
      <c r="M833" s="288"/>
      <c r="N833" s="288"/>
      <c r="O833" s="288"/>
      <c r="P833" s="288"/>
      <c r="Q833" s="288"/>
    </row>
    <row r="834" spans="1:17" ht="15.75" x14ac:dyDescent="0.5">
      <c r="A834" s="288"/>
      <c r="B834" s="288"/>
      <c r="C834" s="288"/>
      <c r="D834" s="288"/>
      <c r="E834" s="288"/>
      <c r="F834" s="288"/>
      <c r="G834" s="288"/>
      <c r="H834" s="288"/>
      <c r="I834" s="288"/>
      <c r="J834" s="288"/>
      <c r="K834" s="288"/>
      <c r="L834" s="288"/>
      <c r="M834" s="288"/>
      <c r="N834" s="288"/>
      <c r="O834" s="288"/>
      <c r="P834" s="288"/>
      <c r="Q834" s="288"/>
    </row>
    <row r="835" spans="1:17" ht="15.75" x14ac:dyDescent="0.5">
      <c r="A835" s="288"/>
      <c r="B835" s="288"/>
      <c r="C835" s="288"/>
      <c r="D835" s="288"/>
      <c r="E835" s="288"/>
      <c r="F835" s="288"/>
      <c r="G835" s="288"/>
      <c r="H835" s="288"/>
      <c r="I835" s="288"/>
      <c r="J835" s="288"/>
      <c r="K835" s="288"/>
      <c r="L835" s="288"/>
      <c r="M835" s="288"/>
      <c r="N835" s="288"/>
      <c r="O835" s="288"/>
      <c r="P835" s="288"/>
      <c r="Q835" s="288"/>
    </row>
    <row r="836" spans="1:17" ht="15.75" x14ac:dyDescent="0.5">
      <c r="A836" s="288"/>
      <c r="B836" s="288"/>
      <c r="C836" s="288"/>
      <c r="D836" s="288"/>
      <c r="E836" s="288"/>
      <c r="F836" s="288"/>
      <c r="G836" s="288"/>
      <c r="H836" s="288"/>
      <c r="I836" s="288"/>
      <c r="J836" s="288"/>
      <c r="K836" s="288"/>
      <c r="L836" s="288"/>
      <c r="M836" s="288"/>
      <c r="N836" s="288"/>
      <c r="O836" s="288"/>
      <c r="P836" s="288"/>
      <c r="Q836" s="288"/>
    </row>
    <row r="837" spans="1:17" ht="15.75" x14ac:dyDescent="0.5">
      <c r="A837" s="288"/>
      <c r="B837" s="288"/>
      <c r="C837" s="288"/>
      <c r="D837" s="288"/>
      <c r="E837" s="288"/>
      <c r="F837" s="288"/>
      <c r="G837" s="288"/>
      <c r="H837" s="288"/>
      <c r="I837" s="288"/>
      <c r="J837" s="288"/>
      <c r="K837" s="288"/>
      <c r="L837" s="288"/>
      <c r="M837" s="288"/>
      <c r="N837" s="288"/>
      <c r="O837" s="288"/>
      <c r="P837" s="288"/>
      <c r="Q837" s="288"/>
    </row>
    <row r="838" spans="1:17" ht="15.75" x14ac:dyDescent="0.5">
      <c r="A838" s="288"/>
      <c r="B838" s="288"/>
      <c r="C838" s="288"/>
      <c r="D838" s="288"/>
      <c r="E838" s="288"/>
      <c r="F838" s="288"/>
      <c r="G838" s="288"/>
      <c r="H838" s="288"/>
      <c r="I838" s="288"/>
      <c r="J838" s="288"/>
      <c r="K838" s="288"/>
      <c r="L838" s="288"/>
      <c r="M838" s="288"/>
      <c r="N838" s="288"/>
      <c r="O838" s="288"/>
      <c r="P838" s="288"/>
      <c r="Q838" s="288"/>
    </row>
    <row r="839" spans="1:17" ht="15.75" x14ac:dyDescent="0.5">
      <c r="A839" s="288"/>
      <c r="B839" s="288"/>
      <c r="C839" s="288"/>
      <c r="D839" s="288"/>
      <c r="E839" s="288"/>
      <c r="F839" s="288"/>
      <c r="G839" s="288"/>
      <c r="H839" s="288"/>
      <c r="I839" s="288"/>
      <c r="J839" s="288"/>
      <c r="K839" s="288"/>
      <c r="L839" s="288"/>
      <c r="M839" s="288"/>
      <c r="N839" s="288"/>
      <c r="O839" s="288"/>
      <c r="P839" s="288"/>
      <c r="Q839" s="288"/>
    </row>
    <row r="840" spans="1:17" ht="15.75" x14ac:dyDescent="0.5">
      <c r="A840" s="288"/>
      <c r="B840" s="288"/>
      <c r="C840" s="288"/>
      <c r="D840" s="288"/>
      <c r="E840" s="288"/>
      <c r="F840" s="288"/>
      <c r="G840" s="288"/>
      <c r="H840" s="288"/>
      <c r="I840" s="288"/>
      <c r="J840" s="288"/>
      <c r="K840" s="288"/>
      <c r="L840" s="288"/>
      <c r="M840" s="288"/>
      <c r="N840" s="288"/>
      <c r="O840" s="288"/>
      <c r="P840" s="288"/>
      <c r="Q840" s="288"/>
    </row>
    <row r="841" spans="1:17" ht="15.75" x14ac:dyDescent="0.5">
      <c r="A841" s="288"/>
      <c r="B841" s="288"/>
      <c r="C841" s="288"/>
      <c r="D841" s="288"/>
      <c r="E841" s="288"/>
      <c r="F841" s="288"/>
      <c r="G841" s="288"/>
      <c r="H841" s="288"/>
      <c r="I841" s="288"/>
      <c r="J841" s="288"/>
      <c r="K841" s="288"/>
      <c r="L841" s="288"/>
      <c r="M841" s="288"/>
      <c r="N841" s="288"/>
      <c r="O841" s="288"/>
      <c r="P841" s="288"/>
      <c r="Q841" s="288"/>
    </row>
    <row r="842" spans="1:17" ht="15.75" x14ac:dyDescent="0.5">
      <c r="A842" s="288"/>
      <c r="B842" s="288"/>
      <c r="C842" s="288"/>
      <c r="D842" s="288"/>
      <c r="E842" s="288"/>
      <c r="F842" s="288"/>
      <c r="G842" s="288"/>
      <c r="H842" s="288"/>
      <c r="I842" s="288"/>
      <c r="J842" s="288"/>
      <c r="K842" s="288"/>
      <c r="L842" s="288"/>
      <c r="M842" s="288"/>
      <c r="N842" s="288"/>
      <c r="O842" s="288"/>
      <c r="P842" s="288"/>
      <c r="Q842" s="288"/>
    </row>
    <row r="843" spans="1:17" ht="15.75" x14ac:dyDescent="0.5">
      <c r="A843" s="288"/>
      <c r="B843" s="288"/>
      <c r="C843" s="288"/>
      <c r="D843" s="288"/>
      <c r="E843" s="288"/>
      <c r="F843" s="288"/>
      <c r="G843" s="288"/>
      <c r="H843" s="288"/>
      <c r="I843" s="288"/>
      <c r="J843" s="288"/>
      <c r="K843" s="288"/>
      <c r="L843" s="288"/>
      <c r="M843" s="288"/>
      <c r="N843" s="288"/>
      <c r="O843" s="288"/>
      <c r="P843" s="288"/>
      <c r="Q843" s="288"/>
    </row>
    <row r="844" spans="1:17" ht="15.75" x14ac:dyDescent="0.5">
      <c r="A844" s="288"/>
      <c r="B844" s="288"/>
      <c r="C844" s="288"/>
      <c r="D844" s="288"/>
      <c r="E844" s="288"/>
      <c r="F844" s="288"/>
      <c r="G844" s="288"/>
      <c r="H844" s="288"/>
      <c r="I844" s="288"/>
      <c r="J844" s="288"/>
      <c r="K844" s="288"/>
      <c r="L844" s="288"/>
      <c r="M844" s="288"/>
      <c r="N844" s="288"/>
      <c r="O844" s="288"/>
      <c r="P844" s="288"/>
      <c r="Q844" s="288"/>
    </row>
    <row r="845" spans="1:17" ht="15.75" x14ac:dyDescent="0.5">
      <c r="A845" s="288"/>
      <c r="B845" s="288"/>
      <c r="C845" s="288"/>
      <c r="D845" s="288"/>
      <c r="E845" s="288"/>
      <c r="F845" s="288"/>
      <c r="G845" s="288"/>
      <c r="H845" s="288"/>
      <c r="I845" s="288"/>
      <c r="J845" s="288"/>
      <c r="K845" s="288"/>
      <c r="L845" s="288"/>
      <c r="M845" s="288"/>
      <c r="N845" s="288"/>
      <c r="O845" s="288"/>
      <c r="P845" s="288"/>
      <c r="Q845" s="288"/>
    </row>
    <row r="846" spans="1:17" ht="15.75" x14ac:dyDescent="0.5">
      <c r="A846" s="288"/>
      <c r="B846" s="288"/>
      <c r="C846" s="288"/>
      <c r="D846" s="288"/>
      <c r="E846" s="288"/>
      <c r="F846" s="288"/>
      <c r="G846" s="288"/>
      <c r="H846" s="288"/>
      <c r="I846" s="288"/>
      <c r="J846" s="288"/>
      <c r="K846" s="288"/>
      <c r="L846" s="288"/>
      <c r="M846" s="288"/>
      <c r="N846" s="288"/>
      <c r="O846" s="288"/>
      <c r="P846" s="288"/>
      <c r="Q846" s="288"/>
    </row>
    <row r="847" spans="1:17" ht="15.75" x14ac:dyDescent="0.5">
      <c r="A847" s="288"/>
      <c r="B847" s="288"/>
      <c r="C847" s="288"/>
      <c r="D847" s="288"/>
      <c r="E847" s="288"/>
      <c r="F847" s="288"/>
      <c r="G847" s="288"/>
      <c r="H847" s="288"/>
      <c r="I847" s="288"/>
      <c r="J847" s="288"/>
      <c r="K847" s="288"/>
      <c r="L847" s="288"/>
      <c r="M847" s="288"/>
      <c r="N847" s="288"/>
      <c r="O847" s="288"/>
      <c r="P847" s="288"/>
      <c r="Q847" s="288"/>
    </row>
    <row r="848" spans="1:17" ht="15.75" x14ac:dyDescent="0.5">
      <c r="A848" s="288"/>
      <c r="B848" s="288"/>
      <c r="C848" s="288"/>
      <c r="D848" s="288"/>
      <c r="E848" s="288"/>
      <c r="F848" s="288"/>
      <c r="G848" s="288"/>
      <c r="H848" s="288"/>
      <c r="I848" s="288"/>
      <c r="J848" s="288"/>
      <c r="K848" s="288"/>
      <c r="L848" s="288"/>
      <c r="M848" s="288"/>
      <c r="N848" s="288"/>
      <c r="O848" s="288"/>
      <c r="P848" s="288"/>
      <c r="Q848" s="288"/>
    </row>
  </sheetData>
  <sheetProtection algorithmName="SHA-512" hashValue="826tmM0yo4dLLg1eY8Sd3puCleJMQrRwxgd1oSCRCRLO9iyBhAHU4tWXERYRjstSKbDnAcFHC9O3nbP3RNAtYA==" saltValue="En9iovdVR7Q5d/0/N553/w==" spinCount="100000" sheet="1" objects="1" scenarios="1"/>
  <mergeCells count="38">
    <mergeCell ref="D9:G9"/>
    <mergeCell ref="F43:K43"/>
    <mergeCell ref="F44:K44"/>
    <mergeCell ref="F45:K45"/>
    <mergeCell ref="G42:K42"/>
    <mergeCell ref="F10:J10"/>
    <mergeCell ref="B11:D11"/>
    <mergeCell ref="G11:J11"/>
    <mergeCell ref="B12:D12"/>
    <mergeCell ref="G12:J12"/>
    <mergeCell ref="B13:D13"/>
    <mergeCell ref="G13:J13"/>
    <mergeCell ref="B14:D14"/>
    <mergeCell ref="G14:J14"/>
    <mergeCell ref="B15:D15"/>
    <mergeCell ref="G15:J15"/>
    <mergeCell ref="B3:I3"/>
    <mergeCell ref="C4:J4"/>
    <mergeCell ref="B5:C5"/>
    <mergeCell ref="E5:F5"/>
    <mergeCell ref="I5:J5"/>
    <mergeCell ref="B7:C7"/>
    <mergeCell ref="E7:F7"/>
    <mergeCell ref="G7:H7"/>
    <mergeCell ref="I7:J7"/>
    <mergeCell ref="A8:J8"/>
    <mergeCell ref="B16:D16"/>
    <mergeCell ref="G16:J16"/>
    <mergeCell ref="B20:D20"/>
    <mergeCell ref="G20:J20"/>
    <mergeCell ref="B21:D21"/>
    <mergeCell ref="G21:J21"/>
    <mergeCell ref="B17:D17"/>
    <mergeCell ref="G17:J17"/>
    <mergeCell ref="B18:D18"/>
    <mergeCell ref="G18:J18"/>
    <mergeCell ref="B19:D19"/>
    <mergeCell ref="G19:J19"/>
  </mergeCells>
  <printOptions horizontalCentered="1"/>
  <pageMargins left="0.35" right="0.39" top="0.45" bottom="0.75" header="0.3" footer="0.3"/>
  <pageSetup scale="56" orientation="portrait" r:id="rId1"/>
  <headerFooter>
    <oddFooter>&amp;R&amp;D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SEPDS B</vt:lpstr>
      <vt:lpstr>Specs</vt:lpstr>
      <vt:lpstr>By year</vt:lpstr>
      <vt:lpstr>NPA SEPDS</vt:lpstr>
      <vt:lpstr>Calculator</vt:lpstr>
      <vt:lpstr>Planner</vt:lpstr>
      <vt:lpstr>Purchase Order Form</vt:lpstr>
      <vt:lpstr>'By year'!Print_Area</vt:lpstr>
      <vt:lpstr>Calculator!Print_Area</vt:lpstr>
      <vt:lpstr>Planner!Print_Area</vt:lpstr>
      <vt:lpstr>'Purchase Order Form'!Print_Area</vt:lpstr>
      <vt:lpstr>Specs!Print_Area</vt:lpstr>
      <vt:lpstr>'NPA SEPDS'!Print_Titles</vt:lpstr>
      <vt:lpstr>Specs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Stafford</dc:creator>
  <cp:lastModifiedBy>Dan Wallgren</cp:lastModifiedBy>
  <cp:lastPrinted>2017-12-18T19:29:38Z</cp:lastPrinted>
  <dcterms:created xsi:type="dcterms:W3CDTF">2010-02-07T22:32:48Z</dcterms:created>
  <dcterms:modified xsi:type="dcterms:W3CDTF">2018-05-22T19:57:14Z</dcterms:modified>
</cp:coreProperties>
</file>