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oser\AppData\Local\Microsoft\Windows\INetCache\Content.Outlook\1MZOVLKD\"/>
    </mc:Choice>
  </mc:AlternateContent>
  <xr:revisionPtr revIDLastSave="0" documentId="13_ncr:1_{36EC279A-29B6-4E22-BF60-E3FCBACF8D63}" xr6:coauthVersionLast="43" xr6:coauthVersionMax="43" xr10:uidLastSave="{00000000-0000-0000-0000-000000000000}"/>
  <bookViews>
    <workbookView xWindow="-108" yWindow="-108" windowWidth="20376" windowHeight="12216" tabRatio="867" activeTab="3" xr2:uid="{00000000-000D-0000-FFFF-FFFF00000000}"/>
  </bookViews>
  <sheets>
    <sheet name="HOME Page" sheetId="11" r:id="rId1"/>
    <sheet name="Beef - 100154" sheetId="1" r:id="rId2"/>
    <sheet name="Beef - 100156" sheetId="17" r:id="rId3"/>
    <sheet name="Pork Picnics- 100193" sheetId="6" r:id="rId4"/>
    <sheet name="Turkey Thighs - 100883" sheetId="12" r:id="rId5"/>
    <sheet name="Cheese - B049 - 110242" sheetId="8" r:id="rId6"/>
    <sheet name="Tomato Paste Totes - 100332" sheetId="21" r:id="rId7"/>
  </sheets>
  <definedNames>
    <definedName name="_xlnm._FilterDatabase" localSheetId="1" hidden="1">'Beef - 100154'!$Q$1:$Q$81</definedName>
    <definedName name="_xlnm._FilterDatabase" localSheetId="2" hidden="1">'Beef - 100156'!$A$8:$R$9</definedName>
    <definedName name="_xlnm._FilterDatabase" localSheetId="5" hidden="1">'Cheese - B049 - 110242'!$A$7:$Z$40</definedName>
    <definedName name="_xlnm._FilterDatabase" localSheetId="3" hidden="1">'Pork Picnics- 100193'!$A$7:$R$31</definedName>
    <definedName name="_xlnm._FilterDatabase" localSheetId="6" hidden="1">'Tomato Paste Totes - 100332'!$A$8:$S$10</definedName>
    <definedName name="_xlnm._FilterDatabase" localSheetId="4" hidden="1">'Turkey Thighs - 100883'!$A$7:$R$31</definedName>
    <definedName name="Asian_Sauces">#REF!</definedName>
    <definedName name="Beef_Coarse_Ground">#REF!</definedName>
    <definedName name="Beef_Combos">#REF!</definedName>
    <definedName name="Beef_Special_Trim">#REF!</definedName>
    <definedName name="Cheese">#REF!</definedName>
    <definedName name="Pork_Netted">#REF!</definedName>
    <definedName name="Pork_No_Nets">#REF!</definedName>
    <definedName name="Pork_Picnics">#REF!</definedName>
    <definedName name="_xlnm.Print_Area" localSheetId="1">'Beef - 100154'!$A$1:$R$86</definedName>
    <definedName name="_xlnm.Print_Area" localSheetId="2">'Beef - 100156'!$A$1:$R$31</definedName>
    <definedName name="_xlnm.Print_Area" localSheetId="5">'Cheese - B049 - 110242'!$A$1:$S$56</definedName>
    <definedName name="_xlnm.Print_Area" localSheetId="0">'HOME Page'!$A$1:$M$31</definedName>
    <definedName name="_xlnm.Print_Area" localSheetId="3">'Pork Picnics- 100193'!$A$1:$R$40</definedName>
    <definedName name="_xlnm.Print_Area" localSheetId="6">'Tomato Paste Totes - 100332'!$A$1:$S$34</definedName>
    <definedName name="_xlnm.Print_Area" localSheetId="4">'Turkey Thighs - 100883'!$A$1:$R$45</definedName>
    <definedName name="_xlnm.Print_Titles" localSheetId="1">'Beef - 100154'!$1:$7</definedName>
    <definedName name="_xlnm.Print_Titles" localSheetId="2">'Beef - 100156'!$1:$8</definedName>
    <definedName name="_xlnm.Print_Titles" localSheetId="5">'Cheese - B049 - 110242'!$1:$7</definedName>
    <definedName name="_xlnm.Print_Titles" localSheetId="3">'Pork Picnics- 100193'!$A:$B,'Pork Picnics- 100193'!$1:$7</definedName>
    <definedName name="_xlnm.Print_Titles" localSheetId="6">'Tomato Paste Totes - 100332'!$1:$8</definedName>
    <definedName name="_xlnm.Print_Titles" localSheetId="4">'Turkey Thighs - 100883'!$A:$B,'Turkey Thighs - 100883'!$1:$7</definedName>
    <definedName name="Turkey">#REF!</definedName>
    <definedName name="Veggie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8" l="1"/>
  <c r="L31" i="8" s="1"/>
  <c r="P31" i="8" s="1"/>
  <c r="S31" i="8" s="1"/>
  <c r="K31" i="1" l="1"/>
  <c r="O31" i="1" s="1"/>
  <c r="R31" i="1" s="1"/>
  <c r="K50" i="1" l="1"/>
  <c r="O50" i="1" s="1"/>
  <c r="R50" i="1" s="1"/>
  <c r="K27" i="1"/>
  <c r="O27" i="1" s="1"/>
  <c r="R27" i="1" s="1"/>
  <c r="L17" i="21" l="1"/>
  <c r="P17" i="21" s="1"/>
  <c r="S17" i="21" s="1"/>
  <c r="K14" i="1" l="1"/>
  <c r="O14" i="1" s="1"/>
  <c r="R14" i="1" s="1"/>
  <c r="J20" i="8" l="1"/>
  <c r="L20" i="8" s="1"/>
  <c r="P20" i="8" s="1"/>
  <c r="S20" i="8" s="1"/>
  <c r="J19" i="8"/>
  <c r="L19" i="8" s="1"/>
  <c r="P19" i="8" s="1"/>
  <c r="S19" i="8" s="1"/>
  <c r="J35" i="8"/>
  <c r="L35" i="8" s="1"/>
  <c r="P35" i="8" s="1"/>
  <c r="S35" i="8" s="1"/>
  <c r="K54" i="1" l="1"/>
  <c r="O54" i="1" s="1"/>
  <c r="R54" i="1" s="1"/>
  <c r="K59" i="1"/>
  <c r="O59" i="1" s="1"/>
  <c r="R59" i="1" s="1"/>
  <c r="K58" i="1"/>
  <c r="O58" i="1" s="1"/>
  <c r="R58" i="1" s="1"/>
  <c r="K57" i="1"/>
  <c r="O57" i="1" s="1"/>
  <c r="R57" i="1" s="1"/>
  <c r="K56" i="1"/>
  <c r="O56" i="1" s="1"/>
  <c r="R56" i="1" s="1"/>
  <c r="K55" i="1"/>
  <c r="O55" i="1" s="1"/>
  <c r="R55" i="1" s="1"/>
  <c r="K53" i="1"/>
  <c r="O53" i="1" s="1"/>
  <c r="R53" i="1" s="1"/>
  <c r="K66" i="1"/>
  <c r="O66" i="1" s="1"/>
  <c r="R66" i="1" s="1"/>
  <c r="K65" i="1"/>
  <c r="O65" i="1" s="1"/>
  <c r="R65" i="1" s="1"/>
  <c r="I27" i="12" l="1"/>
  <c r="K27" i="12" s="1"/>
  <c r="O27" i="12" s="1"/>
  <c r="R27" i="12" s="1"/>
  <c r="J17" i="8"/>
  <c r="L17" i="8" s="1"/>
  <c r="P17" i="8" s="1"/>
  <c r="S17" i="8" s="1"/>
  <c r="K64" i="1" l="1"/>
  <c r="O64" i="1" s="1"/>
  <c r="R64" i="1" s="1"/>
  <c r="K46" i="1" l="1"/>
  <c r="O46" i="1" s="1"/>
  <c r="R46" i="1" s="1"/>
  <c r="J34" i="8"/>
  <c r="L34" i="8" s="1"/>
  <c r="P34" i="8" s="1"/>
  <c r="S34" i="8" s="1"/>
  <c r="J30" i="8"/>
  <c r="L30" i="8" s="1"/>
  <c r="P30" i="8" s="1"/>
  <c r="S30" i="8" s="1"/>
  <c r="I18" i="6" l="1"/>
  <c r="K18" i="6" s="1"/>
  <c r="O18" i="6" s="1"/>
  <c r="R18" i="6" s="1"/>
  <c r="K15" i="1" l="1"/>
  <c r="O15" i="1" s="1"/>
  <c r="R15" i="1" s="1"/>
  <c r="I16" i="6" l="1"/>
  <c r="K16" i="6" s="1"/>
  <c r="O16" i="6" s="1"/>
  <c r="R16" i="6" s="1"/>
  <c r="K69" i="1" l="1"/>
  <c r="O69" i="1" l="1"/>
  <c r="R69" i="1" s="1"/>
  <c r="J16" i="8"/>
  <c r="L16" i="8" s="1"/>
  <c r="P16" i="8" s="1"/>
  <c r="S16" i="8" s="1"/>
  <c r="I12" i="12"/>
  <c r="K12" i="12" s="1"/>
  <c r="O12" i="12" s="1"/>
  <c r="R12" i="12" s="1"/>
  <c r="I11" i="12"/>
  <c r="K11" i="12" s="1"/>
  <c r="O11" i="12" s="1"/>
  <c r="R11" i="12" s="1"/>
  <c r="L15" i="21" l="1"/>
  <c r="P15" i="21" s="1"/>
  <c r="S15" i="21" s="1"/>
  <c r="K62" i="1" l="1"/>
  <c r="O62" i="1" l="1"/>
  <c r="R62" i="1" s="1"/>
  <c r="K48" i="1"/>
  <c r="K47" i="1"/>
  <c r="O47" i="1" l="1"/>
  <c r="R47" i="1" s="1"/>
  <c r="O48" i="1"/>
  <c r="R48" i="1" s="1"/>
  <c r="L14" i="21" l="1"/>
  <c r="P14" i="21" s="1"/>
  <c r="S14" i="21" s="1"/>
  <c r="K72" i="1"/>
  <c r="K21" i="1"/>
  <c r="K26" i="1"/>
  <c r="O21" i="1" l="1"/>
  <c r="R21" i="1" s="1"/>
  <c r="O72" i="1"/>
  <c r="R72" i="1" s="1"/>
  <c r="O26" i="1"/>
  <c r="R26" i="1" s="1"/>
  <c r="L13" i="21"/>
  <c r="P13" i="21" s="1"/>
  <c r="S13" i="21" s="1"/>
  <c r="K12" i="1" l="1"/>
  <c r="I25" i="12"/>
  <c r="K25" i="12" s="1"/>
  <c r="O25" i="12" s="1"/>
  <c r="R25" i="12" s="1"/>
  <c r="O12" i="1" l="1"/>
  <c r="R12" i="1" s="1"/>
  <c r="K23" i="1"/>
  <c r="O23" i="1" s="1"/>
  <c r="K10" i="1"/>
  <c r="O10" i="1" s="1"/>
  <c r="K9" i="1"/>
  <c r="O9" i="1" s="1"/>
  <c r="I30" i="6"/>
  <c r="I20" i="6"/>
  <c r="K20" i="6" s="1"/>
  <c r="O20" i="6" s="1"/>
  <c r="I15" i="6"/>
  <c r="K15" i="6" s="1"/>
  <c r="O15" i="6" s="1"/>
  <c r="R15" i="6" s="1"/>
  <c r="I28" i="12"/>
  <c r="I13" i="12"/>
  <c r="K13" i="12" s="1"/>
  <c r="O13" i="12" s="1"/>
  <c r="R13" i="12" s="1"/>
  <c r="K43" i="1"/>
  <c r="O43" i="1" s="1"/>
  <c r="K42" i="1"/>
  <c r="O42" i="1" s="1"/>
  <c r="K37" i="1"/>
  <c r="O37" i="1" s="1"/>
  <c r="K33" i="1"/>
  <c r="O33" i="1" s="1"/>
  <c r="K60" i="1"/>
  <c r="O60" i="1" s="1"/>
  <c r="I25" i="6"/>
  <c r="I22" i="6"/>
  <c r="J22" i="8"/>
  <c r="L22" i="8" s="1"/>
  <c r="P22" i="8" s="1"/>
  <c r="S22" i="8" s="1"/>
  <c r="J33" i="8"/>
  <c r="L33" i="8" s="1"/>
  <c r="P33" i="8" s="1"/>
  <c r="K76" i="1"/>
  <c r="O76" i="1" s="1"/>
  <c r="J25" i="8"/>
  <c r="L25" i="8" s="1"/>
  <c r="P25" i="8" s="1"/>
  <c r="J12" i="21"/>
  <c r="L12" i="21" s="1"/>
  <c r="P12" i="21" s="1"/>
  <c r="S12" i="21" s="1"/>
  <c r="I9" i="6"/>
  <c r="I21" i="12"/>
  <c r="I14" i="12"/>
  <c r="J39" i="8"/>
  <c r="L39" i="8" s="1"/>
  <c r="P39" i="8" s="1"/>
  <c r="J28" i="8"/>
  <c r="L28" i="8" s="1"/>
  <c r="P28" i="8" s="1"/>
  <c r="K71" i="1"/>
  <c r="O71" i="1" s="1"/>
  <c r="K70" i="1"/>
  <c r="O70" i="1" s="1"/>
  <c r="K24" i="1"/>
  <c r="O24" i="1" s="1"/>
  <c r="K20" i="1"/>
  <c r="O20" i="1" s="1"/>
  <c r="I28" i="6"/>
  <c r="K28" i="6" s="1"/>
  <c r="O28" i="6" s="1"/>
  <c r="R28" i="6" s="1"/>
  <c r="I24" i="6"/>
  <c r="K24" i="6" s="1"/>
  <c r="O24" i="6" s="1"/>
  <c r="I23" i="12"/>
  <c r="K23" i="12" s="1"/>
  <c r="O23" i="12" s="1"/>
  <c r="I20" i="12"/>
  <c r="I17" i="12"/>
  <c r="K17" i="12" s="1"/>
  <c r="O17" i="12" s="1"/>
  <c r="J27" i="8"/>
  <c r="K29" i="1"/>
  <c r="O29" i="1" s="1"/>
  <c r="I10" i="17"/>
  <c r="J40" i="8"/>
  <c r="L40" i="8" s="1"/>
  <c r="P40" i="8" s="1"/>
  <c r="S40" i="8" s="1"/>
  <c r="K63" i="1"/>
  <c r="O63" i="1" s="1"/>
  <c r="I12" i="6"/>
  <c r="K12" i="6" s="1"/>
  <c r="O12" i="6" s="1"/>
  <c r="J24" i="8"/>
  <c r="L24" i="8" s="1"/>
  <c r="P24" i="8" s="1"/>
  <c r="S24" i="8" s="1"/>
  <c r="J10" i="21"/>
  <c r="K34" i="1"/>
  <c r="O34" i="1" s="1"/>
  <c r="K67" i="1"/>
  <c r="O67" i="1" s="1"/>
  <c r="K25" i="1"/>
  <c r="O25" i="1" s="1"/>
  <c r="J37" i="8"/>
  <c r="L37" i="8" s="1"/>
  <c r="P37" i="8" s="1"/>
  <c r="S37" i="8" s="1"/>
  <c r="I27" i="6"/>
  <c r="K27" i="6" s="1"/>
  <c r="O27" i="6" s="1"/>
  <c r="I26" i="6"/>
  <c r="K26" i="6" s="1"/>
  <c r="O26" i="6" s="1"/>
  <c r="I10" i="6"/>
  <c r="K10" i="6" s="1"/>
  <c r="O10" i="6" s="1"/>
  <c r="R10" i="6" s="1"/>
  <c r="I15" i="12"/>
  <c r="K15" i="12" s="1"/>
  <c r="O15" i="12" s="1"/>
  <c r="R15" i="12" s="1"/>
  <c r="J38" i="8"/>
  <c r="L38" i="8" s="1"/>
  <c r="P38" i="8" s="1"/>
  <c r="S38" i="8" s="1"/>
  <c r="J29" i="8"/>
  <c r="J26" i="8"/>
  <c r="J15" i="8"/>
  <c r="L15" i="8" s="1"/>
  <c r="P15" i="8" s="1"/>
  <c r="J14" i="8"/>
  <c r="J11" i="8"/>
  <c r="J10" i="8"/>
  <c r="K51" i="1"/>
  <c r="O51" i="1" s="1"/>
  <c r="I13" i="6"/>
  <c r="K13" i="6" s="1"/>
  <c r="O13" i="6" s="1"/>
  <c r="J12" i="8"/>
  <c r="I18" i="12"/>
  <c r="I9" i="12"/>
  <c r="J13" i="8"/>
  <c r="J9" i="8"/>
  <c r="J11" i="21"/>
  <c r="L11" i="21" s="1"/>
  <c r="P11" i="21" s="1"/>
  <c r="S11" i="21" s="1"/>
  <c r="K17" i="1"/>
  <c r="O17" i="1" s="1"/>
  <c r="K19" i="1"/>
  <c r="O19" i="1" s="1"/>
  <c r="K44" i="1"/>
  <c r="O44" i="1" s="1"/>
  <c r="K40" i="1"/>
  <c r="O40" i="1" s="1"/>
  <c r="K74" i="1"/>
  <c r="O74" i="1" s="1"/>
  <c r="K38" i="1"/>
  <c r="O38" i="1" s="1"/>
  <c r="K32" i="1"/>
  <c r="O32" i="1" s="1"/>
  <c r="K39" i="1"/>
  <c r="O39" i="1" s="1"/>
  <c r="K30" i="1"/>
  <c r="O30" i="1" s="1"/>
  <c r="K18" i="1"/>
  <c r="O18" i="1" s="1"/>
  <c r="K11" i="1"/>
  <c r="O11" i="1" s="1"/>
  <c r="K35" i="1"/>
  <c r="O35" i="1" s="1"/>
  <c r="L13" i="8" l="1"/>
  <c r="P13" i="8" s="1"/>
  <c r="S13" i="8" s="1"/>
  <c r="L12" i="8"/>
  <c r="P12" i="8" s="1"/>
  <c r="S12" i="8" s="1"/>
  <c r="L9" i="8"/>
  <c r="P9" i="8" s="1"/>
  <c r="S9" i="8" s="1"/>
  <c r="L27" i="8"/>
  <c r="P27" i="8" s="1"/>
  <c r="S27" i="8" s="1"/>
  <c r="L29" i="8"/>
  <c r="P29" i="8" s="1"/>
  <c r="S29" i="8" s="1"/>
  <c r="L16" i="21"/>
  <c r="P16" i="21" s="1"/>
  <c r="S16" i="21" s="1"/>
  <c r="K9" i="12"/>
  <c r="O9" i="12" s="1"/>
  <c r="R9" i="12" s="1"/>
  <c r="R23" i="12"/>
  <c r="K28" i="12"/>
  <c r="O28" i="12" s="1"/>
  <c r="R28" i="12" s="1"/>
  <c r="R17" i="12"/>
  <c r="R32" i="1"/>
  <c r="R13" i="6"/>
  <c r="R26" i="6"/>
  <c r="R51" i="1"/>
  <c r="R40" i="1"/>
  <c r="R24" i="6"/>
  <c r="R20" i="6"/>
  <c r="K30" i="6"/>
  <c r="O30" i="6" s="1"/>
  <c r="R30" i="6" s="1"/>
  <c r="R27" i="6"/>
  <c r="R12" i="6"/>
  <c r="R17" i="1"/>
  <c r="R25" i="1"/>
  <c r="R34" i="1"/>
  <c r="R29" i="1"/>
  <c r="R24" i="1"/>
  <c r="K10" i="17"/>
  <c r="O10" i="17" s="1"/>
  <c r="R10" i="17" s="1"/>
  <c r="R39" i="1"/>
  <c r="R60" i="1"/>
  <c r="R37" i="1"/>
  <c r="R38" i="1"/>
  <c r="R44" i="1"/>
  <c r="R23" i="1"/>
  <c r="R11" i="1"/>
  <c r="R70" i="1"/>
  <c r="R19" i="1"/>
  <c r="R33" i="1"/>
  <c r="R9" i="1"/>
  <c r="R74" i="1"/>
  <c r="R42" i="1"/>
  <c r="R10" i="1"/>
  <c r="R71" i="1"/>
  <c r="R30" i="1"/>
  <c r="R20" i="1"/>
  <c r="R67" i="1"/>
  <c r="R43" i="1"/>
  <c r="S33" i="8"/>
  <c r="S15" i="8"/>
  <c r="S28" i="8"/>
  <c r="S25" i="8"/>
  <c r="S39" i="8"/>
  <c r="L14" i="8"/>
  <c r="P14" i="8" s="1"/>
  <c r="S14" i="8" s="1"/>
  <c r="K9" i="6"/>
  <c r="O9" i="6" s="1"/>
  <c r="K21" i="12"/>
  <c r="O21" i="12" s="1"/>
  <c r="R21" i="12" s="1"/>
  <c r="K25" i="6"/>
  <c r="O25" i="6" s="1"/>
  <c r="R25" i="6" s="1"/>
  <c r="K18" i="12"/>
  <c r="O18" i="12" s="1"/>
  <c r="R18" i="12" s="1"/>
  <c r="L11" i="8"/>
  <c r="P11" i="8" s="1"/>
  <c r="S11" i="8" s="1"/>
  <c r="K22" i="6"/>
  <c r="O22" i="6" s="1"/>
  <c r="R22" i="6" s="1"/>
  <c r="R63" i="1"/>
  <c r="R76" i="1"/>
  <c r="O78" i="1"/>
  <c r="D9" i="11" s="1"/>
  <c r="L10" i="8"/>
  <c r="P10" i="8" s="1"/>
  <c r="S10" i="8" s="1"/>
  <c r="L26" i="8"/>
  <c r="P26" i="8" s="1"/>
  <c r="S26" i="8" s="1"/>
  <c r="L10" i="21"/>
  <c r="P10" i="21" s="1"/>
  <c r="K14" i="12"/>
  <c r="O14" i="12" s="1"/>
  <c r="R14" i="12" s="1"/>
  <c r="R35" i="1"/>
  <c r="R18" i="1"/>
  <c r="K20" i="12"/>
  <c r="O20" i="12" s="1"/>
  <c r="R20" i="12" s="1"/>
  <c r="F9" i="11" l="1"/>
  <c r="H9" i="11" s="1"/>
  <c r="S41" i="8"/>
  <c r="O12" i="17"/>
  <c r="D11" i="11" s="1"/>
  <c r="F11" i="11" s="1"/>
  <c r="H11" i="11" s="1"/>
  <c r="R12" i="17"/>
  <c r="R78" i="1"/>
  <c r="S10" i="21"/>
  <c r="S19" i="21" s="1"/>
  <c r="P19" i="21"/>
  <c r="D19" i="11" s="1"/>
  <c r="F19" i="11" s="1"/>
  <c r="H19" i="11" s="1"/>
  <c r="R9" i="6"/>
  <c r="R32" i="6" s="1"/>
  <c r="O32" i="6"/>
  <c r="D13" i="11" s="1"/>
  <c r="F13" i="11" s="1"/>
  <c r="H13" i="11" s="1"/>
  <c r="O30" i="12"/>
  <c r="D15" i="11" s="1"/>
  <c r="F15" i="11" s="1"/>
  <c r="H15" i="11" s="1"/>
  <c r="R30" i="12"/>
  <c r="P41" i="8"/>
  <c r="D17" i="11" s="1"/>
  <c r="F17" i="11" s="1"/>
  <c r="H17" i="11" s="1"/>
  <c r="H22" i="11" l="1"/>
</calcChain>
</file>

<file path=xl/sharedStrings.xml><?xml version="1.0" encoding="utf-8"?>
<sst xmlns="http://schemas.openxmlformats.org/spreadsheetml/2006/main" count="1262" uniqueCount="325">
  <si>
    <t>Item #</t>
  </si>
  <si>
    <t>Description</t>
  </si>
  <si>
    <t>CN Serving Size (oz.)</t>
  </si>
  <si>
    <t>÷</t>
  </si>
  <si>
    <t>=</t>
  </si>
  <si>
    <t>X</t>
  </si>
  <si>
    <t xml:space="preserve">Address: </t>
  </si>
  <si>
    <t xml:space="preserve"> Estimated Number of Servings Desired</t>
  </si>
  <si>
    <t xml:space="preserve">÷ </t>
  </si>
  <si>
    <t>Number of Finished Cases</t>
  </si>
  <si>
    <t>If you have any questions, please call:</t>
  </si>
  <si>
    <t>Mike Spencer</t>
  </si>
  <si>
    <t>M / MA Per Serving</t>
  </si>
  <si>
    <t>M / MA Serving</t>
  </si>
  <si>
    <t xml:space="preserve">Authorized Signature: </t>
  </si>
  <si>
    <t xml:space="preserve">Pounds of  Ground Beef Needed </t>
  </si>
  <si>
    <t xml:space="preserve">Pounds of  Cheddar Cheese Needed </t>
  </si>
  <si>
    <t>Return Product To:</t>
  </si>
  <si>
    <t>Average Finished Case Weight</t>
  </si>
  <si>
    <t>A = Approximate Due to Bulk Pack Case Wt. And Slight Variances in Per Portion Wt. Guarantee Minimum is Based on Average Case Wt.</t>
  </si>
  <si>
    <t xml:space="preserve">Pounds of   Pork Needed </t>
  </si>
  <si>
    <t xml:space="preserve">Printed Name: </t>
  </si>
  <si>
    <t>JTM FoodGroup</t>
  </si>
  <si>
    <t>Please return copy to:</t>
  </si>
  <si>
    <t xml:space="preserve">Email: </t>
  </si>
  <si>
    <t>mike.spencer@jtmfoodgroup.com</t>
  </si>
  <si>
    <t xml:space="preserve">School District: </t>
  </si>
  <si>
    <t xml:space="preserve">City:   </t>
  </si>
  <si>
    <t>State:</t>
  </si>
  <si>
    <t>Zip:</t>
  </si>
  <si>
    <t>______________________________________________________________</t>
  </si>
  <si>
    <t>_____</t>
  </si>
  <si>
    <r>
      <t xml:space="preserve">Telephone: </t>
    </r>
    <r>
      <rPr>
        <u/>
        <sz val="10"/>
        <rFont val="Arial"/>
        <family val="2"/>
      </rPr>
      <t/>
    </r>
  </si>
  <si>
    <t>_____________________</t>
  </si>
  <si>
    <t xml:space="preserve">Director: </t>
  </si>
  <si>
    <t>________________</t>
  </si>
  <si>
    <t>______________________________________________________</t>
  </si>
  <si>
    <t xml:space="preserve">Email Address: </t>
  </si>
  <si>
    <t>CP5632</t>
  </si>
  <si>
    <t>CP5631</t>
  </si>
  <si>
    <t>CP5515</t>
  </si>
  <si>
    <t>CP579</t>
  </si>
  <si>
    <t>CP5333</t>
  </si>
  <si>
    <t>CP5320</t>
  </si>
  <si>
    <t>CP545</t>
  </si>
  <si>
    <t>CP5868</t>
  </si>
  <si>
    <t>CP5521</t>
  </si>
  <si>
    <t>CP5205</t>
  </si>
  <si>
    <t>CP5401</t>
  </si>
  <si>
    <t>CP5635</t>
  </si>
  <si>
    <t>CP5578</t>
  </si>
  <si>
    <t>CP5591</t>
  </si>
  <si>
    <t>CP5646</t>
  </si>
  <si>
    <t>CP5649</t>
  </si>
  <si>
    <t>CP5337</t>
  </si>
  <si>
    <t>CP5338</t>
  </si>
  <si>
    <t>Fax: 843-552-5008</t>
  </si>
  <si>
    <t xml:space="preserve">School Name: </t>
  </si>
  <si>
    <r>
      <t xml:space="preserve">Authorized Signature: </t>
    </r>
    <r>
      <rPr>
        <b/>
        <u/>
        <sz val="12"/>
        <rFont val="Trebuchet MS"/>
        <family val="2"/>
      </rPr>
      <t>______________________________________</t>
    </r>
  </si>
  <si>
    <t xml:space="preserve">Pounds of   Turkey Needed </t>
  </si>
  <si>
    <t>CP5151</t>
  </si>
  <si>
    <t>CP5653</t>
  </si>
  <si>
    <t>BEEF</t>
  </si>
  <si>
    <t>PORK</t>
  </si>
  <si>
    <t>CHEESE</t>
  </si>
  <si>
    <t>Notes:</t>
  </si>
  <si>
    <t>CP5232</t>
  </si>
  <si>
    <t>Estimated Number of Servings Desired</t>
  </si>
  <si>
    <t>Food Based CN Serving Size</t>
  </si>
  <si>
    <t>CP519</t>
  </si>
  <si>
    <t>CP5250</t>
  </si>
  <si>
    <t>Grand TOTAL:</t>
  </si>
  <si>
    <t>Approximate PAL Expenditure</t>
  </si>
  <si>
    <t>CP5030</t>
  </si>
  <si>
    <t>CP5035</t>
  </si>
  <si>
    <t>CP5033</t>
  </si>
  <si>
    <t>CP5036</t>
  </si>
  <si>
    <t>TOTAL Number of Finished Cases</t>
  </si>
  <si>
    <t>Diversion / Cost Calculator</t>
  </si>
  <si>
    <t>CP5813</t>
  </si>
  <si>
    <t>CP5230</t>
  </si>
  <si>
    <t>Pork Carnitas</t>
  </si>
  <si>
    <t>800-626-2308</t>
  </si>
  <si>
    <t>School Division</t>
  </si>
  <si>
    <t>www.jtmfoodgroup.com</t>
  </si>
  <si>
    <t>CP5528</t>
  </si>
  <si>
    <t>CP5659</t>
  </si>
  <si>
    <t>CP5661</t>
  </si>
  <si>
    <t>CP5668</t>
  </si>
  <si>
    <t>Mike Spencer (SE)</t>
  </si>
  <si>
    <t>Terry Robson (NE)</t>
  </si>
  <si>
    <t>CP5669</t>
  </si>
  <si>
    <t>CP5670</t>
  </si>
  <si>
    <t>CP5590</t>
  </si>
  <si>
    <t>CP5690</t>
  </si>
  <si>
    <t>CP5695</t>
  </si>
  <si>
    <t>CP5674</t>
  </si>
  <si>
    <t>CP5682</t>
  </si>
  <si>
    <t>CP5683</t>
  </si>
  <si>
    <t>CP5249</t>
  </si>
  <si>
    <t>CP5049</t>
  </si>
  <si>
    <t>Reduced Fat Beef Sloppy Joe</t>
  </si>
  <si>
    <t>Reduced Fat Pork Sloppy Joe</t>
  </si>
  <si>
    <t>Reduced Fat Pork Taco Filling</t>
  </si>
  <si>
    <t>USDA Foods Processing Program</t>
  </si>
  <si>
    <t>USDA Foods Diversion Calculator &amp; Menu Planner</t>
  </si>
  <si>
    <t>Reduced Sodium Cheese Items</t>
  </si>
  <si>
    <t>CP5694</t>
  </si>
  <si>
    <t>Roger Doseck (MW)</t>
  </si>
  <si>
    <t>Dave Hackman (NMW)</t>
  </si>
  <si>
    <t>CP5533</t>
  </si>
  <si>
    <t>CP5252</t>
  </si>
  <si>
    <t>Check &amp; Track Your Balances at:</t>
  </si>
  <si>
    <t>WBSCM Material Code</t>
  </si>
  <si>
    <t>Material Description</t>
  </si>
  <si>
    <t>Coarse Ground Beef</t>
  </si>
  <si>
    <t>Bnls Special Trim</t>
  </si>
  <si>
    <t>Bnls Picnics</t>
  </si>
  <si>
    <t>Bnls Turkey Thighs</t>
  </si>
  <si>
    <t>Cheddar Cheese, Barrels</t>
  </si>
  <si>
    <t>USDA Foods Group</t>
  </si>
  <si>
    <t>Candace Walker (MW)</t>
  </si>
  <si>
    <t>Bob Rybolt (IN)</t>
  </si>
  <si>
    <t>Mike Garcia (W)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</si>
  <si>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</si>
  <si>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Pounds Needed for SY 13-14:</t>
  </si>
  <si>
    <t>Vegetable Servings Cups</t>
  </si>
  <si>
    <t>CP5655</t>
  </si>
  <si>
    <t xml:space="preserve">Pounds of  Tomato Paste Needed </t>
  </si>
  <si>
    <t xml:space="preserve">Pounds of  Beef Needed </t>
  </si>
  <si>
    <t>CP5601</t>
  </si>
  <si>
    <t>Total Entitlement Cost per Item</t>
  </si>
  <si>
    <t>$$$</t>
  </si>
  <si>
    <t>Updated:</t>
  </si>
  <si>
    <t>CP5637</t>
  </si>
  <si>
    <t>CP5610</t>
  </si>
  <si>
    <t>Sloppy Joe</t>
  </si>
  <si>
    <t>Meatballs</t>
  </si>
  <si>
    <t>Chili</t>
  </si>
  <si>
    <t>Cincy Style Chili</t>
  </si>
  <si>
    <t>Reduced Fat Beef Chili w/ Beans</t>
  </si>
  <si>
    <t>Reduced Fat Hot Dog Chili</t>
  </si>
  <si>
    <t>Reduced Fat Beef Chili (No Beans)</t>
  </si>
  <si>
    <t>Southwest Beef Chili con Carne (w/ Beans)</t>
  </si>
  <si>
    <t>Southwest Beef Chili con Carne (No Beans)</t>
  </si>
  <si>
    <t>Whole Grain Rich Cheeseburger Mac</t>
  </si>
  <si>
    <t>Whole Grain Rich Spaghetti w/ Italian Meat Sauce</t>
  </si>
  <si>
    <t>Whole Grain Rich Rotini w/ Italian Meat Sauce</t>
  </si>
  <si>
    <t>Pasta Sauces</t>
  </si>
  <si>
    <t>Reduced Fat Beef Spaghetti Sauce</t>
  </si>
  <si>
    <t xml:space="preserve">Mini Beef Patty </t>
  </si>
  <si>
    <t xml:space="preserve">Reduced Sodium Beef Patty </t>
  </si>
  <si>
    <t>Premium Beef Steak Patty</t>
  </si>
  <si>
    <t xml:space="preserve">Premium Beef Steak Patty </t>
  </si>
  <si>
    <t xml:space="preserve">Reduced Sodium Meatloaf Slices  </t>
  </si>
  <si>
    <t xml:space="preserve">Reduced Sodium Salisbury Steak  </t>
  </si>
  <si>
    <t>Reduced Fat Pork Spaghetti Sauce</t>
  </si>
  <si>
    <t>Pork Rib Patty w/ BBQ Sauce</t>
  </si>
  <si>
    <t>Pork Breakfast Patty</t>
  </si>
  <si>
    <t>Pork Sausage Patty</t>
  </si>
  <si>
    <t>Pork Sausage Patty (Sandwich size)</t>
  </si>
  <si>
    <t>Cheddar Cheese Sauce</t>
  </si>
  <si>
    <t>Reduced Fat Cheese Sauce</t>
  </si>
  <si>
    <t>Queso Blanco Sauce (White)</t>
  </si>
  <si>
    <t>Reduced Fat Alfredo Sauce</t>
  </si>
  <si>
    <t>Macaroni &amp; Cheese</t>
  </si>
  <si>
    <t>Reduced Fat Alfredo Sauce w/ Whole Grain Rich Penne Pasta</t>
  </si>
  <si>
    <t>Southwest Turkey Chili w/out Beans</t>
  </si>
  <si>
    <t>Marinara Sauce</t>
  </si>
  <si>
    <t>Deliver Product to:</t>
  </si>
  <si>
    <t>Location Name:</t>
  </si>
  <si>
    <t>Address:</t>
  </si>
  <si>
    <t>City:</t>
  </si>
  <si>
    <t>Zip Code:</t>
  </si>
  <si>
    <t>Contact Name:</t>
  </si>
  <si>
    <t xml:space="preserve">Contact Phone: </t>
  </si>
  <si>
    <t>USDA Foods per Case</t>
  </si>
  <si>
    <r>
      <t xml:space="preserve">Check your commodity balances at: </t>
    </r>
    <r>
      <rPr>
        <u/>
        <sz val="14"/>
        <rFont val="Trebuchet MS"/>
        <family val="2"/>
      </rPr>
      <t>www.K12foodservice.com</t>
    </r>
  </si>
  <si>
    <t>Tomato Paste Totes</t>
  </si>
  <si>
    <t>Beef Taco Filling</t>
  </si>
  <si>
    <t>CP5053</t>
  </si>
  <si>
    <t>Beef Patties w/ VPP</t>
  </si>
  <si>
    <t>CP5671</t>
  </si>
  <si>
    <t xml:space="preserve">Reduced Sodium Beef Patty w/ Mushrooms </t>
  </si>
  <si>
    <t>Fully Cooked Beef Crumbles w/ VPP</t>
  </si>
  <si>
    <t>Taco Filling w/ Beef</t>
  </si>
  <si>
    <t>Spaghetti Sauce w/ Beef</t>
  </si>
  <si>
    <t>Turkey Taco</t>
  </si>
  <si>
    <t>CP5054</t>
  </si>
  <si>
    <t>CP5622</t>
  </si>
  <si>
    <t>4 ct. Reduced Sodium Mushroom-Enhanced Beef Meatball</t>
  </si>
  <si>
    <t/>
  </si>
  <si>
    <t>(Allergen Free)</t>
  </si>
  <si>
    <t>Premium Mushroom-Enhanced Beef Steak Patty w/ IPF</t>
  </si>
  <si>
    <t>(Letter of Guarantee)</t>
  </si>
  <si>
    <t>Low Fat and Sodium Beef Taco Filling</t>
  </si>
  <si>
    <t>Reduced Fat Reduced Sodium Beef Taco Filling</t>
  </si>
  <si>
    <t>5 ct. Reduced Sodium Beef Meatball</t>
  </si>
  <si>
    <t>4 ct. Reduced Sodium Beef Meatball</t>
  </si>
  <si>
    <t>5 ct. Beef Meatball</t>
  </si>
  <si>
    <t>Pasta Entrees</t>
  </si>
  <si>
    <t>Pasta Entrees - Portion Pack</t>
  </si>
  <si>
    <t>(Portion Pack)</t>
  </si>
  <si>
    <t>Crumbles &amp; Pizza Toppings</t>
  </si>
  <si>
    <t>Low Sodium Beef Patty</t>
  </si>
  <si>
    <t>Ribs</t>
  </si>
  <si>
    <t>Breaded</t>
  </si>
  <si>
    <t>Whole Grain Rich Breaded Beef Patty</t>
  </si>
  <si>
    <t>Philly Steak</t>
  </si>
  <si>
    <t>Seasoned Beef "Philly" Steak</t>
  </si>
  <si>
    <t>5 ct. Reduced Sodium Pork Meatball</t>
  </si>
  <si>
    <t>4 ct. Reduced Sodium Pork Meatball</t>
  </si>
  <si>
    <t>Sloppy Joe &amp; BBQ</t>
  </si>
  <si>
    <t>Gravy</t>
  </si>
  <si>
    <t>Pasta Sauce</t>
  </si>
  <si>
    <t>2 ct. Pork Sausage Mini Links</t>
  </si>
  <si>
    <t>Whole Grain Rich Breaded Pork Chop Shaped Patty</t>
  </si>
  <si>
    <t>Chili &amp; Soup</t>
  </si>
  <si>
    <t>5 ct. Reduced Sodium Turkey Meatball</t>
  </si>
  <si>
    <t>Breakfast</t>
  </si>
  <si>
    <t>Reduced Fat Turkey Sausage Patty</t>
  </si>
  <si>
    <t>Jalapeńo Flavored Cheese Sauce</t>
  </si>
  <si>
    <t>Reduced Fat Nacho Cheese Sauce (Golden w/ Jalapeńos)</t>
  </si>
  <si>
    <t>Soup</t>
  </si>
  <si>
    <t>Broccoli &amp; Cheese Soup</t>
  </si>
  <si>
    <t>Whole Grain Rich Macaroni &amp; Cheese</t>
  </si>
  <si>
    <t>Reduced Fat Whole Grain Rich Mac &amp; Cheese</t>
  </si>
  <si>
    <t>(Elbow)</t>
  </si>
  <si>
    <t>(Straight)</t>
  </si>
  <si>
    <t>Low Sodium Whole Grain Rich Mac &amp; Cheese</t>
  </si>
  <si>
    <t>Whole Grain Rich Macaroni &amp; Cheese - Portion Pack</t>
  </si>
  <si>
    <t xml:space="preserve">Macaroni &amp; Cheese (Elbow) </t>
  </si>
  <si>
    <t xml:space="preserve">Reduced Fat Macaroni &amp; Cheese (Elbow) </t>
  </si>
  <si>
    <t>Macaroni &amp; Cheese (Straight)</t>
  </si>
  <si>
    <t xml:space="preserve">Reduced Fat Mac &amp; Cheese (Straight) </t>
  </si>
  <si>
    <t>Three Bean Chili</t>
  </si>
  <si>
    <t>Vegetarian Creamy Tomato Soup</t>
  </si>
  <si>
    <t>Mushroom-Enhanced (Beef ONLY)</t>
  </si>
  <si>
    <t>Meatloaf &amp; Salisbury Steak</t>
  </si>
  <si>
    <t>Whole Grain Rich Breaded</t>
  </si>
  <si>
    <t>Total USDA Foods Cost</t>
  </si>
  <si>
    <t>Specialty Items</t>
  </si>
  <si>
    <t>Taco &amp; Burrrito Fillings</t>
  </si>
  <si>
    <r>
      <t xml:space="preserve">Pork Picnics (100193) </t>
    </r>
    <r>
      <rPr>
        <sz val="14"/>
        <rFont val="Trebuchet MS"/>
        <family val="2"/>
      </rPr>
      <t>Processing Options</t>
    </r>
  </si>
  <si>
    <r>
      <t>Beef Special Trim (100156)</t>
    </r>
    <r>
      <rPr>
        <sz val="14"/>
        <rFont val="Trebuchet MS"/>
        <family val="2"/>
      </rPr>
      <t xml:space="preserve"> Processing Options</t>
    </r>
  </si>
  <si>
    <r>
      <t>Coarse Ground Beef (100154 )</t>
    </r>
    <r>
      <rPr>
        <sz val="14"/>
        <rFont val="Trebuchet MS"/>
        <family val="2"/>
      </rPr>
      <t xml:space="preserve"> Processing Options</t>
    </r>
  </si>
  <si>
    <t>Taco &amp; Burrito Fillings</t>
  </si>
  <si>
    <r>
      <t xml:space="preserve">Turkey Thighs (100883) </t>
    </r>
    <r>
      <rPr>
        <sz val="14"/>
        <rFont val="Trebuchet MS"/>
        <family val="2"/>
      </rPr>
      <t>Processing Options</t>
    </r>
  </si>
  <si>
    <r>
      <t>Cheese Barrel (110242)</t>
    </r>
    <r>
      <rPr>
        <sz val="14"/>
        <rFont val="Trebuchet MS"/>
        <family val="2"/>
      </rPr>
      <t xml:space="preserve"> Processing Options</t>
    </r>
  </si>
  <si>
    <t>Vegetarian Entrees</t>
  </si>
  <si>
    <r>
      <t>Tomato Paste Totes (100332)</t>
    </r>
    <r>
      <rPr>
        <sz val="14"/>
        <rFont val="Trebuchet MS"/>
        <family val="2"/>
      </rPr>
      <t xml:space="preserve"> Processing Options</t>
    </r>
  </si>
  <si>
    <t>M/MA  Servings</t>
  </si>
  <si>
    <t>M/MA per Serving</t>
  </si>
  <si>
    <t>Low Sodium Pork Sausage Gravy</t>
  </si>
  <si>
    <t>--</t>
  </si>
  <si>
    <t>CP5679</t>
  </si>
  <si>
    <t>Reduced Sodium Beef Patty</t>
  </si>
  <si>
    <t>Reduced Fat Turkey Taco Filling</t>
  </si>
  <si>
    <t>Reduced Fat Pulled Turkey Carnitas</t>
  </si>
  <si>
    <t>Reduced Fat Turkey Chili w/ Beans</t>
  </si>
  <si>
    <t>5 ct. Reduced Sodium Turkey Meatball w/ IPF</t>
  </si>
  <si>
    <t>Reduced Fat Whole Grain Rich Mac &amp; Ch Bowls</t>
  </si>
  <si>
    <t>USDA Cost/lb. (Nov 15th Pricing)</t>
  </si>
  <si>
    <t>Eq. Grain</t>
  </si>
  <si>
    <r>
      <t xml:space="preserve">Approx.  </t>
    </r>
    <r>
      <rPr>
        <b/>
        <u/>
        <sz val="10"/>
        <color indexed="63"/>
        <rFont val="Trebuchet MS"/>
        <family val="2"/>
      </rPr>
      <t>FULL</t>
    </r>
    <r>
      <rPr>
        <sz val="10"/>
        <color indexed="63"/>
        <rFont val="Trebuchet MS"/>
        <family val="2"/>
      </rPr>
      <t xml:space="preserve"> Servings Per Case</t>
    </r>
  </si>
  <si>
    <t xml:space="preserve">200 Sales Drive,  Harrison, OH 45030  PH:800-626-2308  FX: 513-367-3508  </t>
  </si>
  <si>
    <t>Corporate School Office hours 8:00 am - 5:00 pm EST, Monday-Friday</t>
  </si>
  <si>
    <t>Reduced Fat Queso Blanco Cheese Sauce</t>
  </si>
  <si>
    <t>Low Fat Turkey Sloppy Joe</t>
  </si>
  <si>
    <t>Low Sodium Sriracha Sauce</t>
  </si>
  <si>
    <t>CP5887</t>
  </si>
  <si>
    <t>Mini Corn Dog</t>
  </si>
  <si>
    <t>Turkey Mini Corn Dog</t>
  </si>
  <si>
    <t>CP5678</t>
  </si>
  <si>
    <t>Salisbury Steak with Mushrooms</t>
  </si>
  <si>
    <t>Buffalo Sauce</t>
  </si>
  <si>
    <t>CP5258</t>
  </si>
  <si>
    <t>Salisbury Steak w/ Mushrooms</t>
  </si>
  <si>
    <t>Rojo Salsa Enchilada Sauce</t>
  </si>
  <si>
    <t>Fully Cooked Sous Vide Diced Beef</t>
  </si>
  <si>
    <t>CP5501</t>
  </si>
  <si>
    <t>Spiral Whole Grain Rich Rotini w/ Meat Sauce</t>
  </si>
  <si>
    <t>CP5502</t>
  </si>
  <si>
    <t>Whole Grain Rich Spaghetti w/ Meat Sauce</t>
  </si>
  <si>
    <t>CP5602</t>
  </si>
  <si>
    <t>Barbecue Sauce</t>
  </si>
  <si>
    <t>All Meat Turkey Taco Filling</t>
  </si>
  <si>
    <t>All Meat Turkey Taco Chorizo</t>
  </si>
  <si>
    <t>Three Cheese White Cheese Sauce</t>
  </si>
  <si>
    <t>CP5406</t>
  </si>
  <si>
    <t>Southern Style Shredded Pork BBQ</t>
  </si>
  <si>
    <t>TURKEY THIGHS</t>
  </si>
  <si>
    <t>Tomato Paste</t>
  </si>
  <si>
    <t>K12</t>
  </si>
  <si>
    <r>
      <t xml:space="preserve">&lt;CLICK&gt; on the </t>
    </r>
    <r>
      <rPr>
        <b/>
        <sz val="14"/>
        <color rgb="FF0000FF"/>
        <rFont val="Trebuchet MS"/>
        <family val="2"/>
      </rPr>
      <t>K12</t>
    </r>
    <r>
      <rPr>
        <sz val="11"/>
        <rFont val="Trebuchet MS"/>
        <family val="2"/>
      </rPr>
      <t xml:space="preserve"> link above &amp; ENTER your </t>
    </r>
    <r>
      <rPr>
        <b/>
        <u/>
        <sz val="11"/>
        <rFont val="Trebuchet MS"/>
        <family val="2"/>
      </rPr>
      <t>Carry Over Lbs.</t>
    </r>
    <r>
      <rPr>
        <sz val="11"/>
        <rFont val="Trebuchet MS"/>
        <family val="2"/>
      </rPr>
      <t xml:space="preserve"> below:</t>
    </r>
  </si>
  <si>
    <t>Pounds from Worksheets</t>
  </si>
  <si>
    <t>MP</t>
  </si>
  <si>
    <t>Beef Italian Entrée Topping</t>
  </si>
  <si>
    <t>CP552</t>
  </si>
  <si>
    <t>WGR Three Cheese Cavatappi &amp; Cheese</t>
  </si>
  <si>
    <t>CP5163</t>
  </si>
  <si>
    <t>WGR Cheeseburger Mac</t>
  </si>
  <si>
    <t>CP5620</t>
  </si>
  <si>
    <t>Golden Queso Sauce</t>
  </si>
  <si>
    <r>
      <t xml:space="preserve">Turkey Sausage Breakfast Scramble     </t>
    </r>
    <r>
      <rPr>
        <sz val="7"/>
        <rFont val="Trebuchet MS"/>
        <family val="2"/>
      </rPr>
      <t>(Turkey Drawdown)</t>
    </r>
  </si>
  <si>
    <t xml:space="preserve"> 2019-2020 School Year</t>
  </si>
  <si>
    <t>TOTAL Pounds Needed for SY 19-20</t>
  </si>
  <si>
    <r>
      <t>Cheese Barrel Cheddar (110242)</t>
    </r>
    <r>
      <rPr>
        <sz val="14"/>
        <rFont val="Trebuchet MS"/>
        <family val="2"/>
      </rPr>
      <t xml:space="preserve"> Processing Options</t>
    </r>
  </si>
  <si>
    <t>Reduced Fat Turkey Spaghetti Sauce</t>
  </si>
  <si>
    <t>CP5630</t>
  </si>
  <si>
    <t>Beef Hogie Patty</t>
  </si>
  <si>
    <t>Penne in Alfredo Sauce</t>
  </si>
  <si>
    <t>Cheddar Grits</t>
  </si>
  <si>
    <r>
      <t xml:space="preserve">Turkey Sausage Breakfast Scramble </t>
    </r>
    <r>
      <rPr>
        <sz val="8"/>
        <rFont val="Trebuchet MS"/>
        <family val="2"/>
      </rPr>
      <t>(cheese drawdown)</t>
    </r>
  </si>
  <si>
    <t>CP5407</t>
  </si>
  <si>
    <t>Hot Honey Sloppy Joe</t>
  </si>
  <si>
    <t>*Nov. 15, 2018 USDA Price List (per lb.)</t>
  </si>
  <si>
    <t>Portion Pack 3 Bean Chili</t>
  </si>
  <si>
    <t>CP5057</t>
  </si>
  <si>
    <t>4 ct. Beef Meatball</t>
  </si>
  <si>
    <t>CP5862</t>
  </si>
  <si>
    <t xml:space="preserve">Fully Cooked Beef Crumbles </t>
  </si>
  <si>
    <t>CP5309</t>
  </si>
  <si>
    <t>Premium Beef Chili w/ Beans</t>
  </si>
  <si>
    <t>Penne Alfredo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</si>
</sst>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#,##0.0"/>
    <numFmt numFmtId="168" formatCode="[&lt;=9999999]###\-####;\(###\)\ ###\-####"/>
    <numFmt numFmtId="169" formatCode="&quot;$&quot;#,##0.0000"/>
    <numFmt numFmtId="170" formatCode="_(* #,##0_);_(* \(#,##0\);_(* &quot;-&quot;??_);_(@_)"/>
    <numFmt numFmtId="171" formatCode="m/d/yy;@"/>
    <numFmt numFmtId="172" formatCode="&quot;$&quot;#,##0"/>
    <numFmt numFmtId="173" formatCode="#\ ?/2"/>
    <numFmt numFmtId="174" formatCode="#\ ?/8"/>
    <numFmt numFmtId="175" formatCode="_(&quot;$&quot;* #,##0_);_(&quot;$&quot;* \(#,##0\);_(&quot;$&quot;* &quot;-&quot;??_);_(@_)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2"/>
      <color indexed="9"/>
      <name val="Trebuchet MS"/>
      <family val="2"/>
    </font>
    <font>
      <b/>
      <i/>
      <sz val="12"/>
      <color indexed="9"/>
      <name val="Trebuchet MS"/>
      <family val="2"/>
    </font>
    <font>
      <b/>
      <sz val="11"/>
      <color indexed="9"/>
      <name val="Trebuchet MS"/>
      <family val="2"/>
    </font>
    <font>
      <b/>
      <u/>
      <sz val="12"/>
      <name val="Trebuchet MS"/>
      <family val="2"/>
    </font>
    <font>
      <b/>
      <i/>
      <sz val="10"/>
      <name val="Trebuchet MS"/>
      <family val="2"/>
    </font>
    <font>
      <u/>
      <sz val="10"/>
      <color indexed="12"/>
      <name val="Trebuchet MS"/>
      <family val="2"/>
    </font>
    <font>
      <b/>
      <i/>
      <sz val="14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u/>
      <sz val="14"/>
      <name val="Trebuchet MS"/>
      <family val="2"/>
    </font>
    <font>
      <b/>
      <u/>
      <sz val="10"/>
      <name val="Trebuchet MS"/>
      <family val="2"/>
    </font>
    <font>
      <u/>
      <sz val="11"/>
      <color indexed="12"/>
      <name val="Arial"/>
      <family val="2"/>
    </font>
    <font>
      <sz val="10"/>
      <color indexed="63"/>
      <name val="Trebuchet MS"/>
      <family val="2"/>
    </font>
    <font>
      <sz val="10"/>
      <name val="Arial"/>
      <family val="2"/>
    </font>
    <font>
      <b/>
      <u/>
      <sz val="10"/>
      <color indexed="63"/>
      <name val="Trebuchet MS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sz val="14"/>
      <name val="Arial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i/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0"/>
      <color theme="0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b/>
      <sz val="14"/>
      <color rgb="FF0000FF"/>
      <name val="Trebuchet MS"/>
      <family val="2"/>
    </font>
    <font>
      <b/>
      <u/>
      <sz val="16"/>
      <color rgb="FF0000FF"/>
      <name val="Arial"/>
      <family val="2"/>
    </font>
    <font>
      <sz val="14"/>
      <color rgb="FFFF0000"/>
      <name val="Trebuchet MS"/>
      <family val="2"/>
    </font>
    <font>
      <b/>
      <u/>
      <sz val="11"/>
      <name val="Trebuchet MS"/>
      <family val="2"/>
    </font>
    <font>
      <sz val="7"/>
      <name val="Trebuchet MS"/>
      <family val="2"/>
    </font>
    <font>
      <sz val="8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gradientFill degree="90">
        <stop position="0">
          <color theme="0"/>
        </stop>
        <stop position="1">
          <color rgb="FFFF0000"/>
        </stop>
      </gradientFill>
    </fill>
    <fill>
      <patternFill patternType="solid">
        <fgColor rgb="FFFF0000"/>
        <bgColor indexed="9"/>
      </patternFill>
    </fill>
    <fill>
      <gradientFill degree="90">
        <stop position="0">
          <color theme="0"/>
        </stop>
        <stop position="1">
          <color rgb="FF00B050"/>
        </stop>
      </gradient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321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13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3" fontId="19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8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2" xfId="0" applyFont="1" applyBorder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8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8" applyFont="1" applyAlignment="1" applyProtection="1">
      <alignment vertical="center"/>
    </xf>
    <xf numFmtId="0" fontId="8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168" fontId="8" fillId="0" borderId="0" xfId="3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164" fontId="20" fillId="2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164" fontId="11" fillId="2" borderId="0" xfId="0" applyNumberFormat="1" applyFont="1" applyFill="1" applyAlignment="1">
      <alignment vertical="center"/>
    </xf>
    <xf numFmtId="164" fontId="16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167" fontId="8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37" fontId="8" fillId="0" borderId="0" xfId="1" applyNumberFormat="1" applyFont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vertical="center"/>
    </xf>
    <xf numFmtId="0" fontId="24" fillId="3" borderId="18" xfId="0" applyFont="1" applyFill="1" applyBorder="1" applyAlignment="1">
      <alignment vertical="center"/>
    </xf>
    <xf numFmtId="0" fontId="24" fillId="3" borderId="19" xfId="0" applyFont="1" applyFill="1" applyBorder="1" applyAlignment="1">
      <alignment vertical="center"/>
    </xf>
    <xf numFmtId="3" fontId="16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44" fontId="8" fillId="0" borderId="12" xfId="3" applyFont="1" applyBorder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24" fillId="3" borderId="18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4" xfId="0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5" fontId="8" fillId="0" borderId="7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16" fillId="0" borderId="8" xfId="0" applyNumberFormat="1" applyFont="1" applyBorder="1" applyAlignment="1">
      <alignment vertical="center"/>
    </xf>
    <xf numFmtId="165" fontId="15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168" fontId="15" fillId="0" borderId="0" xfId="3" applyNumberFormat="1" applyFont="1" applyAlignment="1" applyProtection="1">
      <alignment horizontal="left"/>
      <protection locked="0"/>
    </xf>
    <xf numFmtId="0" fontId="29" fillId="0" borderId="0" xfId="8" applyFont="1" applyAlignment="1" applyProtection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4" fontId="15" fillId="0" borderId="0" xfId="3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2" fontId="24" fillId="3" borderId="18" xfId="0" applyNumberFormat="1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4" fillId="0" borderId="25" xfId="0" quotePrefix="1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4" fillId="3" borderId="31" xfId="0" applyFont="1" applyFill="1" applyBorder="1" applyAlignment="1">
      <alignment vertical="center"/>
    </xf>
    <xf numFmtId="2" fontId="24" fillId="3" borderId="31" xfId="0" applyNumberFormat="1" applyFont="1" applyFill="1" applyBorder="1" applyAlignment="1">
      <alignment vertical="center"/>
    </xf>
    <xf numFmtId="0" fontId="24" fillId="3" borderId="32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24" fillId="3" borderId="3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24" fillId="3" borderId="30" xfId="0" applyFont="1" applyFill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24" fillId="3" borderId="18" xfId="0" applyNumberFormat="1" applyFont="1" applyFill="1" applyBorder="1" applyAlignment="1">
      <alignment vertical="center"/>
    </xf>
    <xf numFmtId="4" fontId="15" fillId="0" borderId="28" xfId="2" applyNumberFormat="1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4" fontId="16" fillId="0" borderId="8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24" fillId="3" borderId="31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left" vertical="center"/>
    </xf>
    <xf numFmtId="4" fontId="8" fillId="0" borderId="4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23" fillId="0" borderId="0" xfId="8" applyNumberFormat="1" applyFont="1" applyAlignment="1" applyProtection="1">
      <alignment vertical="center"/>
    </xf>
    <xf numFmtId="4" fontId="8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vertical="center"/>
    </xf>
    <xf numFmtId="169" fontId="8" fillId="0" borderId="28" xfId="0" applyNumberFormat="1" applyFont="1" applyBorder="1" applyAlignment="1">
      <alignment horizontal="center" vertical="center"/>
    </xf>
    <xf numFmtId="0" fontId="4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2" fontId="8" fillId="0" borderId="28" xfId="0" quotePrefix="1" applyNumberFormat="1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3" fontId="8" fillId="0" borderId="38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67" fontId="8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38" xfId="0" quotePrefix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" fontId="15" fillId="0" borderId="36" xfId="2" applyNumberFormat="1" applyFont="1" applyBorder="1" applyAlignment="1">
      <alignment horizontal="center" vertical="center"/>
    </xf>
    <xf numFmtId="44" fontId="8" fillId="0" borderId="21" xfId="3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14" fontId="4" fillId="0" borderId="0" xfId="0" applyNumberFormat="1" applyFont="1" applyAlignment="1">
      <alignment vertical="center"/>
    </xf>
    <xf numFmtId="0" fontId="35" fillId="0" borderId="0" xfId="8" applyFont="1" applyAlignment="1" applyProtection="1"/>
    <xf numFmtId="0" fontId="4" fillId="0" borderId="39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0" fontId="36" fillId="0" borderId="0" xfId="1" applyNumberFormat="1" applyFont="1" applyProtection="1">
      <protection locked="0"/>
    </xf>
    <xf numFmtId="0" fontId="25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45" fillId="0" borderId="0" xfId="0" applyFont="1"/>
    <xf numFmtId="9" fontId="46" fillId="0" borderId="0" xfId="10" applyFont="1" applyAlignment="1" applyProtection="1">
      <alignment horizontal="center"/>
      <protection locked="0"/>
    </xf>
    <xf numFmtId="170" fontId="41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41" fillId="0" borderId="0" xfId="0" applyFont="1"/>
    <xf numFmtId="0" fontId="37" fillId="0" borderId="0" xfId="0" applyFont="1"/>
    <xf numFmtId="170" fontId="45" fillId="0" borderId="0" xfId="0" applyNumberFormat="1" applyFont="1"/>
    <xf numFmtId="168" fontId="4" fillId="0" borderId="0" xfId="3" applyNumberFormat="1" applyFont="1" applyAlignment="1" applyProtection="1">
      <alignment horizontal="left"/>
      <protection locked="0"/>
    </xf>
    <xf numFmtId="0" fontId="35" fillId="0" borderId="0" xfId="8" applyFont="1" applyAlignment="1" applyProtection="1">
      <alignment vertical="center"/>
    </xf>
    <xf numFmtId="0" fontId="36" fillId="0" borderId="0" xfId="0" applyFont="1" applyAlignment="1">
      <alignment horizontal="center"/>
    </xf>
    <xf numFmtId="172" fontId="4" fillId="0" borderId="0" xfId="0" applyNumberFormat="1" applyFont="1" applyAlignment="1">
      <alignment horizontal="center" vertical="center"/>
    </xf>
    <xf numFmtId="172" fontId="46" fillId="6" borderId="0" xfId="0" applyNumberFormat="1" applyFont="1" applyFill="1" applyAlignment="1">
      <alignment horizontal="center" vertical="center"/>
    </xf>
    <xf numFmtId="175" fontId="15" fillId="0" borderId="10" xfId="3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174" fontId="8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44" fontId="8" fillId="0" borderId="1" xfId="3" applyFont="1" applyBorder="1" applyAlignment="1">
      <alignment horizontal="center" vertical="center"/>
    </xf>
    <xf numFmtId="173" fontId="8" fillId="0" borderId="1" xfId="0" applyNumberFormat="1" applyFont="1" applyBorder="1" applyAlignment="1">
      <alignment horizontal="center" vertical="center"/>
    </xf>
    <xf numFmtId="174" fontId="8" fillId="0" borderId="1" xfId="0" quotePrefix="1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8" fillId="0" borderId="0" xfId="8" applyFont="1" applyAlignment="1" applyProtection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15" fillId="12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72" fontId="2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0" xfId="0" applyFont="1" applyBorder="1" applyAlignment="1" applyProtection="1">
      <alignment horizontal="center" vertical="top" wrapText="1"/>
      <protection locked="0"/>
    </xf>
    <xf numFmtId="0" fontId="4" fillId="0" borderId="41" xfId="0" applyFont="1" applyBorder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4" fillId="10" borderId="0" xfId="0" applyFont="1" applyFill="1" applyAlignment="1">
      <alignment horizontal="center" vertical="center" wrapText="1"/>
    </xf>
    <xf numFmtId="0" fontId="46" fillId="6" borderId="0" xfId="0" applyFont="1" applyFill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1" fontId="4" fillId="0" borderId="0" xfId="0" applyNumberFormat="1" applyFont="1" applyAlignment="1">
      <alignment horizontal="center"/>
    </xf>
    <xf numFmtId="0" fontId="4" fillId="11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top" wrapText="1"/>
      <protection locked="0"/>
    </xf>
    <xf numFmtId="3" fontId="49" fillId="0" borderId="0" xfId="0" applyNumberFormat="1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3" fontId="38" fillId="0" borderId="20" xfId="0" applyNumberFormat="1" applyFont="1" applyBorder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172" fontId="27" fillId="0" borderId="20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8" fillId="0" borderId="4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" fillId="0" borderId="25" xfId="0" quotePrefix="1" applyFont="1" applyBorder="1" applyAlignment="1">
      <alignment horizontal="center" vertical="center" wrapText="1"/>
    </xf>
    <xf numFmtId="0" fontId="4" fillId="0" borderId="45" xfId="0" quotePrefix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45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4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2" fontId="8" fillId="0" borderId="52" xfId="0" applyNumberFormat="1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168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8" fillId="5" borderId="52" xfId="0" applyNumberFormat="1" applyFont="1" applyFill="1" applyBorder="1" applyAlignment="1">
      <alignment horizontal="center" vertical="center" wrapText="1"/>
    </xf>
    <xf numFmtId="3" fontId="8" fillId="5" borderId="45" xfId="0" applyNumberFormat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3" fontId="8" fillId="0" borderId="52" xfId="0" applyNumberFormat="1" applyFont="1" applyBorder="1" applyAlignment="1">
      <alignment horizontal="center" vertical="center" wrapText="1"/>
    </xf>
    <xf numFmtId="3" fontId="8" fillId="0" borderId="45" xfId="0" applyNumberFormat="1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4" fontId="8" fillId="0" borderId="52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</cellXfs>
  <cellStyles count="1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9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24</xdr:row>
      <xdr:rowOff>114300</xdr:rowOff>
    </xdr:from>
    <xdr:to>
      <xdr:col>2</xdr:col>
      <xdr:colOff>641562</xdr:colOff>
      <xdr:row>27</xdr:row>
      <xdr:rowOff>91441</xdr:rowOff>
    </xdr:to>
    <xdr:pic macro="[0]!www.k12foodservice.com">
      <xdr:nvPicPr>
        <xdr:cNvPr id="36362" name="Picture 4" descr="k12logo.jpg">
          <a:extLst>
            <a:ext uri="{FF2B5EF4-FFF2-40B4-BE49-F238E27FC236}">
              <a16:creationId xmlns:a16="http://schemas.microsoft.com/office/drawing/2014/main" id="{00000000-0008-0000-0000-00000A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9839325"/>
          <a:ext cx="2381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2</xdr:col>
      <xdr:colOff>31962</xdr:colOff>
      <xdr:row>4</xdr:row>
      <xdr:rowOff>217170</xdr:rowOff>
    </xdr:to>
    <xdr:pic>
      <xdr:nvPicPr>
        <xdr:cNvPr id="36363" name="Picture 3" descr="JTM Cloud logo.png">
          <a:extLst>
            <a:ext uri="{FF2B5EF4-FFF2-40B4-BE49-F238E27FC236}">
              <a16:creationId xmlns:a16="http://schemas.microsoft.com/office/drawing/2014/main" id="{00000000-0008-0000-0000-00000B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47625"/>
          <a:ext cx="1857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1962150</xdr:colOff>
      <xdr:row>3</xdr:row>
      <xdr:rowOff>114300</xdr:rowOff>
    </xdr:to>
    <xdr:pic>
      <xdr:nvPicPr>
        <xdr:cNvPr id="27533" name="Picture 5" descr="lets_create_dishes.JPG">
          <a:extLst>
            <a:ext uri="{FF2B5EF4-FFF2-40B4-BE49-F238E27FC236}">
              <a16:creationId xmlns:a16="http://schemas.microsoft.com/office/drawing/2014/main" id="{00000000-0008-0000-0100-00008D6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362" t="3546" r="10362" b="14185"/>
        <a:stretch>
          <a:fillRect/>
        </a:stretch>
      </xdr:blipFill>
      <xdr:spPr bwMode="auto">
        <a:xfrm>
          <a:off x="0" y="0"/>
          <a:ext cx="25622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1895475</xdr:colOff>
      <xdr:row>4</xdr:row>
      <xdr:rowOff>104775</xdr:rowOff>
    </xdr:to>
    <xdr:pic>
      <xdr:nvPicPr>
        <xdr:cNvPr id="25265" name="Picture 5" descr="lets_create_dishes.JPG">
          <a:extLst>
            <a:ext uri="{FF2B5EF4-FFF2-40B4-BE49-F238E27FC236}">
              <a16:creationId xmlns:a16="http://schemas.microsoft.com/office/drawing/2014/main" id="{00000000-0008-0000-0200-0000B16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362" t="3546" r="10362" b="14185"/>
        <a:stretch>
          <a:fillRect/>
        </a:stretch>
      </xdr:blipFill>
      <xdr:spPr bwMode="auto">
        <a:xfrm>
          <a:off x="0" y="0"/>
          <a:ext cx="25527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1914525</xdr:colOff>
      <xdr:row>3</xdr:row>
      <xdr:rowOff>152400</xdr:rowOff>
    </xdr:to>
    <xdr:pic>
      <xdr:nvPicPr>
        <xdr:cNvPr id="32271" name="Picture 5" descr="lets_create_dishes.JPG">
          <a:extLst>
            <a:ext uri="{FF2B5EF4-FFF2-40B4-BE49-F238E27FC236}">
              <a16:creationId xmlns:a16="http://schemas.microsoft.com/office/drawing/2014/main" id="{00000000-0008-0000-0400-00000F7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362" t="3546" r="10362" b="14185"/>
        <a:stretch>
          <a:fillRect/>
        </a:stretch>
      </xdr:blipFill>
      <xdr:spPr bwMode="auto">
        <a:xfrm>
          <a:off x="0" y="0"/>
          <a:ext cx="25527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1914525</xdr:colOff>
      <xdr:row>2</xdr:row>
      <xdr:rowOff>314325</xdr:rowOff>
    </xdr:to>
    <xdr:pic>
      <xdr:nvPicPr>
        <xdr:cNvPr id="33222" name="Picture 5" descr="lets_create_dishes.JPG">
          <a:extLst>
            <a:ext uri="{FF2B5EF4-FFF2-40B4-BE49-F238E27FC236}">
              <a16:creationId xmlns:a16="http://schemas.microsoft.com/office/drawing/2014/main" id="{00000000-0008-0000-0600-0000C6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362" t="3546" r="10362" b="14185"/>
        <a:stretch>
          <a:fillRect/>
        </a:stretch>
      </xdr:blipFill>
      <xdr:spPr bwMode="auto">
        <a:xfrm>
          <a:off x="0" y="0"/>
          <a:ext cx="25527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3</xdr:row>
      <xdr:rowOff>428897</xdr:rowOff>
    </xdr:to>
    <xdr:pic>
      <xdr:nvPicPr>
        <xdr:cNvPr id="30251" name="Picture 5" descr="lets_create_dishes.JPG">
          <a:extLst>
            <a:ext uri="{FF2B5EF4-FFF2-40B4-BE49-F238E27FC236}">
              <a16:creationId xmlns:a16="http://schemas.microsoft.com/office/drawing/2014/main" id="{00000000-0008-0000-0700-00002B7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362" t="3546" r="10362" b="14185"/>
        <a:stretch>
          <a:fillRect/>
        </a:stretch>
      </xdr:blipFill>
      <xdr:spPr bwMode="auto">
        <a:xfrm>
          <a:off x="0" y="0"/>
          <a:ext cx="25622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1714500</xdr:colOff>
      <xdr:row>4</xdr:row>
      <xdr:rowOff>97155</xdr:rowOff>
    </xdr:to>
    <xdr:pic>
      <xdr:nvPicPr>
        <xdr:cNvPr id="29153" name="Picture 5" descr="lets_create_dishes.JPG">
          <a:extLst>
            <a:ext uri="{FF2B5EF4-FFF2-40B4-BE49-F238E27FC236}">
              <a16:creationId xmlns:a16="http://schemas.microsoft.com/office/drawing/2014/main" id="{00000000-0008-0000-0800-0000E17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362" t="3546" r="10362" b="14185"/>
        <a:stretch>
          <a:fillRect/>
        </a:stretch>
      </xdr:blipFill>
      <xdr:spPr bwMode="auto">
        <a:xfrm>
          <a:off x="0" y="0"/>
          <a:ext cx="25527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12foodservic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tmfoodgroup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jtmfoodgroup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jtmfoodgroup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jtmfoodgroup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jtmfoodgroup.com/" TargetMode="External"/><Relationship Id="rId1" Type="http://schemas.openxmlformats.org/officeDocument/2006/relationships/hyperlink" Target="mailto:mike.spencer@jtmfoodgroup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jtmfoodgrou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R33"/>
  <sheetViews>
    <sheetView zoomScale="90" zoomScaleNormal="90" workbookViewId="0">
      <selection activeCell="J5" sqref="J5:K5"/>
    </sheetView>
  </sheetViews>
  <sheetFormatPr defaultColWidth="8.88671875" defaultRowHeight="18" x14ac:dyDescent="0.35"/>
  <cols>
    <col min="1" max="1" width="15.6640625" style="162" customWidth="1"/>
    <col min="2" max="2" width="12.44140625" style="162" customWidth="1"/>
    <col min="3" max="3" width="32.6640625" style="162" customWidth="1"/>
    <col min="4" max="5" width="17.109375" style="162" customWidth="1"/>
    <col min="6" max="6" width="20" style="162" customWidth="1"/>
    <col min="7" max="7" width="18" style="162" customWidth="1"/>
    <col min="8" max="8" width="18.44140625" style="162" customWidth="1"/>
    <col min="9" max="9" width="13.109375" style="162" customWidth="1"/>
    <col min="10" max="12" width="8.88671875" style="162"/>
    <col min="13" max="13" width="2.109375" style="162" customWidth="1"/>
    <col min="14" max="15" width="8.88671875" style="162"/>
    <col min="16" max="16" width="11.88671875" style="162" customWidth="1"/>
    <col min="17" max="16384" width="8.88671875" style="162"/>
  </cols>
  <sheetData>
    <row r="1" spans="1:18" ht="12.6" customHeight="1" x14ac:dyDescent="0.35">
      <c r="M1" s="185" t="s">
        <v>68</v>
      </c>
      <c r="N1" s="186"/>
      <c r="O1" s="187"/>
      <c r="P1" s="188"/>
      <c r="Q1" s="188"/>
    </row>
    <row r="2" spans="1:18" ht="24.6" x14ac:dyDescent="0.4">
      <c r="D2" s="257" t="s">
        <v>105</v>
      </c>
      <c r="E2" s="257"/>
      <c r="F2" s="257"/>
      <c r="G2" s="257"/>
      <c r="H2" s="257"/>
      <c r="I2" s="257"/>
    </row>
    <row r="3" spans="1:18" x14ac:dyDescent="0.35">
      <c r="O3" s="189"/>
      <c r="P3" s="189"/>
      <c r="Q3" s="189"/>
    </row>
    <row r="4" spans="1:18" ht="22.2" x14ac:dyDescent="0.45">
      <c r="D4" s="258" t="s">
        <v>305</v>
      </c>
      <c r="E4" s="258"/>
      <c r="F4" s="258"/>
      <c r="G4" s="258"/>
      <c r="H4" s="258"/>
      <c r="I4" s="258"/>
      <c r="J4" s="162" t="s">
        <v>133</v>
      </c>
      <c r="O4" s="187"/>
    </row>
    <row r="5" spans="1:18" x14ac:dyDescent="0.35">
      <c r="J5" s="245">
        <v>43570</v>
      </c>
      <c r="K5" s="245"/>
      <c r="L5" s="162" t="s">
        <v>296</v>
      </c>
      <c r="O5" s="187"/>
    </row>
    <row r="6" spans="1:18" ht="20.25" customHeight="1" x14ac:dyDescent="0.35"/>
    <row r="7" spans="1:18" ht="24.6" customHeight="1" thickBot="1" x14ac:dyDescent="0.4">
      <c r="E7" s="231" t="s">
        <v>293</v>
      </c>
    </row>
    <row r="8" spans="1:18" s="131" customFormat="1" ht="101.4" customHeight="1" thickBot="1" x14ac:dyDescent="0.3">
      <c r="A8" s="190" t="s">
        <v>120</v>
      </c>
      <c r="B8" s="190" t="s">
        <v>113</v>
      </c>
      <c r="C8" s="190" t="s">
        <v>114</v>
      </c>
      <c r="D8" s="190" t="s">
        <v>295</v>
      </c>
      <c r="E8" s="233" t="s">
        <v>294</v>
      </c>
      <c r="F8" s="232" t="s">
        <v>306</v>
      </c>
      <c r="G8" s="230" t="s">
        <v>316</v>
      </c>
      <c r="H8" s="190" t="s">
        <v>72</v>
      </c>
      <c r="I8" s="250" t="s">
        <v>65</v>
      </c>
      <c r="J8" s="251"/>
      <c r="K8" s="251"/>
      <c r="L8" s="251"/>
      <c r="M8" s="252"/>
      <c r="N8" s="191"/>
      <c r="O8" s="191"/>
      <c r="P8" s="191"/>
      <c r="Q8" s="191"/>
      <c r="R8" s="191"/>
    </row>
    <row r="9" spans="1:18" ht="31.95" customHeight="1" x14ac:dyDescent="0.35">
      <c r="A9" s="248" t="s">
        <v>62</v>
      </c>
      <c r="B9" s="247">
        <v>100154</v>
      </c>
      <c r="C9" s="247" t="s">
        <v>115</v>
      </c>
      <c r="D9" s="263">
        <f>'Beef - 100154'!O78</f>
        <v>0</v>
      </c>
      <c r="E9" s="254">
        <v>0</v>
      </c>
      <c r="F9" s="259">
        <f>D9-E9</f>
        <v>0</v>
      </c>
      <c r="G9" s="262">
        <v>2.2248000000000001</v>
      </c>
      <c r="H9" s="261">
        <f>F9*G9</f>
        <v>0</v>
      </c>
      <c r="I9" s="253"/>
      <c r="J9" s="253"/>
      <c r="K9" s="253"/>
      <c r="L9" s="253"/>
      <c r="M9" s="253"/>
    </row>
    <row r="10" spans="1:18" ht="31.95" customHeight="1" thickBot="1" x14ac:dyDescent="0.4">
      <c r="A10" s="249"/>
      <c r="B10" s="244"/>
      <c r="C10" s="244"/>
      <c r="D10" s="243"/>
      <c r="E10" s="254"/>
      <c r="F10" s="260"/>
      <c r="G10" s="242"/>
      <c r="H10" s="235"/>
      <c r="I10" s="238"/>
      <c r="J10" s="238"/>
      <c r="K10" s="238"/>
      <c r="L10" s="238"/>
      <c r="M10" s="238"/>
      <c r="N10" s="185"/>
    </row>
    <row r="11" spans="1:18" ht="31.95" customHeight="1" x14ac:dyDescent="0.35">
      <c r="A11" s="249" t="s">
        <v>62</v>
      </c>
      <c r="B11" s="244">
        <v>100156</v>
      </c>
      <c r="C11" s="244" t="s">
        <v>116</v>
      </c>
      <c r="D11" s="243">
        <f>'Beef - 100156'!O12</f>
        <v>0</v>
      </c>
      <c r="E11" s="254">
        <v>0</v>
      </c>
      <c r="F11" s="259">
        <f t="shared" ref="F11" si="0">D11-E11</f>
        <v>0</v>
      </c>
      <c r="G11" s="242">
        <v>3.1059000000000001</v>
      </c>
      <c r="H11" s="235">
        <f t="shared" ref="H11" si="1">F11*G11</f>
        <v>0</v>
      </c>
      <c r="I11" s="237"/>
      <c r="J11" s="237"/>
      <c r="K11" s="237"/>
      <c r="L11" s="237"/>
      <c r="M11" s="237"/>
    </row>
    <row r="12" spans="1:18" ht="31.95" customHeight="1" thickBot="1" x14ac:dyDescent="0.4">
      <c r="A12" s="249"/>
      <c r="B12" s="244"/>
      <c r="C12" s="244"/>
      <c r="D12" s="243"/>
      <c r="E12" s="254"/>
      <c r="F12" s="260"/>
      <c r="G12" s="242"/>
      <c r="H12" s="235"/>
      <c r="I12" s="238"/>
      <c r="J12" s="238"/>
      <c r="K12" s="238"/>
      <c r="L12" s="238"/>
      <c r="M12" s="238"/>
      <c r="N12" s="185"/>
    </row>
    <row r="13" spans="1:18" ht="31.95" customHeight="1" x14ac:dyDescent="0.35">
      <c r="A13" s="246" t="s">
        <v>63</v>
      </c>
      <c r="B13" s="244">
        <v>100193</v>
      </c>
      <c r="C13" s="244" t="s">
        <v>117</v>
      </c>
      <c r="D13" s="243">
        <f>'Pork Picnics- 100193'!O32</f>
        <v>0</v>
      </c>
      <c r="E13" s="254">
        <v>0</v>
      </c>
      <c r="F13" s="259">
        <f t="shared" ref="F13" si="2">D13-E13</f>
        <v>0</v>
      </c>
      <c r="G13" s="242">
        <v>1.0812999999999999</v>
      </c>
      <c r="H13" s="235">
        <f t="shared" ref="H13" si="3">F13*G13</f>
        <v>0</v>
      </c>
      <c r="I13" s="237"/>
      <c r="J13" s="237"/>
      <c r="K13" s="237"/>
      <c r="L13" s="237"/>
      <c r="M13" s="237"/>
      <c r="P13" s="192"/>
    </row>
    <row r="14" spans="1:18" ht="31.95" customHeight="1" thickBot="1" x14ac:dyDescent="0.4">
      <c r="A14" s="246"/>
      <c r="B14" s="244"/>
      <c r="C14" s="244"/>
      <c r="D14" s="243"/>
      <c r="E14" s="254"/>
      <c r="F14" s="260"/>
      <c r="G14" s="242"/>
      <c r="H14" s="235"/>
      <c r="I14" s="238"/>
      <c r="J14" s="238"/>
      <c r="K14" s="238"/>
      <c r="L14" s="238"/>
      <c r="M14" s="238"/>
      <c r="O14" s="193"/>
    </row>
    <row r="15" spans="1:18" ht="31.95" customHeight="1" x14ac:dyDescent="0.35">
      <c r="A15" s="256" t="s">
        <v>291</v>
      </c>
      <c r="B15" s="244">
        <v>100883</v>
      </c>
      <c r="C15" s="244" t="s">
        <v>118</v>
      </c>
      <c r="D15" s="243">
        <f>'Turkey Thighs - 100883'!O30</f>
        <v>0</v>
      </c>
      <c r="E15" s="254">
        <v>0</v>
      </c>
      <c r="F15" s="259">
        <f t="shared" ref="F15" si="4">D15-E15</f>
        <v>0</v>
      </c>
      <c r="G15" s="242">
        <v>1.3552</v>
      </c>
      <c r="H15" s="235">
        <f t="shared" ref="H15" si="5">F15*G15</f>
        <v>0</v>
      </c>
      <c r="I15" s="237"/>
      <c r="J15" s="237"/>
      <c r="K15" s="237"/>
      <c r="L15" s="237"/>
      <c r="M15" s="237"/>
      <c r="Q15" s="193"/>
    </row>
    <row r="16" spans="1:18" ht="31.95" customHeight="1" thickBot="1" x14ac:dyDescent="0.4">
      <c r="A16" s="256"/>
      <c r="B16" s="244"/>
      <c r="C16" s="244"/>
      <c r="D16" s="243"/>
      <c r="E16" s="254"/>
      <c r="F16" s="260"/>
      <c r="G16" s="242"/>
      <c r="H16" s="235"/>
      <c r="I16" s="238"/>
      <c r="J16" s="238"/>
      <c r="K16" s="238"/>
      <c r="L16" s="238"/>
      <c r="M16" s="238"/>
      <c r="N16" s="194"/>
    </row>
    <row r="17" spans="1:16" ht="31.95" customHeight="1" x14ac:dyDescent="0.35">
      <c r="A17" s="255" t="s">
        <v>64</v>
      </c>
      <c r="B17" s="244">
        <v>110242</v>
      </c>
      <c r="C17" s="244" t="s">
        <v>119</v>
      </c>
      <c r="D17" s="243">
        <f>'Cheese - B049 - 110242'!P41</f>
        <v>0</v>
      </c>
      <c r="E17" s="254">
        <v>0</v>
      </c>
      <c r="F17" s="259">
        <f t="shared" ref="F17" si="6">D17-E17</f>
        <v>0</v>
      </c>
      <c r="G17" s="242">
        <v>1.6046</v>
      </c>
      <c r="H17" s="235">
        <f t="shared" ref="H17" si="7">F17*G17</f>
        <v>0</v>
      </c>
      <c r="I17" s="237"/>
      <c r="J17" s="237"/>
      <c r="K17" s="237"/>
      <c r="L17" s="237"/>
      <c r="M17" s="237"/>
    </row>
    <row r="18" spans="1:16" ht="31.95" customHeight="1" thickBot="1" x14ac:dyDescent="0.4">
      <c r="A18" s="255"/>
      <c r="B18" s="244"/>
      <c r="C18" s="244"/>
      <c r="D18" s="243"/>
      <c r="E18" s="254"/>
      <c r="F18" s="260"/>
      <c r="G18" s="242"/>
      <c r="H18" s="235"/>
      <c r="I18" s="238"/>
      <c r="J18" s="238"/>
      <c r="K18" s="238"/>
      <c r="L18" s="238"/>
      <c r="M18" s="238"/>
      <c r="O18" s="195"/>
      <c r="P18" s="193"/>
    </row>
    <row r="19" spans="1:16" ht="31.95" customHeight="1" x14ac:dyDescent="0.35">
      <c r="A19" s="240" t="s">
        <v>292</v>
      </c>
      <c r="B19" s="244">
        <v>100332</v>
      </c>
      <c r="C19" s="244" t="s">
        <v>178</v>
      </c>
      <c r="D19" s="243">
        <f>'Tomato Paste Totes - 100332'!P19</f>
        <v>0</v>
      </c>
      <c r="E19" s="254">
        <v>0</v>
      </c>
      <c r="F19" s="259">
        <f t="shared" ref="F19" si="8">D19-E19</f>
        <v>0</v>
      </c>
      <c r="G19" s="242">
        <v>0.41249999999999998</v>
      </c>
      <c r="H19" s="235">
        <f t="shared" ref="H19" si="9">F19*G19</f>
        <v>0</v>
      </c>
      <c r="I19" s="237"/>
      <c r="J19" s="237"/>
      <c r="K19" s="237"/>
      <c r="L19" s="237"/>
      <c r="M19" s="237"/>
      <c r="O19" s="195"/>
      <c r="P19" s="193"/>
    </row>
    <row r="20" spans="1:16" ht="31.95" customHeight="1" x14ac:dyDescent="0.35">
      <c r="A20" s="240"/>
      <c r="B20" s="244"/>
      <c r="C20" s="244"/>
      <c r="D20" s="243"/>
      <c r="E20" s="254"/>
      <c r="F20" s="260"/>
      <c r="G20" s="242"/>
      <c r="H20" s="235"/>
      <c r="I20" s="238"/>
      <c r="J20" s="238"/>
      <c r="K20" s="238"/>
      <c r="L20" s="238"/>
      <c r="M20" s="238"/>
      <c r="O20" s="195"/>
      <c r="P20" s="193"/>
    </row>
    <row r="21" spans="1:16" ht="24" customHeight="1" x14ac:dyDescent="0.35">
      <c r="A21" s="6"/>
      <c r="B21" s="6"/>
      <c r="C21" s="6"/>
      <c r="D21" s="6"/>
      <c r="E21" s="6"/>
      <c r="F21" s="196"/>
      <c r="G21" s="229"/>
      <c r="H21" s="210"/>
      <c r="I21" s="197"/>
      <c r="J21" s="197"/>
      <c r="K21" s="198"/>
      <c r="L21" s="198"/>
      <c r="O21" s="195"/>
      <c r="P21" s="193"/>
    </row>
    <row r="22" spans="1:16" ht="31.2" customHeight="1" x14ac:dyDescent="0.35">
      <c r="C22" s="199"/>
      <c r="D22" s="199"/>
      <c r="F22" s="241" t="s">
        <v>71</v>
      </c>
      <c r="G22" s="241"/>
      <c r="H22" s="211">
        <f>SUM(H9:H20)</f>
        <v>0</v>
      </c>
      <c r="M22" s="200"/>
      <c r="N22" s="201"/>
      <c r="O22" s="202"/>
    </row>
    <row r="23" spans="1:16" ht="18.75" customHeight="1" x14ac:dyDescent="0.35">
      <c r="A23" s="193"/>
      <c r="B23" s="193"/>
      <c r="C23" s="203"/>
      <c r="D23" s="203"/>
      <c r="E23" s="203"/>
      <c r="M23" s="204" t="s">
        <v>121</v>
      </c>
      <c r="N23" s="204"/>
      <c r="O23" s="204"/>
    </row>
    <row r="24" spans="1:16" ht="15" customHeight="1" x14ac:dyDescent="0.35">
      <c r="A24" s="184" t="s">
        <v>112</v>
      </c>
      <c r="B24" s="184"/>
      <c r="C24" s="184"/>
      <c r="D24" s="184"/>
      <c r="E24" s="184"/>
      <c r="F24" s="184"/>
      <c r="G24" s="184"/>
      <c r="L24" s="205"/>
      <c r="M24" s="200" t="s">
        <v>89</v>
      </c>
      <c r="N24" s="206"/>
      <c r="O24" s="204"/>
    </row>
    <row r="25" spans="1:16" ht="18.75" customHeight="1" x14ac:dyDescent="0.35">
      <c r="A25" s="193"/>
      <c r="B25" s="193"/>
      <c r="C25" s="203"/>
      <c r="D25" s="203"/>
      <c r="F25" s="236"/>
      <c r="G25" s="236"/>
      <c r="M25" s="204" t="s">
        <v>109</v>
      </c>
      <c r="N25" s="204"/>
      <c r="O25" s="204"/>
    </row>
    <row r="26" spans="1:16" ht="15" customHeight="1" x14ac:dyDescent="0.35">
      <c r="A26" s="193"/>
      <c r="B26" s="193"/>
      <c r="C26" s="203"/>
      <c r="D26" s="203"/>
      <c r="F26" s="236"/>
      <c r="G26" s="236"/>
      <c r="M26" s="204" t="s">
        <v>122</v>
      </c>
      <c r="N26" s="204"/>
      <c r="O26" s="204"/>
    </row>
    <row r="27" spans="1:16" ht="15" customHeight="1" x14ac:dyDescent="0.35">
      <c r="A27" s="207"/>
      <c r="B27" s="207"/>
      <c r="C27" s="203"/>
      <c r="D27" s="203"/>
      <c r="F27" s="236"/>
      <c r="G27" s="236"/>
      <c r="H27" s="239"/>
      <c r="I27" s="239"/>
      <c r="J27" s="239"/>
      <c r="K27" s="239"/>
      <c r="M27" s="204" t="s">
        <v>90</v>
      </c>
      <c r="N27" s="204"/>
      <c r="O27" s="204"/>
    </row>
    <row r="28" spans="1:16" ht="15" customHeight="1" x14ac:dyDescent="0.35">
      <c r="A28" s="208"/>
      <c r="B28" s="208"/>
      <c r="C28" s="203"/>
      <c r="D28" s="203"/>
      <c r="F28" s="236"/>
      <c r="G28" s="236"/>
      <c r="M28" s="204" t="s">
        <v>123</v>
      </c>
      <c r="N28" s="204"/>
      <c r="O28" s="204"/>
    </row>
    <row r="29" spans="1:16" ht="18" customHeight="1" x14ac:dyDescent="0.35">
      <c r="A29" s="234" t="s">
        <v>265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</row>
    <row r="30" spans="1:16" ht="15" customHeight="1" x14ac:dyDescent="0.35">
      <c r="A30" s="234" t="s">
        <v>266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04"/>
      <c r="O30" s="204"/>
    </row>
    <row r="31" spans="1:16" ht="15" customHeight="1" x14ac:dyDescent="0.35">
      <c r="C31" s="208"/>
      <c r="D31" s="208"/>
      <c r="F31" s="193"/>
      <c r="G31" s="193"/>
      <c r="M31" s="204" t="s">
        <v>108</v>
      </c>
      <c r="N31" s="204"/>
      <c r="O31" s="204"/>
    </row>
    <row r="32" spans="1:16" ht="18.75" customHeight="1" x14ac:dyDescent="0.35">
      <c r="C32" s="209"/>
      <c r="D32" s="209"/>
      <c r="E32" s="209"/>
      <c r="M32" s="204"/>
      <c r="N32" s="204"/>
    </row>
    <row r="33" ht="9" customHeight="1" x14ac:dyDescent="0.35"/>
  </sheetData>
  <sheetProtection selectLockedCells="1"/>
  <mergeCells count="67">
    <mergeCell ref="D2:I2"/>
    <mergeCell ref="D4:I4"/>
    <mergeCell ref="E19:E20"/>
    <mergeCell ref="F9:F10"/>
    <mergeCell ref="F11:F12"/>
    <mergeCell ref="F13:F14"/>
    <mergeCell ref="F15:F16"/>
    <mergeCell ref="F17:F18"/>
    <mergeCell ref="F19:F20"/>
    <mergeCell ref="E11:E12"/>
    <mergeCell ref="E13:E14"/>
    <mergeCell ref="E15:E16"/>
    <mergeCell ref="E17:E18"/>
    <mergeCell ref="H9:H10"/>
    <mergeCell ref="G9:G10"/>
    <mergeCell ref="D9:D10"/>
    <mergeCell ref="C9:C10"/>
    <mergeCell ref="C11:C12"/>
    <mergeCell ref="E9:E10"/>
    <mergeCell ref="B13:B14"/>
    <mergeCell ref="A17:A18"/>
    <mergeCell ref="B15:B16"/>
    <mergeCell ref="D17:D18"/>
    <mergeCell ref="A15:A16"/>
    <mergeCell ref="C17:C18"/>
    <mergeCell ref="A11:A12"/>
    <mergeCell ref="D11:D12"/>
    <mergeCell ref="H11:H12"/>
    <mergeCell ref="G11:G12"/>
    <mergeCell ref="C15:C16"/>
    <mergeCell ref="D15:D16"/>
    <mergeCell ref="B17:B18"/>
    <mergeCell ref="G13:G14"/>
    <mergeCell ref="G15:G16"/>
    <mergeCell ref="H13:H14"/>
    <mergeCell ref="H15:H16"/>
    <mergeCell ref="A30:M30"/>
    <mergeCell ref="J5:K5"/>
    <mergeCell ref="A13:A14"/>
    <mergeCell ref="B9:B10"/>
    <mergeCell ref="D13:D14"/>
    <mergeCell ref="C13:C14"/>
    <mergeCell ref="B11:B12"/>
    <mergeCell ref="A9:A10"/>
    <mergeCell ref="I8:M8"/>
    <mergeCell ref="I9:M10"/>
    <mergeCell ref="I11:M12"/>
    <mergeCell ref="I13:M14"/>
    <mergeCell ref="G17:G18"/>
    <mergeCell ref="I15:M16"/>
    <mergeCell ref="I17:M18"/>
    <mergeCell ref="J27:K27"/>
    <mergeCell ref="A29:M29"/>
    <mergeCell ref="H17:H18"/>
    <mergeCell ref="F25:G25"/>
    <mergeCell ref="F26:G26"/>
    <mergeCell ref="F27:G27"/>
    <mergeCell ref="I19:M20"/>
    <mergeCell ref="H19:H20"/>
    <mergeCell ref="H27:I27"/>
    <mergeCell ref="F28:G28"/>
    <mergeCell ref="A19:A20"/>
    <mergeCell ref="F22:G22"/>
    <mergeCell ref="G19:G20"/>
    <mergeCell ref="D19:D20"/>
    <mergeCell ref="B19:B20"/>
    <mergeCell ref="C19:C20"/>
  </mergeCells>
  <phoneticPr fontId="0" type="noConversion"/>
  <hyperlinks>
    <hyperlink ref="E7" r:id="rId1" xr:uid="{1F41469F-66A0-4012-AAFB-3B6542F96F50}"/>
  </hyperlinks>
  <printOptions horizontalCentered="1"/>
  <pageMargins left="0.17" right="0.16" top="0.4" bottom="0.43" header="0.23" footer="0.17"/>
  <pageSetup scale="6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R97"/>
  <sheetViews>
    <sheetView zoomScale="90" zoomScaleNormal="90" workbookViewId="0">
      <pane xSplit="1" topLeftCell="B1" activePane="topRight" state="frozen"/>
      <selection activeCell="G10" sqref="G10:K11"/>
      <selection pane="topRight" activeCell="E54" sqref="E54"/>
    </sheetView>
  </sheetViews>
  <sheetFormatPr defaultColWidth="8.88671875" defaultRowHeight="14.4" x14ac:dyDescent="0.25"/>
  <cols>
    <col min="1" max="1" width="9" style="14" customWidth="1"/>
    <col min="2" max="2" width="45.109375" style="134" customWidth="1"/>
    <col min="3" max="3" width="18.88671875" style="14" customWidth="1"/>
    <col min="4" max="4" width="8.5546875" style="5" customWidth="1"/>
    <col min="5" max="5" width="7.88671875" style="5" customWidth="1"/>
    <col min="6" max="6" width="7.5546875" style="112" customWidth="1"/>
    <col min="7" max="7" width="11.5546875" style="5" customWidth="1"/>
    <col min="8" max="8" width="3" style="5" customWidth="1"/>
    <col min="9" max="9" width="8.33203125" style="56" customWidth="1"/>
    <col min="10" max="10" width="2.5546875" style="5" customWidth="1"/>
    <col min="11" max="11" width="8.5546875" style="5" customWidth="1"/>
    <col min="12" max="12" width="2.88671875" style="5" customWidth="1"/>
    <col min="13" max="13" width="9.109375" style="5" customWidth="1"/>
    <col min="14" max="14" width="3" style="5" customWidth="1"/>
    <col min="15" max="15" width="13.109375" style="139" customWidth="1"/>
    <col min="16" max="16" width="2.44140625" style="5" customWidth="1"/>
    <col min="17" max="18" width="12" style="5" customWidth="1"/>
    <col min="19" max="16384" width="8.88671875" style="5"/>
  </cols>
  <sheetData>
    <row r="1" spans="1:18" s="3" customFormat="1" ht="27" customHeight="1" x14ac:dyDescent="0.25">
      <c r="A1" s="48"/>
      <c r="B1" s="130"/>
      <c r="C1" s="44"/>
      <c r="D1" s="4"/>
      <c r="E1" s="4"/>
      <c r="F1" s="107"/>
      <c r="G1" s="4"/>
      <c r="H1" s="4"/>
      <c r="I1" s="50"/>
      <c r="J1" s="4"/>
      <c r="K1" s="4"/>
      <c r="L1" s="4"/>
      <c r="M1" s="4"/>
      <c r="N1" s="4"/>
      <c r="O1" s="137"/>
      <c r="R1" s="49" t="s">
        <v>245</v>
      </c>
    </row>
    <row r="2" spans="1:18" ht="18.75" customHeight="1" x14ac:dyDescent="0.25">
      <c r="B2" s="131"/>
      <c r="D2" s="105"/>
      <c r="E2" s="6"/>
      <c r="F2" s="108"/>
      <c r="G2" s="9"/>
      <c r="H2" s="9"/>
      <c r="I2" s="9"/>
      <c r="J2" s="6"/>
      <c r="K2" s="6"/>
      <c r="L2" s="6"/>
      <c r="M2" s="6"/>
      <c r="N2" s="6"/>
      <c r="R2" s="1" t="s">
        <v>305</v>
      </c>
    </row>
    <row r="3" spans="1:18" ht="22.2" x14ac:dyDescent="0.25">
      <c r="B3" s="131"/>
      <c r="C3" s="6"/>
      <c r="D3" s="105"/>
      <c r="E3" s="7"/>
      <c r="F3" s="109"/>
      <c r="G3" s="7"/>
      <c r="H3" s="7"/>
      <c r="I3" s="52"/>
      <c r="J3" s="7"/>
      <c r="K3" s="7"/>
      <c r="L3" s="7"/>
      <c r="M3" s="8"/>
      <c r="N3" s="8"/>
      <c r="R3" s="2" t="s">
        <v>104</v>
      </c>
    </row>
    <row r="4" spans="1:18" ht="22.2" x14ac:dyDescent="0.25">
      <c r="B4" s="131"/>
      <c r="C4" s="6"/>
      <c r="D4" s="105" t="s">
        <v>177</v>
      </c>
      <c r="E4" s="7"/>
      <c r="F4" s="109"/>
      <c r="G4" s="7"/>
      <c r="H4" s="7"/>
      <c r="I4" s="52"/>
      <c r="J4" s="7"/>
      <c r="K4" s="7"/>
      <c r="L4" s="7"/>
      <c r="M4" s="8"/>
      <c r="N4" s="8"/>
      <c r="O4" s="146"/>
      <c r="P4" s="2"/>
      <c r="Q4" s="2"/>
      <c r="R4" s="2"/>
    </row>
    <row r="5" spans="1:18" ht="24.75" customHeight="1" thickBot="1" x14ac:dyDescent="0.3">
      <c r="A5" s="6"/>
      <c r="B5" s="131"/>
      <c r="C5" s="6"/>
      <c r="D5" s="6"/>
      <c r="E5" s="6"/>
      <c r="F5" s="110"/>
      <c r="G5" s="9"/>
      <c r="H5" s="1"/>
      <c r="I5" s="51"/>
      <c r="J5" s="6"/>
      <c r="K5" s="6"/>
      <c r="L5" s="6"/>
      <c r="M5" s="6"/>
      <c r="N5" s="6"/>
      <c r="O5" s="138"/>
      <c r="P5" s="6"/>
      <c r="Q5" s="6"/>
      <c r="R5" s="6"/>
    </row>
    <row r="6" spans="1:18" ht="63.75" customHeight="1" thickBot="1" x14ac:dyDescent="0.3">
      <c r="A6" s="135"/>
      <c r="B6" s="132"/>
      <c r="C6" s="83"/>
      <c r="D6" s="120" t="s">
        <v>78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49"/>
      <c r="P6" s="121"/>
      <c r="Q6" s="165">
        <v>2.8593000000000002</v>
      </c>
      <c r="R6" s="122"/>
    </row>
    <row r="7" spans="1:18" ht="59.25" customHeight="1" thickTop="1" thickBot="1" x14ac:dyDescent="0.3">
      <c r="A7" s="124" t="s">
        <v>0</v>
      </c>
      <c r="B7" s="266" t="s">
        <v>1</v>
      </c>
      <c r="C7" s="267"/>
      <c r="D7" s="116" t="s">
        <v>18</v>
      </c>
      <c r="E7" s="116" t="s">
        <v>2</v>
      </c>
      <c r="F7" s="119" t="s">
        <v>12</v>
      </c>
      <c r="G7" s="118" t="s">
        <v>67</v>
      </c>
      <c r="H7" s="123" t="s">
        <v>8</v>
      </c>
      <c r="I7" s="169" t="s">
        <v>264</v>
      </c>
      <c r="J7" s="117" t="s">
        <v>4</v>
      </c>
      <c r="K7" s="169" t="s">
        <v>9</v>
      </c>
      <c r="L7" s="116" t="s">
        <v>5</v>
      </c>
      <c r="M7" s="116" t="s">
        <v>176</v>
      </c>
      <c r="N7" s="117" t="s">
        <v>4</v>
      </c>
      <c r="O7" s="169" t="s">
        <v>15</v>
      </c>
      <c r="P7" s="116" t="s">
        <v>5</v>
      </c>
      <c r="Q7" s="116" t="s">
        <v>262</v>
      </c>
      <c r="R7" s="169" t="s">
        <v>240</v>
      </c>
    </row>
    <row r="8" spans="1:18" ht="18.600000000000001" thickBot="1" x14ac:dyDescent="0.3">
      <c r="A8" s="136" t="s">
        <v>237</v>
      </c>
      <c r="B8" s="133"/>
      <c r="C8" s="127"/>
      <c r="D8" s="127"/>
      <c r="E8" s="127"/>
      <c r="F8" s="128"/>
      <c r="G8" s="127"/>
      <c r="H8" s="127"/>
      <c r="I8" s="127"/>
      <c r="J8" s="127"/>
      <c r="K8" s="127"/>
      <c r="L8" s="127"/>
      <c r="M8" s="127"/>
      <c r="N8" s="127"/>
      <c r="O8" s="147"/>
      <c r="P8" s="127"/>
      <c r="Q8" s="127"/>
      <c r="R8" s="129"/>
    </row>
    <row r="9" spans="1:18" ht="30.6" customHeight="1" x14ac:dyDescent="0.25">
      <c r="A9" s="72" t="s">
        <v>180</v>
      </c>
      <c r="B9" s="163" t="s">
        <v>190</v>
      </c>
      <c r="C9" s="164" t="s">
        <v>191</v>
      </c>
      <c r="D9" s="125">
        <v>30</v>
      </c>
      <c r="E9" s="125">
        <v>2.8</v>
      </c>
      <c r="F9" s="125">
        <v>2</v>
      </c>
      <c r="G9" s="59"/>
      <c r="H9" s="11" t="s">
        <v>8</v>
      </c>
      <c r="I9" s="61">
        <v>171</v>
      </c>
      <c r="J9" s="12" t="s">
        <v>4</v>
      </c>
      <c r="K9" s="59">
        <f>ROUNDUP(G9/I9,0)</f>
        <v>0</v>
      </c>
      <c r="L9" s="10" t="s">
        <v>5</v>
      </c>
      <c r="M9" s="125">
        <v>25.32</v>
      </c>
      <c r="N9" s="12" t="s">
        <v>4</v>
      </c>
      <c r="O9" s="142">
        <f>K9*M9</f>
        <v>0</v>
      </c>
      <c r="P9" s="10" t="s">
        <v>5</v>
      </c>
      <c r="Q9" s="161">
        <v>2.2248000000000001</v>
      </c>
      <c r="R9" s="86">
        <f>O9*Q9</f>
        <v>0</v>
      </c>
    </row>
    <row r="10" spans="1:18" ht="18" x14ac:dyDescent="0.25">
      <c r="A10" s="72" t="s">
        <v>134</v>
      </c>
      <c r="B10" s="163" t="s">
        <v>183</v>
      </c>
      <c r="C10" s="164" t="s">
        <v>191</v>
      </c>
      <c r="D10" s="125">
        <v>30</v>
      </c>
      <c r="E10" s="125">
        <v>2.46</v>
      </c>
      <c r="F10" s="125">
        <v>2</v>
      </c>
      <c r="G10" s="59"/>
      <c r="H10" s="11" t="s">
        <v>8</v>
      </c>
      <c r="I10" s="61">
        <v>195</v>
      </c>
      <c r="J10" s="12" t="s">
        <v>4</v>
      </c>
      <c r="K10" s="59">
        <f t="shared" ref="K10:K11" si="0">ROUNDUP(G10/I10,0)</f>
        <v>0</v>
      </c>
      <c r="L10" s="10" t="s">
        <v>5</v>
      </c>
      <c r="M10" s="125">
        <v>23.36</v>
      </c>
      <c r="N10" s="12" t="s">
        <v>4</v>
      </c>
      <c r="O10" s="142">
        <f t="shared" ref="O10:O11" si="1">K10*M10</f>
        <v>0</v>
      </c>
      <c r="P10" s="10" t="s">
        <v>5</v>
      </c>
      <c r="Q10" s="161">
        <v>2.2248000000000001</v>
      </c>
      <c r="R10" s="86">
        <f t="shared" ref="R10:R11" si="2">O10*Q10</f>
        <v>0</v>
      </c>
    </row>
    <row r="11" spans="1:18" ht="28.8" x14ac:dyDescent="0.25">
      <c r="A11" s="74" t="s">
        <v>182</v>
      </c>
      <c r="B11" s="163" t="s">
        <v>193</v>
      </c>
      <c r="C11" s="164" t="s">
        <v>192</v>
      </c>
      <c r="D11" s="125">
        <v>30</v>
      </c>
      <c r="E11" s="125">
        <v>2.25</v>
      </c>
      <c r="F11" s="125">
        <v>1.75</v>
      </c>
      <c r="G11" s="59"/>
      <c r="H11" s="11" t="s">
        <v>8</v>
      </c>
      <c r="I11" s="61">
        <v>213</v>
      </c>
      <c r="J11" s="12" t="s">
        <v>4</v>
      </c>
      <c r="K11" s="59">
        <f t="shared" si="0"/>
        <v>0</v>
      </c>
      <c r="L11" s="10" t="s">
        <v>5</v>
      </c>
      <c r="M11" s="125">
        <v>36.81</v>
      </c>
      <c r="N11" s="12" t="s">
        <v>4</v>
      </c>
      <c r="O11" s="142">
        <f t="shared" si="1"/>
        <v>0</v>
      </c>
      <c r="P11" s="10" t="s">
        <v>5</v>
      </c>
      <c r="Q11" s="161">
        <v>2.2248000000000001</v>
      </c>
      <c r="R11" s="86">
        <f t="shared" si="2"/>
        <v>0</v>
      </c>
    </row>
    <row r="12" spans="1:18" ht="18.600000000000001" thickBot="1" x14ac:dyDescent="0.3">
      <c r="A12" s="74" t="s">
        <v>273</v>
      </c>
      <c r="B12" s="163" t="s">
        <v>274</v>
      </c>
      <c r="C12" s="164"/>
      <c r="D12" s="125">
        <v>30</v>
      </c>
      <c r="E12" s="125">
        <v>2.4500000000000002</v>
      </c>
      <c r="F12" s="125">
        <v>2</v>
      </c>
      <c r="G12" s="59"/>
      <c r="H12" s="11" t="s">
        <v>8</v>
      </c>
      <c r="I12" s="61">
        <v>195</v>
      </c>
      <c r="J12" s="12" t="s">
        <v>4</v>
      </c>
      <c r="K12" s="59">
        <f t="shared" ref="K12" si="3">ROUNDUP(G12/I12,0)</f>
        <v>0</v>
      </c>
      <c r="L12" s="10" t="s">
        <v>5</v>
      </c>
      <c r="M12" s="125">
        <v>35.71</v>
      </c>
      <c r="N12" s="12" t="s">
        <v>4</v>
      </c>
      <c r="O12" s="142">
        <f t="shared" ref="O12" si="4">K12*M12</f>
        <v>0</v>
      </c>
      <c r="P12" s="10" t="s">
        <v>5</v>
      </c>
      <c r="Q12" s="161">
        <v>2.2248000000000001</v>
      </c>
      <c r="R12" s="86">
        <f t="shared" ref="R12" si="5">O12*Q12</f>
        <v>0</v>
      </c>
    </row>
    <row r="13" spans="1:18" ht="18.600000000000001" thickBot="1" x14ac:dyDescent="0.3">
      <c r="A13" s="136" t="s">
        <v>136</v>
      </c>
      <c r="B13" s="133"/>
      <c r="C13" s="127"/>
      <c r="D13" s="127"/>
      <c r="E13" s="127"/>
      <c r="F13" s="128"/>
      <c r="G13" s="127"/>
      <c r="H13" s="127"/>
      <c r="I13" s="127"/>
      <c r="J13" s="127"/>
      <c r="K13" s="127"/>
      <c r="L13" s="127"/>
      <c r="M13" s="127"/>
      <c r="N13" s="127"/>
      <c r="O13" s="147"/>
      <c r="P13" s="127"/>
      <c r="Q13" s="127"/>
      <c r="R13" s="129"/>
    </row>
    <row r="14" spans="1:18" ht="18" x14ac:dyDescent="0.25">
      <c r="A14" s="72" t="s">
        <v>314</v>
      </c>
      <c r="B14" s="163" t="s">
        <v>315</v>
      </c>
      <c r="C14" s="164" t="s">
        <v>191</v>
      </c>
      <c r="D14" s="125">
        <v>30</v>
      </c>
      <c r="E14" s="125">
        <v>3.92</v>
      </c>
      <c r="F14" s="125">
        <v>2</v>
      </c>
      <c r="G14" s="59"/>
      <c r="H14" s="11" t="s">
        <v>8</v>
      </c>
      <c r="I14" s="61">
        <v>122</v>
      </c>
      <c r="J14" s="12" t="s">
        <v>4</v>
      </c>
      <c r="K14" s="59">
        <f>ROUNDUP(G14/I14,0)</f>
        <v>0</v>
      </c>
      <c r="L14" s="10" t="s">
        <v>5</v>
      </c>
      <c r="M14" s="125">
        <v>21.56</v>
      </c>
      <c r="N14" s="12" t="s">
        <v>4</v>
      </c>
      <c r="O14" s="142">
        <f>K14*M14</f>
        <v>0</v>
      </c>
      <c r="P14" s="10" t="s">
        <v>5</v>
      </c>
      <c r="Q14" s="161">
        <v>2.2248000000000001</v>
      </c>
      <c r="R14" s="86">
        <f>O14*Q14</f>
        <v>0</v>
      </c>
    </row>
    <row r="15" spans="1:18" ht="18.600000000000001" thickBot="1" x14ac:dyDescent="0.3">
      <c r="A15" s="72" t="s">
        <v>44</v>
      </c>
      <c r="B15" s="163" t="s">
        <v>101</v>
      </c>
      <c r="C15" s="164" t="s">
        <v>191</v>
      </c>
      <c r="D15" s="125">
        <v>30</v>
      </c>
      <c r="E15" s="125">
        <v>3.63</v>
      </c>
      <c r="F15" s="125">
        <v>2</v>
      </c>
      <c r="G15" s="59"/>
      <c r="H15" s="11" t="s">
        <v>8</v>
      </c>
      <c r="I15" s="61">
        <v>132</v>
      </c>
      <c r="J15" s="12" t="s">
        <v>4</v>
      </c>
      <c r="K15" s="59">
        <f>ROUNDUP(G15/I15,0)</f>
        <v>0</v>
      </c>
      <c r="L15" s="10" t="s">
        <v>5</v>
      </c>
      <c r="M15" s="125">
        <v>18.559999999999999</v>
      </c>
      <c r="N15" s="12" t="s">
        <v>4</v>
      </c>
      <c r="O15" s="142">
        <f>K15*M15</f>
        <v>0</v>
      </c>
      <c r="P15" s="10" t="s">
        <v>5</v>
      </c>
      <c r="Q15" s="161">
        <v>2.2248000000000001</v>
      </c>
      <c r="R15" s="86">
        <f>O15*Q15</f>
        <v>0</v>
      </c>
    </row>
    <row r="16" spans="1:18" ht="18.600000000000001" thickBot="1" x14ac:dyDescent="0.3">
      <c r="A16" s="136" t="s">
        <v>246</v>
      </c>
      <c r="B16" s="133"/>
      <c r="C16" s="127"/>
      <c r="D16" s="127"/>
      <c r="E16" s="127"/>
      <c r="F16" s="128"/>
      <c r="G16" s="127"/>
      <c r="H16" s="127"/>
      <c r="I16" s="127"/>
      <c r="J16" s="127"/>
      <c r="K16" s="127"/>
      <c r="L16" s="127"/>
      <c r="M16" s="127"/>
      <c r="N16" s="127"/>
      <c r="O16" s="147"/>
      <c r="P16" s="127"/>
      <c r="Q16" s="127"/>
      <c r="R16" s="129"/>
    </row>
    <row r="17" spans="1:18" ht="18" x14ac:dyDescent="0.25">
      <c r="A17" s="73" t="s">
        <v>66</v>
      </c>
      <c r="B17" s="163" t="s">
        <v>195</v>
      </c>
      <c r="C17" s="164" t="s">
        <v>191</v>
      </c>
      <c r="D17" s="125">
        <v>30</v>
      </c>
      <c r="E17" s="125">
        <v>2.89</v>
      </c>
      <c r="F17" s="125">
        <v>2</v>
      </c>
      <c r="G17" s="59"/>
      <c r="H17" s="11" t="s">
        <v>8</v>
      </c>
      <c r="I17" s="61">
        <v>166</v>
      </c>
      <c r="J17" s="12" t="s">
        <v>4</v>
      </c>
      <c r="K17" s="59">
        <f t="shared" ref="K17:K20" si="6">ROUNDUP(G17/I17,0)</f>
        <v>0</v>
      </c>
      <c r="L17" s="10" t="s">
        <v>5</v>
      </c>
      <c r="M17" s="125">
        <v>8.7899999999999991</v>
      </c>
      <c r="N17" s="12" t="s">
        <v>4</v>
      </c>
      <c r="O17" s="142">
        <f t="shared" ref="O17:O20" si="7">K17*M17</f>
        <v>0</v>
      </c>
      <c r="P17" s="10" t="s">
        <v>5</v>
      </c>
      <c r="Q17" s="161">
        <v>2.2248000000000001</v>
      </c>
      <c r="R17" s="86">
        <f t="shared" ref="R17:R20" si="8">O17*Q17</f>
        <v>0</v>
      </c>
    </row>
    <row r="18" spans="1:18" ht="18" x14ac:dyDescent="0.25">
      <c r="A18" s="72" t="s">
        <v>99</v>
      </c>
      <c r="B18" s="163" t="s">
        <v>179</v>
      </c>
      <c r="C18" s="164" t="s">
        <v>192</v>
      </c>
      <c r="D18" s="125">
        <v>30</v>
      </c>
      <c r="E18" s="125">
        <v>2.71</v>
      </c>
      <c r="F18" s="125">
        <v>2</v>
      </c>
      <c r="G18" s="59"/>
      <c r="H18" s="11" t="s">
        <v>8</v>
      </c>
      <c r="I18" s="61">
        <v>177</v>
      </c>
      <c r="J18" s="12" t="s">
        <v>4</v>
      </c>
      <c r="K18" s="59">
        <f t="shared" si="6"/>
        <v>0</v>
      </c>
      <c r="L18" s="10" t="s">
        <v>5</v>
      </c>
      <c r="M18" s="125">
        <v>31.4</v>
      </c>
      <c r="N18" s="12" t="s">
        <v>4</v>
      </c>
      <c r="O18" s="142">
        <f t="shared" si="7"/>
        <v>0</v>
      </c>
      <c r="P18" s="10" t="s">
        <v>5</v>
      </c>
      <c r="Q18" s="161">
        <v>2.2248000000000001</v>
      </c>
      <c r="R18" s="86">
        <f t="shared" si="8"/>
        <v>0</v>
      </c>
    </row>
    <row r="19" spans="1:18" ht="18" x14ac:dyDescent="0.25">
      <c r="A19" s="72" t="s">
        <v>70</v>
      </c>
      <c r="B19" s="163" t="s">
        <v>196</v>
      </c>
      <c r="C19" s="164" t="s">
        <v>191</v>
      </c>
      <c r="D19" s="125">
        <v>30</v>
      </c>
      <c r="E19" s="125">
        <v>3.17</v>
      </c>
      <c r="F19" s="125">
        <v>2</v>
      </c>
      <c r="G19" s="59"/>
      <c r="H19" s="11" t="s">
        <v>8</v>
      </c>
      <c r="I19" s="61">
        <v>151</v>
      </c>
      <c r="J19" s="12" t="s">
        <v>4</v>
      </c>
      <c r="K19" s="59">
        <f t="shared" si="6"/>
        <v>0</v>
      </c>
      <c r="L19" s="10" t="s">
        <v>5</v>
      </c>
      <c r="M19" s="125">
        <v>16.79</v>
      </c>
      <c r="N19" s="12" t="s">
        <v>4</v>
      </c>
      <c r="O19" s="142">
        <f t="shared" si="7"/>
        <v>0</v>
      </c>
      <c r="P19" s="10" t="s">
        <v>5</v>
      </c>
      <c r="Q19" s="161">
        <v>2.2248000000000001</v>
      </c>
      <c r="R19" s="86">
        <f t="shared" si="8"/>
        <v>0</v>
      </c>
    </row>
    <row r="20" spans="1:18" ht="18" x14ac:dyDescent="0.25">
      <c r="A20" s="74" t="s">
        <v>111</v>
      </c>
      <c r="B20" s="163" t="s">
        <v>185</v>
      </c>
      <c r="C20" s="164" t="s">
        <v>191</v>
      </c>
      <c r="D20" s="125">
        <v>32</v>
      </c>
      <c r="E20" s="125">
        <v>2.94</v>
      </c>
      <c r="F20" s="125">
        <v>2</v>
      </c>
      <c r="G20" s="59"/>
      <c r="H20" s="11" t="s">
        <v>8</v>
      </c>
      <c r="I20" s="61">
        <v>174</v>
      </c>
      <c r="J20" s="12" t="s">
        <v>4</v>
      </c>
      <c r="K20" s="59">
        <f t="shared" si="6"/>
        <v>0</v>
      </c>
      <c r="L20" s="10" t="s">
        <v>5</v>
      </c>
      <c r="M20" s="125">
        <v>19.93</v>
      </c>
      <c r="N20" s="12" t="s">
        <v>4</v>
      </c>
      <c r="O20" s="142">
        <f t="shared" si="7"/>
        <v>0</v>
      </c>
      <c r="P20" s="10" t="s">
        <v>5</v>
      </c>
      <c r="Q20" s="161">
        <v>2.2248000000000001</v>
      </c>
      <c r="R20" s="86">
        <f t="shared" si="8"/>
        <v>0</v>
      </c>
    </row>
    <row r="21" spans="1:18" ht="18.600000000000001" thickBot="1" x14ac:dyDescent="0.3">
      <c r="A21" s="74" t="s">
        <v>276</v>
      </c>
      <c r="B21" s="163" t="s">
        <v>185</v>
      </c>
      <c r="C21" s="164" t="s">
        <v>191</v>
      </c>
      <c r="D21" s="125">
        <v>30</v>
      </c>
      <c r="E21" s="125">
        <v>3.03</v>
      </c>
      <c r="F21" s="125">
        <v>2</v>
      </c>
      <c r="G21" s="59"/>
      <c r="H21" s="11" t="s">
        <v>8</v>
      </c>
      <c r="I21" s="61">
        <v>158</v>
      </c>
      <c r="J21" s="12" t="s">
        <v>4</v>
      </c>
      <c r="K21" s="59">
        <f t="shared" ref="K21" si="9">ROUNDUP(G21/I21,0)</f>
        <v>0</v>
      </c>
      <c r="L21" s="10" t="s">
        <v>5</v>
      </c>
      <c r="M21" s="125">
        <v>13.01</v>
      </c>
      <c r="N21" s="12" t="s">
        <v>4</v>
      </c>
      <c r="O21" s="142">
        <f t="shared" ref="O21" si="10">K21*M21</f>
        <v>0</v>
      </c>
      <c r="P21" s="10" t="s">
        <v>5</v>
      </c>
      <c r="Q21" s="161">
        <v>2.2248000000000001</v>
      </c>
      <c r="R21" s="86">
        <f t="shared" ref="R21" si="11">O21*Q21</f>
        <v>0</v>
      </c>
    </row>
    <row r="22" spans="1:18" ht="18.600000000000001" thickBot="1" x14ac:dyDescent="0.3">
      <c r="A22" s="136" t="s">
        <v>137</v>
      </c>
      <c r="B22" s="133"/>
      <c r="C22" s="127"/>
      <c r="D22" s="127"/>
      <c r="E22" s="127"/>
      <c r="F22" s="128"/>
      <c r="G22" s="127"/>
      <c r="H22" s="127"/>
      <c r="I22" s="127"/>
      <c r="J22" s="127"/>
      <c r="K22" s="127"/>
      <c r="L22" s="127"/>
      <c r="M22" s="127"/>
      <c r="N22" s="127"/>
      <c r="O22" s="147"/>
      <c r="P22" s="127"/>
      <c r="Q22" s="127"/>
      <c r="R22" s="129"/>
    </row>
    <row r="23" spans="1:18" ht="18" x14ac:dyDescent="0.25">
      <c r="A23" s="72" t="s">
        <v>73</v>
      </c>
      <c r="B23" s="163" t="s">
        <v>197</v>
      </c>
      <c r="C23" s="164" t="s">
        <v>191</v>
      </c>
      <c r="D23" s="125">
        <v>30</v>
      </c>
      <c r="E23" s="125">
        <v>2.8</v>
      </c>
      <c r="F23" s="125">
        <v>2</v>
      </c>
      <c r="G23" s="59"/>
      <c r="H23" s="11" t="s">
        <v>8</v>
      </c>
      <c r="I23" s="61">
        <v>171</v>
      </c>
      <c r="J23" s="12" t="s">
        <v>4</v>
      </c>
      <c r="K23" s="59">
        <f t="shared" ref="K23:K26" si="12">ROUNDUP(G23/I23,0)</f>
        <v>0</v>
      </c>
      <c r="L23" s="10" t="s">
        <v>5</v>
      </c>
      <c r="M23" s="125">
        <v>23.78</v>
      </c>
      <c r="N23" s="12" t="s">
        <v>4</v>
      </c>
      <c r="O23" s="142">
        <f t="shared" ref="O23:O26" si="13">K23*M23</f>
        <v>0</v>
      </c>
      <c r="P23" s="10" t="s">
        <v>5</v>
      </c>
      <c r="Q23" s="161">
        <v>2.2248000000000001</v>
      </c>
      <c r="R23" s="86">
        <f t="shared" ref="R23:R26" si="14">O23*Q23</f>
        <v>0</v>
      </c>
    </row>
    <row r="24" spans="1:18" ht="18" x14ac:dyDescent="0.25">
      <c r="A24" s="72" t="s">
        <v>74</v>
      </c>
      <c r="B24" s="163" t="s">
        <v>198</v>
      </c>
      <c r="C24" s="164" t="s">
        <v>191</v>
      </c>
      <c r="D24" s="125">
        <v>30</v>
      </c>
      <c r="E24" s="125">
        <v>2.6</v>
      </c>
      <c r="F24" s="125">
        <v>2</v>
      </c>
      <c r="G24" s="59"/>
      <c r="H24" s="11" t="s">
        <v>8</v>
      </c>
      <c r="I24" s="61">
        <v>184</v>
      </c>
      <c r="J24" s="12" t="s">
        <v>4</v>
      </c>
      <c r="K24" s="59">
        <f t="shared" si="12"/>
        <v>0</v>
      </c>
      <c r="L24" s="10" t="s">
        <v>5</v>
      </c>
      <c r="M24" s="125">
        <v>23.55</v>
      </c>
      <c r="N24" s="12" t="s">
        <v>4</v>
      </c>
      <c r="O24" s="142">
        <f t="shared" si="13"/>
        <v>0</v>
      </c>
      <c r="P24" s="10" t="s">
        <v>5</v>
      </c>
      <c r="Q24" s="161">
        <v>2.2248000000000001</v>
      </c>
      <c r="R24" s="86">
        <f t="shared" si="14"/>
        <v>0</v>
      </c>
    </row>
    <row r="25" spans="1:18" ht="18" x14ac:dyDescent="0.25">
      <c r="A25" s="72" t="s">
        <v>100</v>
      </c>
      <c r="B25" s="163" t="s">
        <v>199</v>
      </c>
      <c r="C25" s="164" t="s">
        <v>192</v>
      </c>
      <c r="D25" s="125">
        <v>30</v>
      </c>
      <c r="E25" s="125">
        <v>2.5</v>
      </c>
      <c r="F25" s="125">
        <v>2</v>
      </c>
      <c r="G25" s="59"/>
      <c r="H25" s="11" t="s">
        <v>8</v>
      </c>
      <c r="I25" s="61">
        <v>192</v>
      </c>
      <c r="J25" s="12" t="s">
        <v>4</v>
      </c>
      <c r="K25" s="59">
        <f t="shared" si="12"/>
        <v>0</v>
      </c>
      <c r="L25" s="10" t="s">
        <v>5</v>
      </c>
      <c r="M25" s="125">
        <v>35</v>
      </c>
      <c r="N25" s="12" t="s">
        <v>4</v>
      </c>
      <c r="O25" s="142">
        <f t="shared" si="13"/>
        <v>0</v>
      </c>
      <c r="P25" s="10" t="s">
        <v>5</v>
      </c>
      <c r="Q25" s="161">
        <v>2.2248000000000001</v>
      </c>
      <c r="R25" s="86">
        <f t="shared" si="14"/>
        <v>0</v>
      </c>
    </row>
    <row r="26" spans="1:18" ht="18" x14ac:dyDescent="0.25">
      <c r="A26" s="72" t="s">
        <v>188</v>
      </c>
      <c r="B26" s="163" t="s">
        <v>197</v>
      </c>
      <c r="C26" s="164" t="s">
        <v>191</v>
      </c>
      <c r="D26" s="125">
        <v>30</v>
      </c>
      <c r="E26" s="125">
        <v>2.2999999999999998</v>
      </c>
      <c r="F26" s="125">
        <v>2</v>
      </c>
      <c r="G26" s="59"/>
      <c r="H26" s="11" t="s">
        <v>8</v>
      </c>
      <c r="I26" s="61">
        <v>208</v>
      </c>
      <c r="J26" s="12" t="s">
        <v>4</v>
      </c>
      <c r="K26" s="59">
        <f t="shared" si="12"/>
        <v>0</v>
      </c>
      <c r="L26" s="10" t="s">
        <v>5</v>
      </c>
      <c r="M26" s="125">
        <v>26.31</v>
      </c>
      <c r="N26" s="12" t="s">
        <v>4</v>
      </c>
      <c r="O26" s="142">
        <f t="shared" si="13"/>
        <v>0</v>
      </c>
      <c r="P26" s="10" t="s">
        <v>5</v>
      </c>
      <c r="Q26" s="161">
        <v>2.2248000000000001</v>
      </c>
      <c r="R26" s="86">
        <f t="shared" si="14"/>
        <v>0</v>
      </c>
    </row>
    <row r="27" spans="1:18" ht="18.600000000000001" thickBot="1" x14ac:dyDescent="0.3">
      <c r="A27" s="72" t="s">
        <v>318</v>
      </c>
      <c r="B27" s="163" t="s">
        <v>319</v>
      </c>
      <c r="C27" s="164" t="s">
        <v>192</v>
      </c>
      <c r="D27" s="125">
        <v>30</v>
      </c>
      <c r="E27" s="125">
        <v>2.52</v>
      </c>
      <c r="F27" s="125">
        <v>2</v>
      </c>
      <c r="G27" s="59"/>
      <c r="H27" s="11" t="s">
        <v>8</v>
      </c>
      <c r="I27" s="61">
        <v>190</v>
      </c>
      <c r="J27" s="12" t="s">
        <v>4</v>
      </c>
      <c r="K27" s="59">
        <f t="shared" ref="K27" si="15">ROUNDUP(G27/I27,0)</f>
        <v>0</v>
      </c>
      <c r="L27" s="10" t="s">
        <v>5</v>
      </c>
      <c r="M27" s="125">
        <v>35.96</v>
      </c>
      <c r="N27" s="12" t="s">
        <v>4</v>
      </c>
      <c r="O27" s="142">
        <f t="shared" ref="O27" si="16">K27*M27</f>
        <v>0</v>
      </c>
      <c r="P27" s="10" t="s">
        <v>5</v>
      </c>
      <c r="Q27" s="161">
        <v>2.2248000000000001</v>
      </c>
      <c r="R27" s="86">
        <f t="shared" ref="R27" si="17">O27*Q27</f>
        <v>0</v>
      </c>
    </row>
    <row r="28" spans="1:18" ht="18.600000000000001" thickBot="1" x14ac:dyDescent="0.3">
      <c r="A28" s="136" t="s">
        <v>138</v>
      </c>
      <c r="B28" s="133"/>
      <c r="C28" s="127"/>
      <c r="D28" s="127"/>
      <c r="E28" s="127"/>
      <c r="F28" s="128"/>
      <c r="G28" s="127"/>
      <c r="H28" s="127"/>
      <c r="I28" s="127"/>
      <c r="J28" s="127"/>
      <c r="K28" s="127"/>
      <c r="L28" s="127"/>
      <c r="M28" s="127"/>
      <c r="N28" s="127"/>
      <c r="O28" s="147"/>
      <c r="P28" s="127"/>
      <c r="Q28" s="127"/>
      <c r="R28" s="129"/>
    </row>
    <row r="29" spans="1:18" ht="18" x14ac:dyDescent="0.25">
      <c r="A29" s="72" t="s">
        <v>69</v>
      </c>
      <c r="B29" s="163" t="s">
        <v>139</v>
      </c>
      <c r="C29" s="164" t="s">
        <v>192</v>
      </c>
      <c r="D29" s="125">
        <v>30</v>
      </c>
      <c r="E29" s="125">
        <v>5.58</v>
      </c>
      <c r="F29" s="125">
        <v>2</v>
      </c>
      <c r="G29" s="59"/>
      <c r="H29" s="11" t="s">
        <v>8</v>
      </c>
      <c r="I29" s="61">
        <v>86</v>
      </c>
      <c r="J29" s="12" t="s">
        <v>4</v>
      </c>
      <c r="K29" s="59">
        <f t="shared" ref="K29:K35" si="18">ROUNDUP(G29/I29,0)</f>
        <v>0</v>
      </c>
      <c r="L29" s="10" t="s">
        <v>5</v>
      </c>
      <c r="M29" s="125">
        <v>15.31</v>
      </c>
      <c r="N29" s="12" t="s">
        <v>4</v>
      </c>
      <c r="O29" s="142">
        <f t="shared" ref="O29:O35" si="19">K29*M29</f>
        <v>0</v>
      </c>
      <c r="P29" s="10" t="s">
        <v>5</v>
      </c>
      <c r="Q29" s="161">
        <v>2.2248000000000001</v>
      </c>
      <c r="R29" s="86">
        <f t="shared" ref="R29:R35" si="20">O29*Q29</f>
        <v>0</v>
      </c>
    </row>
    <row r="30" spans="1:18" ht="18" x14ac:dyDescent="0.25">
      <c r="A30" s="72" t="s">
        <v>41</v>
      </c>
      <c r="B30" s="163" t="s">
        <v>140</v>
      </c>
      <c r="C30" s="164" t="s">
        <v>191</v>
      </c>
      <c r="D30" s="125">
        <v>30</v>
      </c>
      <c r="E30" s="125">
        <v>5.83</v>
      </c>
      <c r="F30" s="125">
        <v>2</v>
      </c>
      <c r="G30" s="59"/>
      <c r="H30" s="11" t="s">
        <v>8</v>
      </c>
      <c r="I30" s="61">
        <v>82</v>
      </c>
      <c r="J30" s="12" t="s">
        <v>4</v>
      </c>
      <c r="K30" s="59">
        <f t="shared" si="18"/>
        <v>0</v>
      </c>
      <c r="L30" s="10" t="s">
        <v>5</v>
      </c>
      <c r="M30" s="125">
        <v>8.0399999999999991</v>
      </c>
      <c r="N30" s="12" t="s">
        <v>4</v>
      </c>
      <c r="O30" s="142">
        <f t="shared" si="19"/>
        <v>0</v>
      </c>
      <c r="P30" s="10" t="s">
        <v>5</v>
      </c>
      <c r="Q30" s="161">
        <v>2.2248000000000001</v>
      </c>
      <c r="R30" s="86">
        <f t="shared" si="20"/>
        <v>0</v>
      </c>
    </row>
    <row r="31" spans="1:18" ht="18" x14ac:dyDescent="0.25">
      <c r="A31" s="72" t="s">
        <v>322</v>
      </c>
      <c r="B31" s="163" t="s">
        <v>323</v>
      </c>
      <c r="C31" s="164" t="s">
        <v>192</v>
      </c>
      <c r="D31" s="125">
        <v>30</v>
      </c>
      <c r="E31" s="125">
        <v>4.82</v>
      </c>
      <c r="F31" s="125">
        <v>2</v>
      </c>
      <c r="G31" s="59"/>
      <c r="H31" s="11" t="s">
        <v>8</v>
      </c>
      <c r="I31" s="61">
        <v>99</v>
      </c>
      <c r="J31" s="12" t="s">
        <v>4</v>
      </c>
      <c r="K31" s="59">
        <f t="shared" ref="K31" si="21">ROUNDUP(G31/I31,0)</f>
        <v>0</v>
      </c>
      <c r="L31" s="10" t="s">
        <v>5</v>
      </c>
      <c r="M31" s="125">
        <v>14.22</v>
      </c>
      <c r="N31" s="12" t="s">
        <v>4</v>
      </c>
      <c r="O31" s="142">
        <f t="shared" ref="O31" si="22">K31*M31</f>
        <v>0</v>
      </c>
      <c r="P31" s="10" t="s">
        <v>5</v>
      </c>
      <c r="Q31" s="161">
        <v>2.2248000000000001</v>
      </c>
      <c r="R31" s="86">
        <f t="shared" ref="R31" si="23">O31*Q31</f>
        <v>0</v>
      </c>
    </row>
    <row r="32" spans="1:18" ht="18" x14ac:dyDescent="0.25">
      <c r="A32" s="72" t="s">
        <v>43</v>
      </c>
      <c r="B32" s="163" t="s">
        <v>141</v>
      </c>
      <c r="C32" s="164" t="s">
        <v>191</v>
      </c>
      <c r="D32" s="125">
        <v>30</v>
      </c>
      <c r="E32" s="125">
        <v>4.5999999999999996</v>
      </c>
      <c r="F32" s="125">
        <v>1</v>
      </c>
      <c r="G32" s="59"/>
      <c r="H32" s="11" t="s">
        <v>8</v>
      </c>
      <c r="I32" s="61">
        <v>104</v>
      </c>
      <c r="J32" s="12" t="s">
        <v>4</v>
      </c>
      <c r="K32" s="59">
        <f t="shared" si="18"/>
        <v>0</v>
      </c>
      <c r="L32" s="10" t="s">
        <v>5</v>
      </c>
      <c r="M32" s="125">
        <v>9.1199999999999992</v>
      </c>
      <c r="N32" s="12" t="s">
        <v>4</v>
      </c>
      <c r="O32" s="142">
        <f t="shared" si="19"/>
        <v>0</v>
      </c>
      <c r="P32" s="10" t="s">
        <v>5</v>
      </c>
      <c r="Q32" s="161">
        <v>2.2248000000000001</v>
      </c>
      <c r="R32" s="86">
        <f t="shared" si="20"/>
        <v>0</v>
      </c>
    </row>
    <row r="33" spans="1:18" ht="18" x14ac:dyDescent="0.25">
      <c r="A33" s="72" t="s">
        <v>42</v>
      </c>
      <c r="B33" s="163" t="s">
        <v>142</v>
      </c>
      <c r="C33" s="164" t="s">
        <v>191</v>
      </c>
      <c r="D33" s="125">
        <v>30</v>
      </c>
      <c r="E33" s="125">
        <v>5.15</v>
      </c>
      <c r="F33" s="125">
        <v>2</v>
      </c>
      <c r="G33" s="59"/>
      <c r="H33" s="11" t="s">
        <v>8</v>
      </c>
      <c r="I33" s="61">
        <v>93</v>
      </c>
      <c r="J33" s="12" t="s">
        <v>4</v>
      </c>
      <c r="K33" s="59">
        <f t="shared" si="18"/>
        <v>0</v>
      </c>
      <c r="L33" s="10" t="s">
        <v>5</v>
      </c>
      <c r="M33" s="125">
        <v>12.51</v>
      </c>
      <c r="N33" s="12" t="s">
        <v>4</v>
      </c>
      <c r="O33" s="142">
        <f t="shared" si="19"/>
        <v>0</v>
      </c>
      <c r="P33" s="10" t="s">
        <v>5</v>
      </c>
      <c r="Q33" s="161">
        <v>2.2248000000000001</v>
      </c>
      <c r="R33" s="86">
        <f t="shared" si="20"/>
        <v>0</v>
      </c>
    </row>
    <row r="34" spans="1:18" ht="18" x14ac:dyDescent="0.25">
      <c r="A34" s="70" t="s">
        <v>54</v>
      </c>
      <c r="B34" s="163" t="s">
        <v>143</v>
      </c>
      <c r="C34" s="164" t="s">
        <v>191</v>
      </c>
      <c r="D34" s="125">
        <v>30</v>
      </c>
      <c r="E34" s="125">
        <v>5.64</v>
      </c>
      <c r="F34" s="125">
        <v>2</v>
      </c>
      <c r="G34" s="59"/>
      <c r="H34" s="11" t="s">
        <v>8</v>
      </c>
      <c r="I34" s="61">
        <v>85</v>
      </c>
      <c r="J34" s="12" t="s">
        <v>4</v>
      </c>
      <c r="K34" s="59">
        <f t="shared" si="18"/>
        <v>0</v>
      </c>
      <c r="L34" s="10" t="s">
        <v>5</v>
      </c>
      <c r="M34" s="125">
        <v>8.1300000000000008</v>
      </c>
      <c r="N34" s="12" t="s">
        <v>4</v>
      </c>
      <c r="O34" s="142">
        <f t="shared" si="19"/>
        <v>0</v>
      </c>
      <c r="P34" s="10" t="s">
        <v>5</v>
      </c>
      <c r="Q34" s="161">
        <v>2.2248000000000001</v>
      </c>
      <c r="R34" s="86">
        <f t="shared" si="20"/>
        <v>0</v>
      </c>
    </row>
    <row r="35" spans="1:18" s="65" customFormat="1" ht="18.600000000000001" thickBot="1" x14ac:dyDescent="0.3">
      <c r="A35" s="75" t="s">
        <v>55</v>
      </c>
      <c r="B35" s="163" t="s">
        <v>144</v>
      </c>
      <c r="C35" s="164" t="s">
        <v>191</v>
      </c>
      <c r="D35" s="125">
        <v>30</v>
      </c>
      <c r="E35" s="125">
        <v>5</v>
      </c>
      <c r="F35" s="125">
        <v>2</v>
      </c>
      <c r="G35" s="59"/>
      <c r="H35" s="11" t="s">
        <v>8</v>
      </c>
      <c r="I35" s="61">
        <v>96</v>
      </c>
      <c r="J35" s="12" t="s">
        <v>4</v>
      </c>
      <c r="K35" s="59">
        <f t="shared" si="18"/>
        <v>0</v>
      </c>
      <c r="L35" s="10" t="s">
        <v>5</v>
      </c>
      <c r="M35" s="125">
        <v>12.52</v>
      </c>
      <c r="N35" s="12" t="s">
        <v>4</v>
      </c>
      <c r="O35" s="142">
        <f t="shared" si="19"/>
        <v>0</v>
      </c>
      <c r="P35" s="10" t="s">
        <v>5</v>
      </c>
      <c r="Q35" s="161">
        <v>2.2248000000000001</v>
      </c>
      <c r="R35" s="86">
        <f t="shared" si="20"/>
        <v>0</v>
      </c>
    </row>
    <row r="36" spans="1:18" ht="18.600000000000001" thickBot="1" x14ac:dyDescent="0.3">
      <c r="A36" s="136" t="s">
        <v>148</v>
      </c>
      <c r="B36" s="133"/>
      <c r="C36" s="127"/>
      <c r="D36" s="127"/>
      <c r="E36" s="127"/>
      <c r="F36" s="128"/>
      <c r="G36" s="127"/>
      <c r="H36" s="127"/>
      <c r="I36" s="127"/>
      <c r="J36" s="127"/>
      <c r="K36" s="127"/>
      <c r="L36" s="127"/>
      <c r="M36" s="127"/>
      <c r="N36" s="127"/>
      <c r="O36" s="147"/>
      <c r="P36" s="127"/>
      <c r="Q36" s="127"/>
      <c r="R36" s="129"/>
    </row>
    <row r="37" spans="1:18" ht="18" x14ac:dyDescent="0.25">
      <c r="A37" s="72" t="s">
        <v>40</v>
      </c>
      <c r="B37" s="163" t="s">
        <v>149</v>
      </c>
      <c r="C37" s="164" t="s">
        <v>192</v>
      </c>
      <c r="D37" s="125">
        <v>30</v>
      </c>
      <c r="E37" s="125">
        <v>5.6</v>
      </c>
      <c r="F37" s="125">
        <v>2</v>
      </c>
      <c r="G37" s="59"/>
      <c r="H37" s="11" t="s">
        <v>8</v>
      </c>
      <c r="I37" s="61">
        <v>85</v>
      </c>
      <c r="J37" s="12" t="s">
        <v>4</v>
      </c>
      <c r="K37" s="59">
        <f>ROUNDUP(G37/I37,0)</f>
        <v>0</v>
      </c>
      <c r="L37" s="10" t="s">
        <v>5</v>
      </c>
      <c r="M37" s="125">
        <v>14.94</v>
      </c>
      <c r="N37" s="12" t="s">
        <v>4</v>
      </c>
      <c r="O37" s="142">
        <f>K37*M37</f>
        <v>0</v>
      </c>
      <c r="P37" s="10" t="s">
        <v>5</v>
      </c>
      <c r="Q37" s="161">
        <v>2.2248000000000001</v>
      </c>
      <c r="R37" s="86">
        <f>O37*Q37</f>
        <v>0</v>
      </c>
    </row>
    <row r="38" spans="1:18" ht="18" x14ac:dyDescent="0.25">
      <c r="A38" s="72" t="s">
        <v>85</v>
      </c>
      <c r="B38" s="163" t="s">
        <v>297</v>
      </c>
      <c r="C38" s="164" t="s">
        <v>191</v>
      </c>
      <c r="D38" s="125">
        <v>30</v>
      </c>
      <c r="E38" s="125">
        <v>4</v>
      </c>
      <c r="F38" s="125">
        <v>2</v>
      </c>
      <c r="G38" s="59"/>
      <c r="H38" s="11" t="s">
        <v>8</v>
      </c>
      <c r="I38" s="61">
        <v>120</v>
      </c>
      <c r="J38" s="12" t="s">
        <v>4</v>
      </c>
      <c r="K38" s="59">
        <f>ROUNDUP(G38/I38,0)</f>
        <v>0</v>
      </c>
      <c r="L38" s="10" t="s">
        <v>5</v>
      </c>
      <c r="M38" s="125">
        <v>16.489999999999998</v>
      </c>
      <c r="N38" s="12" t="s">
        <v>4</v>
      </c>
      <c r="O38" s="142">
        <f>K38*M38</f>
        <v>0</v>
      </c>
      <c r="P38" s="10" t="s">
        <v>5</v>
      </c>
      <c r="Q38" s="161">
        <v>2.2248000000000001</v>
      </c>
      <c r="R38" s="86">
        <f>O38*Q38</f>
        <v>0</v>
      </c>
    </row>
    <row r="39" spans="1:18" ht="18" x14ac:dyDescent="0.25">
      <c r="A39" s="72" t="s">
        <v>110</v>
      </c>
      <c r="B39" s="163" t="s">
        <v>186</v>
      </c>
      <c r="C39" s="164" t="s">
        <v>192</v>
      </c>
      <c r="D39" s="125">
        <v>32</v>
      </c>
      <c r="E39" s="125">
        <v>5.64</v>
      </c>
      <c r="F39" s="125">
        <v>2</v>
      </c>
      <c r="G39" s="59"/>
      <c r="H39" s="11" t="s">
        <v>8</v>
      </c>
      <c r="I39" s="61">
        <v>90</v>
      </c>
      <c r="J39" s="12" t="s">
        <v>4</v>
      </c>
      <c r="K39" s="59">
        <f>ROUNDUP(G39/I39,0)</f>
        <v>0</v>
      </c>
      <c r="L39" s="10" t="s">
        <v>5</v>
      </c>
      <c r="M39" s="125">
        <v>15.84</v>
      </c>
      <c r="N39" s="12" t="s">
        <v>4</v>
      </c>
      <c r="O39" s="142">
        <f>K39*M39</f>
        <v>0</v>
      </c>
      <c r="P39" s="10" t="s">
        <v>5</v>
      </c>
      <c r="Q39" s="161">
        <v>2.2248000000000001</v>
      </c>
      <c r="R39" s="86">
        <f>O39*Q39</f>
        <v>0</v>
      </c>
    </row>
    <row r="40" spans="1:18" ht="18.600000000000001" thickBot="1" x14ac:dyDescent="0.3">
      <c r="A40" s="72" t="s">
        <v>50</v>
      </c>
      <c r="B40" s="163" t="s">
        <v>149</v>
      </c>
      <c r="C40" s="164" t="s">
        <v>192</v>
      </c>
      <c r="D40" s="125">
        <v>30</v>
      </c>
      <c r="E40" s="125">
        <v>5.6</v>
      </c>
      <c r="F40" s="125">
        <v>2</v>
      </c>
      <c r="G40" s="59"/>
      <c r="H40" s="11" t="s">
        <v>8</v>
      </c>
      <c r="I40" s="61">
        <v>85</v>
      </c>
      <c r="J40" s="12" t="s">
        <v>4</v>
      </c>
      <c r="K40" s="59">
        <f>ROUNDUP(G40/I40,0)</f>
        <v>0</v>
      </c>
      <c r="L40" s="10" t="s">
        <v>5</v>
      </c>
      <c r="M40" s="125">
        <v>14.94</v>
      </c>
      <c r="N40" s="12" t="s">
        <v>4</v>
      </c>
      <c r="O40" s="142">
        <f>K40*M40</f>
        <v>0</v>
      </c>
      <c r="P40" s="10" t="s">
        <v>5</v>
      </c>
      <c r="Q40" s="161">
        <v>2.2248000000000001</v>
      </c>
      <c r="R40" s="86">
        <f>O40*Q40</f>
        <v>0</v>
      </c>
    </row>
    <row r="41" spans="1:18" ht="18.600000000000001" thickBot="1" x14ac:dyDescent="0.3">
      <c r="A41" s="136" t="s">
        <v>200</v>
      </c>
      <c r="B41" s="133"/>
      <c r="C41" s="127"/>
      <c r="D41" s="127"/>
      <c r="E41" s="127"/>
      <c r="F41" s="128"/>
      <c r="G41" s="127"/>
      <c r="H41" s="127"/>
      <c r="I41" s="127"/>
      <c r="J41" s="127"/>
      <c r="K41" s="127"/>
      <c r="L41" s="127"/>
      <c r="M41" s="127"/>
      <c r="N41" s="127"/>
      <c r="O41" s="147"/>
      <c r="P41" s="127"/>
      <c r="Q41" s="127"/>
      <c r="R41" s="129"/>
    </row>
    <row r="42" spans="1:18" ht="21.6" customHeight="1" x14ac:dyDescent="0.25">
      <c r="A42" s="72" t="s">
        <v>60</v>
      </c>
      <c r="B42" s="163" t="s">
        <v>145</v>
      </c>
      <c r="C42" s="164" t="s">
        <v>191</v>
      </c>
      <c r="D42" s="125">
        <v>30</v>
      </c>
      <c r="E42" s="125">
        <v>4.8</v>
      </c>
      <c r="F42" s="125">
        <v>2</v>
      </c>
      <c r="G42" s="59"/>
      <c r="H42" s="11" t="s">
        <v>8</v>
      </c>
      <c r="I42" s="61">
        <v>100</v>
      </c>
      <c r="J42" s="12" t="s">
        <v>4</v>
      </c>
      <c r="K42" s="59">
        <f t="shared" ref="K42:K44" si="24">ROUNDUP(G42/I42,0)</f>
        <v>0</v>
      </c>
      <c r="L42" s="10" t="s">
        <v>5</v>
      </c>
      <c r="M42" s="125">
        <v>8.75</v>
      </c>
      <c r="N42" s="12" t="s">
        <v>4</v>
      </c>
      <c r="O42" s="142">
        <f t="shared" ref="O42:O44" si="25">K42*M42</f>
        <v>0</v>
      </c>
      <c r="P42" s="10" t="s">
        <v>5</v>
      </c>
      <c r="Q42" s="161">
        <v>2.2248000000000001</v>
      </c>
      <c r="R42" s="86">
        <f t="shared" ref="R42:R44" si="26">O42*Q42</f>
        <v>0</v>
      </c>
    </row>
    <row r="43" spans="1:18" s="65" customFormat="1" ht="18" x14ac:dyDescent="0.25">
      <c r="A43" s="72" t="s">
        <v>93</v>
      </c>
      <c r="B43" s="163" t="s">
        <v>146</v>
      </c>
      <c r="C43" s="164" t="s">
        <v>191</v>
      </c>
      <c r="D43" s="125">
        <v>30</v>
      </c>
      <c r="E43" s="125">
        <v>7.44</v>
      </c>
      <c r="F43" s="125">
        <v>2</v>
      </c>
      <c r="G43" s="59"/>
      <c r="H43" s="11" t="s">
        <v>8</v>
      </c>
      <c r="I43" s="61">
        <v>64</v>
      </c>
      <c r="J43" s="12" t="s">
        <v>4</v>
      </c>
      <c r="K43" s="59">
        <f t="shared" si="24"/>
        <v>0</v>
      </c>
      <c r="L43" s="10" t="s">
        <v>5</v>
      </c>
      <c r="M43" s="125">
        <v>11.36</v>
      </c>
      <c r="N43" s="12" t="s">
        <v>4</v>
      </c>
      <c r="O43" s="142">
        <f t="shared" si="25"/>
        <v>0</v>
      </c>
      <c r="P43" s="10" t="s">
        <v>5</v>
      </c>
      <c r="Q43" s="161">
        <v>2.2248000000000001</v>
      </c>
      <c r="R43" s="86">
        <f t="shared" si="26"/>
        <v>0</v>
      </c>
    </row>
    <row r="44" spans="1:18" ht="18.600000000000001" customHeight="1" thickBot="1" x14ac:dyDescent="0.3">
      <c r="A44" s="72" t="s">
        <v>51</v>
      </c>
      <c r="B44" s="163" t="s">
        <v>147</v>
      </c>
      <c r="C44" s="164" t="s">
        <v>191</v>
      </c>
      <c r="D44" s="125">
        <v>30</v>
      </c>
      <c r="E44" s="125">
        <v>7.44</v>
      </c>
      <c r="F44" s="125">
        <v>2</v>
      </c>
      <c r="G44" s="59"/>
      <c r="H44" s="11" t="s">
        <v>8</v>
      </c>
      <c r="I44" s="61">
        <v>64</v>
      </c>
      <c r="J44" s="12" t="s">
        <v>4</v>
      </c>
      <c r="K44" s="59">
        <f t="shared" si="24"/>
        <v>0</v>
      </c>
      <c r="L44" s="10" t="s">
        <v>5</v>
      </c>
      <c r="M44" s="125">
        <v>11.36</v>
      </c>
      <c r="N44" s="12" t="s">
        <v>4</v>
      </c>
      <c r="O44" s="142">
        <f t="shared" si="25"/>
        <v>0</v>
      </c>
      <c r="P44" s="10" t="s">
        <v>5</v>
      </c>
      <c r="Q44" s="161">
        <v>2.2248000000000001</v>
      </c>
      <c r="R44" s="86">
        <f t="shared" si="26"/>
        <v>0</v>
      </c>
    </row>
    <row r="45" spans="1:18" ht="18.600000000000001" thickBot="1" x14ac:dyDescent="0.3">
      <c r="A45" s="136" t="s">
        <v>201</v>
      </c>
      <c r="B45" s="133"/>
      <c r="C45" s="127"/>
      <c r="D45" s="127"/>
      <c r="E45" s="127"/>
      <c r="F45" s="128"/>
      <c r="G45" s="127"/>
      <c r="H45" s="127"/>
      <c r="I45" s="127"/>
      <c r="J45" s="127"/>
      <c r="K45" s="127"/>
      <c r="L45" s="127"/>
      <c r="M45" s="127"/>
      <c r="N45" s="127"/>
      <c r="O45" s="147"/>
      <c r="P45" s="127"/>
      <c r="Q45" s="127"/>
      <c r="R45" s="129"/>
    </row>
    <row r="46" spans="1:18" ht="18" x14ac:dyDescent="0.25">
      <c r="A46" s="72" t="s">
        <v>300</v>
      </c>
      <c r="B46" s="163" t="s">
        <v>301</v>
      </c>
      <c r="C46" s="164" t="s">
        <v>202</v>
      </c>
      <c r="D46" s="125">
        <v>11.25</v>
      </c>
      <c r="E46" s="125">
        <v>6</v>
      </c>
      <c r="F46" s="125">
        <v>2.5</v>
      </c>
      <c r="G46" s="59"/>
      <c r="H46" s="11" t="s">
        <v>8</v>
      </c>
      <c r="I46" s="61">
        <v>30</v>
      </c>
      <c r="J46" s="12" t="s">
        <v>4</v>
      </c>
      <c r="K46" s="59">
        <f>ROUNDUP(G46/I46,0)</f>
        <v>0</v>
      </c>
      <c r="L46" s="10" t="s">
        <v>5</v>
      </c>
      <c r="M46" s="125">
        <v>3.54</v>
      </c>
      <c r="N46" s="12" t="s">
        <v>4</v>
      </c>
      <c r="O46" s="142">
        <f>K46*M46</f>
        <v>0</v>
      </c>
      <c r="P46" s="10" t="s">
        <v>5</v>
      </c>
      <c r="Q46" s="161">
        <v>2.2248000000000001</v>
      </c>
      <c r="R46" s="86">
        <f>O46*Q46</f>
        <v>0</v>
      </c>
    </row>
    <row r="47" spans="1:18" ht="18.600000000000001" customHeight="1" x14ac:dyDescent="0.25">
      <c r="A47" s="72" t="s">
        <v>280</v>
      </c>
      <c r="B47" s="163" t="s">
        <v>281</v>
      </c>
      <c r="C47" s="164" t="s">
        <v>202</v>
      </c>
      <c r="D47" s="125">
        <v>15</v>
      </c>
      <c r="E47" s="125">
        <v>8</v>
      </c>
      <c r="F47" s="125">
        <v>2</v>
      </c>
      <c r="G47" s="59"/>
      <c r="H47" s="11" t="s">
        <v>8</v>
      </c>
      <c r="I47" s="61">
        <v>30</v>
      </c>
      <c r="J47" s="12" t="s">
        <v>4</v>
      </c>
      <c r="K47" s="59">
        <f>ROUNDUP(G47/I47,0)</f>
        <v>0</v>
      </c>
      <c r="L47" s="10" t="s">
        <v>5</v>
      </c>
      <c r="M47" s="125">
        <v>5.67</v>
      </c>
      <c r="N47" s="12" t="s">
        <v>4</v>
      </c>
      <c r="O47" s="142">
        <f>K47*M47</f>
        <v>0</v>
      </c>
      <c r="P47" s="10" t="s">
        <v>5</v>
      </c>
      <c r="Q47" s="161">
        <v>2.2248000000000001</v>
      </c>
      <c r="R47" s="86">
        <f>O47*Q47</f>
        <v>0</v>
      </c>
    </row>
    <row r="48" spans="1:18" ht="18.600000000000001" customHeight="1" thickBot="1" x14ac:dyDescent="0.3">
      <c r="A48" s="75" t="s">
        <v>282</v>
      </c>
      <c r="B48" s="163" t="s">
        <v>283</v>
      </c>
      <c r="C48" s="164" t="s">
        <v>202</v>
      </c>
      <c r="D48" s="125">
        <v>15</v>
      </c>
      <c r="E48" s="125">
        <v>8</v>
      </c>
      <c r="F48" s="125">
        <v>2</v>
      </c>
      <c r="G48" s="59"/>
      <c r="H48" s="11" t="s">
        <v>8</v>
      </c>
      <c r="I48" s="61">
        <v>30</v>
      </c>
      <c r="J48" s="12" t="s">
        <v>4</v>
      </c>
      <c r="K48" s="59">
        <f>ROUNDUP(G48/I48,0)</f>
        <v>0</v>
      </c>
      <c r="L48" s="10" t="s">
        <v>5</v>
      </c>
      <c r="M48" s="125">
        <v>5.67</v>
      </c>
      <c r="N48" s="12" t="s">
        <v>4</v>
      </c>
      <c r="O48" s="142">
        <f>K48*M48</f>
        <v>0</v>
      </c>
      <c r="P48" s="10" t="s">
        <v>5</v>
      </c>
      <c r="Q48" s="161">
        <v>2.2248000000000001</v>
      </c>
      <c r="R48" s="86">
        <f>O48*Q48</f>
        <v>0</v>
      </c>
    </row>
    <row r="49" spans="1:18" ht="18.600000000000001" thickBot="1" x14ac:dyDescent="0.3">
      <c r="A49" s="136" t="s">
        <v>203</v>
      </c>
      <c r="B49" s="133"/>
      <c r="C49" s="127"/>
      <c r="D49" s="127"/>
      <c r="E49" s="127"/>
      <c r="F49" s="128"/>
      <c r="G49" s="127"/>
      <c r="H49" s="127"/>
      <c r="I49" s="127"/>
      <c r="J49" s="127"/>
      <c r="K49" s="127"/>
      <c r="L49" s="127"/>
      <c r="M49" s="127"/>
      <c r="N49" s="127"/>
      <c r="O49" s="147"/>
      <c r="P49" s="127"/>
      <c r="Q49" s="127"/>
      <c r="R49" s="129"/>
    </row>
    <row r="50" spans="1:18" ht="18" x14ac:dyDescent="0.25">
      <c r="A50" s="72" t="s">
        <v>320</v>
      </c>
      <c r="B50" s="163" t="s">
        <v>321</v>
      </c>
      <c r="C50" s="164" t="s">
        <v>192</v>
      </c>
      <c r="D50" s="125">
        <v>30</v>
      </c>
      <c r="E50" s="125">
        <v>2.79</v>
      </c>
      <c r="F50" s="125">
        <v>2</v>
      </c>
      <c r="G50" s="59"/>
      <c r="H50" s="11" t="s">
        <v>8</v>
      </c>
      <c r="I50" s="61">
        <v>165</v>
      </c>
      <c r="J50" s="12" t="s">
        <v>4</v>
      </c>
      <c r="K50" s="59">
        <f>ROUNDUP(G50/I50,0)</f>
        <v>0</v>
      </c>
      <c r="L50" s="10" t="s">
        <v>5</v>
      </c>
      <c r="M50" s="125">
        <v>30.19</v>
      </c>
      <c r="N50" s="12" t="s">
        <v>4</v>
      </c>
      <c r="O50" s="142">
        <f>K50*M50</f>
        <v>0</v>
      </c>
      <c r="P50" s="10" t="s">
        <v>5</v>
      </c>
      <c r="Q50" s="161">
        <v>2.2248000000000001</v>
      </c>
      <c r="R50" s="86">
        <f>O50*Q50</f>
        <v>0</v>
      </c>
    </row>
    <row r="51" spans="1:18" ht="18.600000000000001" thickBot="1" x14ac:dyDescent="0.3">
      <c r="A51" s="72" t="s">
        <v>45</v>
      </c>
      <c r="B51" s="163" t="s">
        <v>184</v>
      </c>
      <c r="C51" s="164" t="s">
        <v>191</v>
      </c>
      <c r="D51" s="125">
        <v>30</v>
      </c>
      <c r="E51" s="125">
        <v>2.44</v>
      </c>
      <c r="F51" s="125">
        <v>2</v>
      </c>
      <c r="G51" s="59"/>
      <c r="H51" s="11" t="s">
        <v>8</v>
      </c>
      <c r="I51" s="61">
        <v>196</v>
      </c>
      <c r="J51" s="12" t="s">
        <v>4</v>
      </c>
      <c r="K51" s="59">
        <f>ROUNDUP(G51/I51,0)</f>
        <v>0</v>
      </c>
      <c r="L51" s="10" t="s">
        <v>5</v>
      </c>
      <c r="M51" s="125">
        <v>31.4</v>
      </c>
      <c r="N51" s="12" t="s">
        <v>4</v>
      </c>
      <c r="O51" s="142">
        <f>K51*M51</f>
        <v>0</v>
      </c>
      <c r="P51" s="10" t="s">
        <v>5</v>
      </c>
      <c r="Q51" s="161">
        <v>2.2248000000000001</v>
      </c>
      <c r="R51" s="86">
        <f>O51*Q51</f>
        <v>0</v>
      </c>
    </row>
    <row r="52" spans="1:18" ht="18.600000000000001" thickBot="1" x14ac:dyDescent="0.3">
      <c r="A52" s="136" t="s">
        <v>181</v>
      </c>
      <c r="B52" s="133"/>
      <c r="C52" s="127"/>
      <c r="D52" s="127"/>
      <c r="E52" s="127"/>
      <c r="F52" s="128"/>
      <c r="G52" s="127"/>
      <c r="H52" s="127"/>
      <c r="I52" s="127"/>
      <c r="J52" s="127"/>
      <c r="K52" s="127"/>
      <c r="L52" s="127"/>
      <c r="M52" s="127"/>
      <c r="N52" s="127"/>
      <c r="O52" s="147"/>
      <c r="P52" s="127"/>
      <c r="Q52" s="127"/>
      <c r="R52" s="129"/>
    </row>
    <row r="53" spans="1:18" ht="18" x14ac:dyDescent="0.25">
      <c r="A53" s="72" t="s">
        <v>130</v>
      </c>
      <c r="B53" s="163" t="s">
        <v>151</v>
      </c>
      <c r="C53" s="164" t="s">
        <v>191</v>
      </c>
      <c r="D53" s="125">
        <v>30</v>
      </c>
      <c r="E53" s="125">
        <v>1.75</v>
      </c>
      <c r="F53" s="125">
        <v>1.75</v>
      </c>
      <c r="G53" s="59"/>
      <c r="H53" s="11" t="s">
        <v>8</v>
      </c>
      <c r="I53" s="61">
        <v>274</v>
      </c>
      <c r="J53" s="12" t="s">
        <v>4</v>
      </c>
      <c r="K53" s="59">
        <f t="shared" ref="K53:K59" si="27">ROUNDUP(G53/I53,0)</f>
        <v>0</v>
      </c>
      <c r="L53" s="10" t="s">
        <v>5</v>
      </c>
      <c r="M53" s="125">
        <v>31.69</v>
      </c>
      <c r="N53" s="12" t="s">
        <v>4</v>
      </c>
      <c r="O53" s="142">
        <f t="shared" ref="O53:O59" si="28">K53*M53</f>
        <v>0</v>
      </c>
      <c r="P53" s="10" t="s">
        <v>5</v>
      </c>
      <c r="Q53" s="161">
        <v>2.2248000000000001</v>
      </c>
      <c r="R53" s="86">
        <f t="shared" ref="R53:R59" si="29">O53*Q53</f>
        <v>0</v>
      </c>
    </row>
    <row r="54" spans="1:18" ht="18" x14ac:dyDescent="0.25">
      <c r="A54" s="72" t="s">
        <v>309</v>
      </c>
      <c r="B54" s="163" t="s">
        <v>310</v>
      </c>
      <c r="C54" s="164" t="s">
        <v>191</v>
      </c>
      <c r="D54" s="125">
        <v>30</v>
      </c>
      <c r="E54" s="125">
        <v>2.12</v>
      </c>
      <c r="F54" s="125">
        <v>2</v>
      </c>
      <c r="G54" s="59"/>
      <c r="H54" s="11" t="s">
        <v>8</v>
      </c>
      <c r="I54" s="61">
        <v>226</v>
      </c>
      <c r="J54" s="12" t="s">
        <v>4</v>
      </c>
      <c r="K54" s="59">
        <f t="shared" si="27"/>
        <v>0</v>
      </c>
      <c r="L54" s="10" t="s">
        <v>5</v>
      </c>
      <c r="M54" s="125">
        <v>27.6</v>
      </c>
      <c r="N54" s="12" t="s">
        <v>4</v>
      </c>
      <c r="O54" s="142">
        <f t="shared" si="28"/>
        <v>0</v>
      </c>
      <c r="P54" s="10" t="s">
        <v>5</v>
      </c>
      <c r="Q54" s="161">
        <v>2.2248000000000001</v>
      </c>
      <c r="R54" s="86">
        <f t="shared" si="29"/>
        <v>0</v>
      </c>
    </row>
    <row r="55" spans="1:18" ht="18" x14ac:dyDescent="0.25">
      <c r="A55" s="72" t="s">
        <v>127</v>
      </c>
      <c r="B55" s="163" t="s">
        <v>151</v>
      </c>
      <c r="C55" s="164" t="s">
        <v>191</v>
      </c>
      <c r="D55" s="125">
        <v>30</v>
      </c>
      <c r="E55" s="125">
        <v>2.4</v>
      </c>
      <c r="F55" s="125">
        <v>2</v>
      </c>
      <c r="G55" s="59"/>
      <c r="H55" s="11" t="s">
        <v>8</v>
      </c>
      <c r="I55" s="61">
        <v>200</v>
      </c>
      <c r="J55" s="12" t="s">
        <v>4</v>
      </c>
      <c r="K55" s="59">
        <f t="shared" si="27"/>
        <v>0</v>
      </c>
      <c r="L55" s="10" t="s">
        <v>5</v>
      </c>
      <c r="M55" s="125">
        <v>30.56</v>
      </c>
      <c r="N55" s="12" t="s">
        <v>4</v>
      </c>
      <c r="O55" s="142">
        <f t="shared" si="28"/>
        <v>0</v>
      </c>
      <c r="P55" s="10" t="s">
        <v>5</v>
      </c>
      <c r="Q55" s="161">
        <v>2.2248000000000001</v>
      </c>
      <c r="R55" s="86">
        <f t="shared" si="29"/>
        <v>0</v>
      </c>
    </row>
    <row r="56" spans="1:18" ht="18" x14ac:dyDescent="0.25">
      <c r="A56" s="72" t="s">
        <v>86</v>
      </c>
      <c r="B56" s="163" t="s">
        <v>151</v>
      </c>
      <c r="C56" s="164" t="s">
        <v>191</v>
      </c>
      <c r="D56" s="125">
        <v>30.63</v>
      </c>
      <c r="E56" s="125">
        <v>2.5</v>
      </c>
      <c r="F56" s="125">
        <v>2</v>
      </c>
      <c r="G56" s="59"/>
      <c r="H56" s="11" t="s">
        <v>8</v>
      </c>
      <c r="I56" s="61">
        <v>196</v>
      </c>
      <c r="J56" s="12" t="s">
        <v>4</v>
      </c>
      <c r="K56" s="59">
        <f t="shared" si="27"/>
        <v>0</v>
      </c>
      <c r="L56" s="10" t="s">
        <v>5</v>
      </c>
      <c r="M56" s="125">
        <v>25.76</v>
      </c>
      <c r="N56" s="12" t="s">
        <v>4</v>
      </c>
      <c r="O56" s="142">
        <f t="shared" si="28"/>
        <v>0</v>
      </c>
      <c r="P56" s="10" t="s">
        <v>5</v>
      </c>
      <c r="Q56" s="161">
        <v>2.2248000000000001</v>
      </c>
      <c r="R56" s="86">
        <f t="shared" si="29"/>
        <v>0</v>
      </c>
    </row>
    <row r="57" spans="1:18" ht="18" x14ac:dyDescent="0.25">
      <c r="A57" s="72" t="s">
        <v>87</v>
      </c>
      <c r="B57" s="163" t="s">
        <v>151</v>
      </c>
      <c r="C57" s="164" t="s">
        <v>191</v>
      </c>
      <c r="D57" s="125">
        <v>31.43</v>
      </c>
      <c r="E57" s="125">
        <v>2.2000000000000002</v>
      </c>
      <c r="F57" s="125">
        <v>2</v>
      </c>
      <c r="G57" s="59"/>
      <c r="H57" s="11" t="s">
        <v>8</v>
      </c>
      <c r="I57" s="61">
        <v>228</v>
      </c>
      <c r="J57" s="12" t="s">
        <v>4</v>
      </c>
      <c r="K57" s="59">
        <f t="shared" si="27"/>
        <v>0</v>
      </c>
      <c r="L57" s="10" t="s">
        <v>5</v>
      </c>
      <c r="M57" s="125">
        <v>27.32</v>
      </c>
      <c r="N57" s="12" t="s">
        <v>4</v>
      </c>
      <c r="O57" s="142">
        <f t="shared" si="28"/>
        <v>0</v>
      </c>
      <c r="P57" s="10" t="s">
        <v>5</v>
      </c>
      <c r="Q57" s="161">
        <v>2.2248000000000001</v>
      </c>
      <c r="R57" s="86">
        <f t="shared" si="29"/>
        <v>0</v>
      </c>
    </row>
    <row r="58" spans="1:18" ht="18" x14ac:dyDescent="0.25">
      <c r="A58" s="72" t="s">
        <v>91</v>
      </c>
      <c r="B58" s="163" t="s">
        <v>150</v>
      </c>
      <c r="C58" s="164" t="s">
        <v>191</v>
      </c>
      <c r="D58" s="125">
        <v>30</v>
      </c>
      <c r="E58" s="125">
        <v>1.1499999999999999</v>
      </c>
      <c r="F58" s="125">
        <v>1</v>
      </c>
      <c r="G58" s="59"/>
      <c r="H58" s="11" t="s">
        <v>8</v>
      </c>
      <c r="I58" s="61">
        <v>417</v>
      </c>
      <c r="J58" s="12" t="s">
        <v>4</v>
      </c>
      <c r="K58" s="59">
        <f t="shared" si="27"/>
        <v>0</v>
      </c>
      <c r="L58" s="10" t="s">
        <v>5</v>
      </c>
      <c r="M58" s="125">
        <v>24.72</v>
      </c>
      <c r="N58" s="12" t="s">
        <v>4</v>
      </c>
      <c r="O58" s="142">
        <f t="shared" si="28"/>
        <v>0</v>
      </c>
      <c r="P58" s="10" t="s">
        <v>5</v>
      </c>
      <c r="Q58" s="161">
        <v>2.2248000000000001</v>
      </c>
      <c r="R58" s="86">
        <f t="shared" si="29"/>
        <v>0</v>
      </c>
    </row>
    <row r="59" spans="1:18" ht="18" x14ac:dyDescent="0.25">
      <c r="A59" s="75" t="s">
        <v>255</v>
      </c>
      <c r="B59" s="163" t="s">
        <v>256</v>
      </c>
      <c r="C59" s="164" t="s">
        <v>191</v>
      </c>
      <c r="D59" s="125">
        <v>30</v>
      </c>
      <c r="E59" s="125">
        <v>2.17</v>
      </c>
      <c r="F59" s="125">
        <v>2</v>
      </c>
      <c r="G59" s="59"/>
      <c r="H59" s="11" t="s">
        <v>8</v>
      </c>
      <c r="I59" s="61">
        <v>221</v>
      </c>
      <c r="J59" s="12" t="s">
        <v>4</v>
      </c>
      <c r="K59" s="59">
        <f t="shared" si="27"/>
        <v>0</v>
      </c>
      <c r="L59" s="10" t="s">
        <v>5</v>
      </c>
      <c r="M59" s="125">
        <v>22.08</v>
      </c>
      <c r="N59" s="12" t="s">
        <v>4</v>
      </c>
      <c r="O59" s="142">
        <f t="shared" si="28"/>
        <v>0</v>
      </c>
      <c r="P59" s="10" t="s">
        <v>5</v>
      </c>
      <c r="Q59" s="161">
        <v>2.2248000000000001</v>
      </c>
      <c r="R59" s="86">
        <f t="shared" si="29"/>
        <v>0</v>
      </c>
    </row>
    <row r="60" spans="1:18" s="65" customFormat="1" ht="18.600000000000001" thickBot="1" x14ac:dyDescent="0.3">
      <c r="A60" s="75" t="s">
        <v>97</v>
      </c>
      <c r="B60" s="163" t="s">
        <v>204</v>
      </c>
      <c r="C60" s="164" t="s">
        <v>191</v>
      </c>
      <c r="D60" s="125">
        <v>30.38</v>
      </c>
      <c r="E60" s="125">
        <v>2.25</v>
      </c>
      <c r="F60" s="125">
        <v>2</v>
      </c>
      <c r="G60" s="59"/>
      <c r="H60" s="11" t="s">
        <v>8</v>
      </c>
      <c r="I60" s="61">
        <v>216</v>
      </c>
      <c r="J60" s="12" t="s">
        <v>4</v>
      </c>
      <c r="K60" s="59">
        <f t="shared" ref="K60" si="30">ROUNDUP(G60/I60,0)</f>
        <v>0</v>
      </c>
      <c r="L60" s="10" t="s">
        <v>5</v>
      </c>
      <c r="M60" s="125">
        <v>30.38</v>
      </c>
      <c r="N60" s="12" t="s">
        <v>4</v>
      </c>
      <c r="O60" s="142">
        <f t="shared" ref="O60" si="31">K60*M60</f>
        <v>0</v>
      </c>
      <c r="P60" s="10" t="s">
        <v>5</v>
      </c>
      <c r="Q60" s="161">
        <v>2.2248000000000001</v>
      </c>
      <c r="R60" s="86">
        <f t="shared" ref="R60" si="32">O60*Q60</f>
        <v>0</v>
      </c>
    </row>
    <row r="61" spans="1:18" ht="18.600000000000001" thickBot="1" x14ac:dyDescent="0.3">
      <c r="A61" s="136" t="s">
        <v>152</v>
      </c>
      <c r="B61" s="133"/>
      <c r="C61" s="127"/>
      <c r="D61" s="127"/>
      <c r="E61" s="127"/>
      <c r="F61" s="128"/>
      <c r="G61" s="127"/>
      <c r="H61" s="127"/>
      <c r="I61" s="127"/>
      <c r="J61" s="127"/>
      <c r="K61" s="127"/>
      <c r="L61" s="127"/>
      <c r="M61" s="127"/>
      <c r="N61" s="127"/>
      <c r="O61" s="147"/>
      <c r="P61" s="127"/>
      <c r="Q61" s="160"/>
      <c r="R61" s="129"/>
    </row>
    <row r="62" spans="1:18" ht="18" x14ac:dyDescent="0.25">
      <c r="A62" s="72" t="s">
        <v>284</v>
      </c>
      <c r="B62" s="163" t="s">
        <v>152</v>
      </c>
      <c r="C62" s="164" t="s">
        <v>192</v>
      </c>
      <c r="D62" s="125">
        <v>30</v>
      </c>
      <c r="E62" s="125">
        <v>1.97</v>
      </c>
      <c r="F62" s="125">
        <v>1.75</v>
      </c>
      <c r="G62" s="59"/>
      <c r="H62" s="11" t="s">
        <v>8</v>
      </c>
      <c r="I62" s="61">
        <v>243</v>
      </c>
      <c r="J62" s="12" t="s">
        <v>4</v>
      </c>
      <c r="K62" s="59">
        <f t="shared" ref="K62:K67" si="33">ROUNDUP(G62/I62,0)</f>
        <v>0</v>
      </c>
      <c r="L62" s="10" t="s">
        <v>5</v>
      </c>
      <c r="M62" s="125">
        <v>41.22</v>
      </c>
      <c r="N62" s="12" t="s">
        <v>4</v>
      </c>
      <c r="O62" s="142">
        <f t="shared" ref="O62:O67" si="34">K62*M62</f>
        <v>0</v>
      </c>
      <c r="P62" s="10" t="s">
        <v>5</v>
      </c>
      <c r="Q62" s="161">
        <v>2.2248000000000001</v>
      </c>
      <c r="R62" s="86">
        <f t="shared" ref="R62:R67" si="35">O62*Q62</f>
        <v>0</v>
      </c>
    </row>
    <row r="63" spans="1:18" ht="18" x14ac:dyDescent="0.25">
      <c r="A63" s="72" t="s">
        <v>135</v>
      </c>
      <c r="B63" s="163" t="s">
        <v>152</v>
      </c>
      <c r="C63" s="164" t="s">
        <v>192</v>
      </c>
      <c r="D63" s="125">
        <v>30</v>
      </c>
      <c r="E63" s="125">
        <v>2.5</v>
      </c>
      <c r="F63" s="125">
        <v>2</v>
      </c>
      <c r="G63" s="59"/>
      <c r="H63" s="11" t="s">
        <v>8</v>
      </c>
      <c r="I63" s="61">
        <v>192</v>
      </c>
      <c r="J63" s="12" t="s">
        <v>4</v>
      </c>
      <c r="K63" s="59">
        <f t="shared" si="33"/>
        <v>0</v>
      </c>
      <c r="L63" s="10" t="s">
        <v>5</v>
      </c>
      <c r="M63" s="125">
        <v>38.11</v>
      </c>
      <c r="N63" s="12" t="s">
        <v>4</v>
      </c>
      <c r="O63" s="142">
        <f t="shared" si="34"/>
        <v>0</v>
      </c>
      <c r="P63" s="10" t="s">
        <v>5</v>
      </c>
      <c r="Q63" s="161">
        <v>2.2248000000000001</v>
      </c>
      <c r="R63" s="86">
        <f t="shared" si="35"/>
        <v>0</v>
      </c>
    </row>
    <row r="64" spans="1:18" ht="18" x14ac:dyDescent="0.25">
      <c r="A64" s="72" t="s">
        <v>302</v>
      </c>
      <c r="B64" s="163" t="s">
        <v>152</v>
      </c>
      <c r="C64" s="164" t="s">
        <v>192</v>
      </c>
      <c r="D64" s="125">
        <v>30</v>
      </c>
      <c r="E64" s="125">
        <v>2.4500000000000002</v>
      </c>
      <c r="F64" s="125">
        <v>2</v>
      </c>
      <c r="G64" s="59"/>
      <c r="H64" s="11" t="s">
        <v>8</v>
      </c>
      <c r="I64" s="61">
        <v>195</v>
      </c>
      <c r="J64" s="12" t="s">
        <v>4</v>
      </c>
      <c r="K64" s="59">
        <f t="shared" ref="K64:K66" si="36">ROUNDUP(G64/I64,0)</f>
        <v>0</v>
      </c>
      <c r="L64" s="10" t="s">
        <v>5</v>
      </c>
      <c r="M64" s="125">
        <v>36.53</v>
      </c>
      <c r="N64" s="12" t="s">
        <v>4</v>
      </c>
      <c r="O64" s="142">
        <f t="shared" ref="O64:O66" si="37">K64*M64</f>
        <v>0</v>
      </c>
      <c r="P64" s="10" t="s">
        <v>5</v>
      </c>
      <c r="Q64" s="161">
        <v>2.2248000000000001</v>
      </c>
      <c r="R64" s="86">
        <f t="shared" ref="R64:R66" si="38">O64*Q64</f>
        <v>0</v>
      </c>
    </row>
    <row r="65" spans="1:18" ht="18" x14ac:dyDescent="0.25">
      <c r="A65" s="73" t="s">
        <v>88</v>
      </c>
      <c r="B65" s="163" t="s">
        <v>153</v>
      </c>
      <c r="C65" s="164" t="s">
        <v>192</v>
      </c>
      <c r="D65" s="125">
        <v>30</v>
      </c>
      <c r="E65" s="125">
        <v>3</v>
      </c>
      <c r="F65" s="125">
        <v>2.25</v>
      </c>
      <c r="G65" s="59"/>
      <c r="H65" s="11" t="s">
        <v>8</v>
      </c>
      <c r="I65" s="61">
        <v>160</v>
      </c>
      <c r="J65" s="12" t="s">
        <v>4</v>
      </c>
      <c r="K65" s="59">
        <f t="shared" si="36"/>
        <v>0</v>
      </c>
      <c r="L65" s="10" t="s">
        <v>5</v>
      </c>
      <c r="M65" s="125">
        <v>36.54</v>
      </c>
      <c r="N65" s="12" t="s">
        <v>4</v>
      </c>
      <c r="O65" s="142">
        <f t="shared" si="37"/>
        <v>0</v>
      </c>
      <c r="P65" s="10" t="s">
        <v>5</v>
      </c>
      <c r="Q65" s="161">
        <v>2.2248000000000001</v>
      </c>
      <c r="R65" s="86">
        <f t="shared" si="38"/>
        <v>0</v>
      </c>
    </row>
    <row r="66" spans="1:18" ht="18" x14ac:dyDescent="0.25">
      <c r="A66" s="72" t="s">
        <v>92</v>
      </c>
      <c r="B66" s="163" t="s">
        <v>153</v>
      </c>
      <c r="C66" s="164" t="s">
        <v>192</v>
      </c>
      <c r="D66" s="125">
        <v>30</v>
      </c>
      <c r="E66" s="125">
        <v>2.4500000000000002</v>
      </c>
      <c r="F66" s="125">
        <v>2</v>
      </c>
      <c r="G66" s="59"/>
      <c r="H66" s="11" t="s">
        <v>8</v>
      </c>
      <c r="I66" s="61">
        <v>195</v>
      </c>
      <c r="J66" s="12" t="s">
        <v>4</v>
      </c>
      <c r="K66" s="59">
        <f t="shared" si="36"/>
        <v>0</v>
      </c>
      <c r="L66" s="10" t="s">
        <v>5</v>
      </c>
      <c r="M66" s="125">
        <v>37.299999999999997</v>
      </c>
      <c r="N66" s="12" t="s">
        <v>4</v>
      </c>
      <c r="O66" s="142">
        <f t="shared" si="37"/>
        <v>0</v>
      </c>
      <c r="P66" s="10" t="s">
        <v>5</v>
      </c>
      <c r="Q66" s="161">
        <v>2.2248000000000001</v>
      </c>
      <c r="R66" s="86">
        <f t="shared" si="38"/>
        <v>0</v>
      </c>
    </row>
    <row r="67" spans="1:18" ht="18.600000000000001" thickBot="1" x14ac:dyDescent="0.3">
      <c r="A67" s="72" t="s">
        <v>98</v>
      </c>
      <c r="B67" s="163" t="s">
        <v>152</v>
      </c>
      <c r="C67" s="164" t="s">
        <v>192</v>
      </c>
      <c r="D67" s="125">
        <v>29.25</v>
      </c>
      <c r="E67" s="125">
        <v>3</v>
      </c>
      <c r="F67" s="125">
        <v>2.5</v>
      </c>
      <c r="G67" s="59"/>
      <c r="H67" s="11" t="s">
        <v>8</v>
      </c>
      <c r="I67" s="61">
        <v>156</v>
      </c>
      <c r="J67" s="12" t="s">
        <v>4</v>
      </c>
      <c r="K67" s="59">
        <f t="shared" si="33"/>
        <v>0</v>
      </c>
      <c r="L67" s="10" t="s">
        <v>5</v>
      </c>
      <c r="M67" s="125">
        <v>37.15</v>
      </c>
      <c r="N67" s="12" t="s">
        <v>4</v>
      </c>
      <c r="O67" s="142">
        <f t="shared" si="34"/>
        <v>0</v>
      </c>
      <c r="P67" s="10" t="s">
        <v>5</v>
      </c>
      <c r="Q67" s="161">
        <v>2.2248000000000001</v>
      </c>
      <c r="R67" s="86">
        <f t="shared" si="35"/>
        <v>0</v>
      </c>
    </row>
    <row r="68" spans="1:18" ht="18.600000000000001" thickBot="1" x14ac:dyDescent="0.3">
      <c r="A68" s="136" t="s">
        <v>238</v>
      </c>
      <c r="B68" s="133"/>
      <c r="C68" s="127"/>
      <c r="D68" s="127"/>
      <c r="E68" s="127"/>
      <c r="F68" s="128"/>
      <c r="G68" s="127"/>
      <c r="H68" s="127"/>
      <c r="I68" s="127"/>
      <c r="J68" s="127"/>
      <c r="K68" s="127"/>
      <c r="L68" s="127"/>
      <c r="M68" s="127"/>
      <c r="N68" s="127"/>
      <c r="O68" s="147"/>
      <c r="P68" s="127"/>
      <c r="Q68" s="127"/>
      <c r="R68" s="129"/>
    </row>
    <row r="69" spans="1:18" ht="18" x14ac:dyDescent="0.25">
      <c r="A69" s="72" t="s">
        <v>39</v>
      </c>
      <c r="B69" s="163" t="s">
        <v>154</v>
      </c>
      <c r="C69" s="164" t="s">
        <v>191</v>
      </c>
      <c r="D69" s="125">
        <v>30</v>
      </c>
      <c r="E69" s="125">
        <v>3.2</v>
      </c>
      <c r="F69" s="125">
        <v>2</v>
      </c>
      <c r="G69" s="59"/>
      <c r="H69" s="11" t="s">
        <v>8</v>
      </c>
      <c r="I69" s="61">
        <v>150</v>
      </c>
      <c r="J69" s="12" t="s">
        <v>4</v>
      </c>
      <c r="K69" s="59">
        <f t="shared" ref="K69:K72" si="39">ROUNDUP(G69/I69,0)</f>
        <v>0</v>
      </c>
      <c r="L69" s="10" t="s">
        <v>5</v>
      </c>
      <c r="M69" s="125">
        <v>23.12</v>
      </c>
      <c r="N69" s="12" t="s">
        <v>4</v>
      </c>
      <c r="O69" s="142">
        <f t="shared" ref="O69:O72" si="40">K69*M69</f>
        <v>0</v>
      </c>
      <c r="P69" s="10" t="s">
        <v>5</v>
      </c>
      <c r="Q69" s="161">
        <v>2.2248000000000001</v>
      </c>
      <c r="R69" s="86">
        <f t="shared" ref="R69:R72" si="41">O69*Q69</f>
        <v>0</v>
      </c>
    </row>
    <row r="70" spans="1:18" ht="18" x14ac:dyDescent="0.25">
      <c r="A70" s="72" t="s">
        <v>189</v>
      </c>
      <c r="B70" s="163" t="s">
        <v>155</v>
      </c>
      <c r="C70" s="164" t="s">
        <v>191</v>
      </c>
      <c r="D70" s="125">
        <v>30</v>
      </c>
      <c r="E70" s="125">
        <v>2.14</v>
      </c>
      <c r="F70" s="125">
        <v>2</v>
      </c>
      <c r="G70" s="59"/>
      <c r="H70" s="11" t="s">
        <v>8</v>
      </c>
      <c r="I70" s="61">
        <v>224</v>
      </c>
      <c r="J70" s="12" t="s">
        <v>4</v>
      </c>
      <c r="K70" s="59">
        <f t="shared" si="39"/>
        <v>0</v>
      </c>
      <c r="L70" s="10" t="s">
        <v>5</v>
      </c>
      <c r="M70" s="125">
        <v>23.98</v>
      </c>
      <c r="N70" s="12" t="s">
        <v>4</v>
      </c>
      <c r="O70" s="142">
        <f t="shared" si="40"/>
        <v>0</v>
      </c>
      <c r="P70" s="10" t="s">
        <v>5</v>
      </c>
      <c r="Q70" s="161">
        <v>2.2248000000000001</v>
      </c>
      <c r="R70" s="86">
        <f t="shared" si="41"/>
        <v>0</v>
      </c>
    </row>
    <row r="71" spans="1:18" ht="18" customHeight="1" x14ac:dyDescent="0.25">
      <c r="A71" s="72" t="s">
        <v>38</v>
      </c>
      <c r="B71" s="163" t="s">
        <v>155</v>
      </c>
      <c r="C71" s="164" t="s">
        <v>191</v>
      </c>
      <c r="D71" s="125">
        <v>30</v>
      </c>
      <c r="E71" s="125">
        <v>2.78</v>
      </c>
      <c r="F71" s="125">
        <v>2</v>
      </c>
      <c r="G71" s="59"/>
      <c r="H71" s="11" t="s">
        <v>8</v>
      </c>
      <c r="I71" s="61">
        <v>172</v>
      </c>
      <c r="J71" s="12" t="s">
        <v>4</v>
      </c>
      <c r="K71" s="59">
        <f t="shared" si="39"/>
        <v>0</v>
      </c>
      <c r="L71" s="10" t="s">
        <v>5</v>
      </c>
      <c r="M71" s="125">
        <v>25.38</v>
      </c>
      <c r="N71" s="12" t="s">
        <v>4</v>
      </c>
      <c r="O71" s="142">
        <f t="shared" si="40"/>
        <v>0</v>
      </c>
      <c r="P71" s="10" t="s">
        <v>5</v>
      </c>
      <c r="Q71" s="161">
        <v>2.2248000000000001</v>
      </c>
      <c r="R71" s="86">
        <f t="shared" si="41"/>
        <v>0</v>
      </c>
    </row>
    <row r="72" spans="1:18" ht="18" customHeight="1" thickBot="1" x14ac:dyDescent="0.3">
      <c r="A72" s="72" t="s">
        <v>273</v>
      </c>
      <c r="B72" s="163" t="s">
        <v>277</v>
      </c>
      <c r="C72" s="164" t="s">
        <v>191</v>
      </c>
      <c r="D72" s="125">
        <v>30</v>
      </c>
      <c r="E72" s="125">
        <v>2.4500000000000002</v>
      </c>
      <c r="F72" s="125">
        <v>2</v>
      </c>
      <c r="G72" s="59"/>
      <c r="H72" s="11" t="s">
        <v>8</v>
      </c>
      <c r="I72" s="61">
        <v>195</v>
      </c>
      <c r="J72" s="12" t="s">
        <v>4</v>
      </c>
      <c r="K72" s="59">
        <f t="shared" si="39"/>
        <v>0</v>
      </c>
      <c r="L72" s="10" t="s">
        <v>5</v>
      </c>
      <c r="M72" s="125">
        <v>35.71</v>
      </c>
      <c r="N72" s="12" t="s">
        <v>4</v>
      </c>
      <c r="O72" s="142">
        <f t="shared" si="40"/>
        <v>0</v>
      </c>
      <c r="P72" s="10" t="s">
        <v>5</v>
      </c>
      <c r="Q72" s="161">
        <v>2.2248000000000001</v>
      </c>
      <c r="R72" s="86">
        <f t="shared" si="41"/>
        <v>0</v>
      </c>
    </row>
    <row r="73" spans="1:18" ht="18.600000000000001" thickBot="1" x14ac:dyDescent="0.3">
      <c r="A73" s="136" t="s">
        <v>239</v>
      </c>
      <c r="B73" s="133"/>
      <c r="C73" s="127"/>
      <c r="D73" s="127"/>
      <c r="E73" s="127"/>
      <c r="F73" s="128"/>
      <c r="G73" s="127"/>
      <c r="H73" s="127"/>
      <c r="I73" s="127"/>
      <c r="J73" s="127"/>
      <c r="K73" s="127"/>
      <c r="L73" s="127"/>
      <c r="M73" s="127"/>
      <c r="N73" s="127"/>
      <c r="O73" s="147"/>
      <c r="P73" s="127"/>
      <c r="Q73" s="127"/>
      <c r="R73" s="129"/>
    </row>
    <row r="74" spans="1:18" ht="18.600000000000001" thickBot="1" x14ac:dyDescent="0.3">
      <c r="A74" s="72" t="s">
        <v>95</v>
      </c>
      <c r="B74" s="163" t="s">
        <v>207</v>
      </c>
      <c r="C74" s="164" t="s">
        <v>191</v>
      </c>
      <c r="D74" s="125">
        <v>28.89</v>
      </c>
      <c r="E74" s="125">
        <v>3.35</v>
      </c>
      <c r="F74" s="125">
        <v>2</v>
      </c>
      <c r="G74" s="59"/>
      <c r="H74" s="11" t="s">
        <v>8</v>
      </c>
      <c r="I74" s="61">
        <v>137</v>
      </c>
      <c r="J74" s="12" t="s">
        <v>4</v>
      </c>
      <c r="K74" s="59">
        <f>ROUNDUP(G74/I74,0)</f>
        <v>0</v>
      </c>
      <c r="L74" s="10" t="s">
        <v>5</v>
      </c>
      <c r="M74" s="125">
        <v>19.100000000000001</v>
      </c>
      <c r="N74" s="12" t="s">
        <v>4</v>
      </c>
      <c r="O74" s="142">
        <f>K74*M74</f>
        <v>0</v>
      </c>
      <c r="P74" s="10" t="s">
        <v>5</v>
      </c>
      <c r="Q74" s="161">
        <v>2.2248000000000001</v>
      </c>
      <c r="R74" s="86">
        <f>O74*Q74</f>
        <v>0</v>
      </c>
    </row>
    <row r="75" spans="1:18" ht="18.600000000000001" thickBot="1" x14ac:dyDescent="0.3">
      <c r="A75" s="136" t="s">
        <v>208</v>
      </c>
      <c r="B75" s="133"/>
      <c r="C75" s="127"/>
      <c r="D75" s="127"/>
      <c r="E75" s="127"/>
      <c r="F75" s="128"/>
      <c r="G75" s="127"/>
      <c r="H75" s="127"/>
      <c r="I75" s="127"/>
      <c r="J75" s="127"/>
      <c r="K75" s="127"/>
      <c r="L75" s="127"/>
      <c r="M75" s="127"/>
      <c r="N75" s="127"/>
      <c r="O75" s="147"/>
      <c r="P75" s="127"/>
      <c r="Q75" s="127"/>
      <c r="R75" s="129"/>
    </row>
    <row r="76" spans="1:18" ht="18" x14ac:dyDescent="0.25">
      <c r="A76" s="159" t="s">
        <v>79</v>
      </c>
      <c r="B76" s="163" t="s">
        <v>209</v>
      </c>
      <c r="C76" s="164" t="s">
        <v>191</v>
      </c>
      <c r="D76" s="125">
        <v>30</v>
      </c>
      <c r="E76" s="125">
        <v>2.86</v>
      </c>
      <c r="F76" s="125">
        <v>2</v>
      </c>
      <c r="G76" s="59"/>
      <c r="H76" s="11" t="s">
        <v>8</v>
      </c>
      <c r="I76" s="61">
        <v>167</v>
      </c>
      <c r="J76" s="12" t="s">
        <v>4</v>
      </c>
      <c r="K76" s="59">
        <f>ROUNDUP(G76/I76,0)</f>
        <v>0</v>
      </c>
      <c r="L76" s="10" t="s">
        <v>5</v>
      </c>
      <c r="M76" s="125">
        <v>33.31</v>
      </c>
      <c r="N76" s="12" t="s">
        <v>4</v>
      </c>
      <c r="O76" s="142">
        <f>K76*M76</f>
        <v>0</v>
      </c>
      <c r="P76" s="10" t="s">
        <v>5</v>
      </c>
      <c r="Q76" s="161">
        <v>2.2248000000000001</v>
      </c>
      <c r="R76" s="86">
        <f>O76*Q76</f>
        <v>0</v>
      </c>
    </row>
    <row r="77" spans="1:18" x14ac:dyDescent="0.25">
      <c r="A77" s="268" t="s">
        <v>19</v>
      </c>
      <c r="B77" s="268"/>
      <c r="C77" s="268"/>
      <c r="D77" s="268"/>
      <c r="E77" s="268"/>
      <c r="F77" s="268"/>
      <c r="I77" s="58"/>
      <c r="L77" s="23"/>
      <c r="N77" s="100"/>
    </row>
    <row r="78" spans="1:18" ht="31.5" customHeight="1" thickBot="1" x14ac:dyDescent="0.3">
      <c r="A78" s="268"/>
      <c r="B78" s="268"/>
      <c r="C78" s="268"/>
      <c r="D78" s="268"/>
      <c r="E78" s="268"/>
      <c r="F78" s="268"/>
      <c r="G78" s="13"/>
      <c r="H78" s="13"/>
      <c r="I78" s="53"/>
      <c r="J78" s="15"/>
      <c r="L78" s="16"/>
      <c r="N78" s="15"/>
      <c r="O78" s="69">
        <f>ROUNDUP(SUM(O9:O76),2)</f>
        <v>0</v>
      </c>
      <c r="P78" s="81"/>
      <c r="Q78" s="81" t="s">
        <v>132</v>
      </c>
      <c r="R78" s="212">
        <f>SUM(R9:R76)</f>
        <v>0</v>
      </c>
    </row>
    <row r="79" spans="1:18" ht="31.5" customHeight="1" x14ac:dyDescent="0.25">
      <c r="G79" s="13"/>
      <c r="H79" s="13"/>
      <c r="I79" s="53"/>
      <c r="J79" s="15"/>
      <c r="L79" s="16"/>
      <c r="N79" s="15"/>
      <c r="O79" s="150"/>
      <c r="P79" s="81"/>
      <c r="Q79" s="81"/>
      <c r="R79" s="106"/>
    </row>
    <row r="80" spans="1:18" x14ac:dyDescent="0.25">
      <c r="B80" s="100" t="s">
        <v>10</v>
      </c>
      <c r="C80" s="46"/>
      <c r="F80" s="5"/>
      <c r="G80" s="21" t="s">
        <v>57</v>
      </c>
      <c r="H80" s="21"/>
      <c r="I80" s="55"/>
      <c r="K80" s="265"/>
      <c r="L80" s="265"/>
      <c r="M80" s="265"/>
      <c r="N80" s="265"/>
      <c r="O80" s="265"/>
      <c r="P80" s="265"/>
      <c r="Q80" s="265"/>
      <c r="R80" s="265"/>
    </row>
    <row r="81" spans="2:18" x14ac:dyDescent="0.25">
      <c r="B81" s="100"/>
      <c r="C81" s="46"/>
      <c r="D81" s="22"/>
      <c r="F81" s="5"/>
    </row>
    <row r="82" spans="2:18" x14ac:dyDescent="0.35">
      <c r="B82" s="101" t="s">
        <v>83</v>
      </c>
      <c r="C82" s="47"/>
      <c r="F82" s="5"/>
      <c r="G82" s="21" t="s">
        <v>21</v>
      </c>
      <c r="H82" s="24"/>
      <c r="I82" s="57"/>
      <c r="K82" s="265"/>
      <c r="L82" s="265"/>
      <c r="M82" s="265"/>
      <c r="N82" s="265"/>
      <c r="O82" s="265"/>
      <c r="P82" s="265"/>
      <c r="Q82" s="265"/>
      <c r="R82" s="265"/>
    </row>
    <row r="83" spans="2:18" x14ac:dyDescent="0.25">
      <c r="B83" s="101" t="s">
        <v>22</v>
      </c>
      <c r="F83" s="5"/>
    </row>
    <row r="84" spans="2:18" x14ac:dyDescent="0.3">
      <c r="B84" s="102" t="s">
        <v>82</v>
      </c>
      <c r="E84" s="18"/>
      <c r="F84" s="18"/>
      <c r="G84" s="21" t="s">
        <v>14</v>
      </c>
      <c r="H84" s="24"/>
      <c r="I84" s="57"/>
      <c r="J84" s="18"/>
      <c r="K84" s="264"/>
      <c r="L84" s="264"/>
      <c r="M84" s="264"/>
      <c r="N84" s="264"/>
      <c r="O84" s="264"/>
      <c r="P84" s="264"/>
      <c r="Q84" s="264"/>
      <c r="R84" s="264"/>
    </row>
    <row r="85" spans="2:18" x14ac:dyDescent="0.25">
      <c r="B85" s="103" t="s">
        <v>84</v>
      </c>
      <c r="E85" s="18"/>
      <c r="F85" s="18"/>
    </row>
    <row r="86" spans="2:18" x14ac:dyDescent="0.25">
      <c r="B86" s="5"/>
      <c r="E86" s="18"/>
      <c r="F86" s="18"/>
      <c r="G86" s="21" t="s">
        <v>37</v>
      </c>
      <c r="H86" s="21"/>
      <c r="I86" s="55"/>
      <c r="K86" s="265"/>
      <c r="L86" s="265"/>
      <c r="M86" s="265"/>
      <c r="N86" s="265"/>
      <c r="O86" s="265"/>
      <c r="P86" s="265"/>
      <c r="Q86" s="265"/>
      <c r="R86" s="265"/>
    </row>
    <row r="87" spans="2:18" x14ac:dyDescent="0.25">
      <c r="B87" s="5"/>
      <c r="F87" s="5"/>
      <c r="G87" s="23"/>
    </row>
    <row r="88" spans="2:18" x14ac:dyDescent="0.25">
      <c r="B88" s="5"/>
      <c r="F88" s="5"/>
      <c r="G88" s="23"/>
    </row>
    <row r="89" spans="2:18" ht="16.2" x14ac:dyDescent="0.25">
      <c r="B89" s="5"/>
      <c r="D89" s="29"/>
      <c r="E89" s="29"/>
      <c r="F89" s="29"/>
      <c r="G89" s="21" t="s">
        <v>169</v>
      </c>
      <c r="H89" s="21"/>
      <c r="I89" s="55"/>
      <c r="K89" s="5" t="s">
        <v>170</v>
      </c>
      <c r="N89" s="269"/>
      <c r="O89" s="269"/>
      <c r="P89" s="269"/>
      <c r="Q89" s="269"/>
      <c r="R89" s="269"/>
    </row>
    <row r="90" spans="2:18" x14ac:dyDescent="0.25">
      <c r="B90" s="5"/>
      <c r="F90" s="5"/>
      <c r="I90" s="58"/>
      <c r="L90" s="23"/>
      <c r="N90" s="100"/>
    </row>
    <row r="91" spans="2:18" x14ac:dyDescent="0.25">
      <c r="B91" s="5"/>
      <c r="F91" s="5"/>
      <c r="I91" s="58"/>
      <c r="K91" s="5" t="s">
        <v>171</v>
      </c>
      <c r="N91" s="269"/>
      <c r="O91" s="269"/>
      <c r="P91" s="269"/>
      <c r="Q91" s="269"/>
      <c r="R91" s="269"/>
    </row>
    <row r="92" spans="2:18" x14ac:dyDescent="0.25">
      <c r="B92" s="5"/>
      <c r="F92" s="5"/>
      <c r="I92" s="58"/>
    </row>
    <row r="93" spans="2:18" x14ac:dyDescent="0.25">
      <c r="B93" s="5"/>
      <c r="F93" s="5"/>
      <c r="K93" s="5" t="s">
        <v>172</v>
      </c>
      <c r="L93" s="269"/>
      <c r="M93" s="269"/>
      <c r="N93" s="269"/>
      <c r="O93" s="269"/>
      <c r="P93" s="269"/>
      <c r="Q93" s="104" t="s">
        <v>28</v>
      </c>
      <c r="R93" s="25"/>
    </row>
    <row r="94" spans="2:18" x14ac:dyDescent="0.25">
      <c r="B94" s="5"/>
      <c r="F94" s="5"/>
    </row>
    <row r="95" spans="2:18" x14ac:dyDescent="0.25">
      <c r="B95" s="5"/>
      <c r="F95" s="5"/>
      <c r="K95" s="5" t="s">
        <v>174</v>
      </c>
      <c r="N95" s="269"/>
      <c r="O95" s="269"/>
      <c r="P95" s="269"/>
      <c r="Q95" s="269"/>
      <c r="R95" s="269"/>
    </row>
    <row r="96" spans="2:18" x14ac:dyDescent="0.25">
      <c r="B96" s="5"/>
      <c r="F96" s="5"/>
    </row>
    <row r="97" spans="2:16" x14ac:dyDescent="0.25">
      <c r="B97" s="5"/>
      <c r="F97" s="5"/>
      <c r="K97" s="5" t="s">
        <v>175</v>
      </c>
      <c r="N97" s="270"/>
      <c r="O97" s="270"/>
      <c r="P97" s="270"/>
    </row>
  </sheetData>
  <dataConsolidate>
    <dataRefs count="1">
      <dataRef ref="A10:X66" sheet="Beef - 100154"/>
    </dataRefs>
  </dataConsolidate>
  <mergeCells count="11">
    <mergeCell ref="N89:R89"/>
    <mergeCell ref="N91:R91"/>
    <mergeCell ref="L93:P93"/>
    <mergeCell ref="N95:R95"/>
    <mergeCell ref="N97:P97"/>
    <mergeCell ref="K84:R84"/>
    <mergeCell ref="K86:R86"/>
    <mergeCell ref="B7:C7"/>
    <mergeCell ref="A77:F78"/>
    <mergeCell ref="K80:R80"/>
    <mergeCell ref="K82:R82"/>
  </mergeCells>
  <phoneticPr fontId="0" type="noConversion"/>
  <hyperlinks>
    <hyperlink ref="B85" r:id="rId1" xr:uid="{00000000-0004-0000-0100-000000000000}"/>
  </hyperlinks>
  <printOptions horizontalCentered="1"/>
  <pageMargins left="0.17" right="0.16" top="0.4" bottom="0.43" header="0.23" footer="0.17"/>
  <pageSetup scale="65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0000"/>
  </sheetPr>
  <dimension ref="A1:R117"/>
  <sheetViews>
    <sheetView zoomScale="90" zoomScaleNormal="90" workbookViewId="0">
      <pane xSplit="2" ySplit="5" topLeftCell="C6" activePane="bottomRight" state="frozen"/>
      <selection activeCell="G10" sqref="G10:K11"/>
      <selection pane="topRight" activeCell="G10" sqref="G10:K11"/>
      <selection pane="bottomLeft" activeCell="G10" sqref="G10:K11"/>
      <selection pane="bottomRight" activeCell="Q7" sqref="Q7:Q8"/>
    </sheetView>
  </sheetViews>
  <sheetFormatPr defaultColWidth="8.88671875" defaultRowHeight="14.4" x14ac:dyDescent="0.25"/>
  <cols>
    <col min="1" max="1" width="9.88671875" style="5" customWidth="1"/>
    <col min="2" max="2" width="35.88671875" style="5" customWidth="1"/>
    <col min="3" max="3" width="15" style="14" customWidth="1"/>
    <col min="4" max="4" width="8.5546875" style="5" customWidth="1"/>
    <col min="5" max="5" width="10.44140625" style="5" customWidth="1"/>
    <col min="6" max="6" width="7.5546875" style="5" customWidth="1"/>
    <col min="7" max="7" width="11.5546875" style="5" customWidth="1"/>
    <col min="8" max="8" width="3" style="5" customWidth="1"/>
    <col min="9" max="9" width="9.88671875" style="56" customWidth="1"/>
    <col min="10" max="10" width="2.5546875" style="5" customWidth="1"/>
    <col min="11" max="11" width="8.5546875" style="5" customWidth="1"/>
    <col min="12" max="12" width="2.88671875" style="5" customWidth="1"/>
    <col min="13" max="13" width="9.109375" style="5" customWidth="1"/>
    <col min="14" max="14" width="2.88671875" style="5" customWidth="1"/>
    <col min="15" max="15" width="13.44140625" style="139" customWidth="1"/>
    <col min="16" max="16" width="4.109375" style="5" customWidth="1"/>
    <col min="17" max="17" width="11.44140625" style="5" customWidth="1"/>
    <col min="18" max="18" width="14.109375" style="5" customWidth="1"/>
    <col min="19" max="16384" width="8.88671875" style="5"/>
  </cols>
  <sheetData>
    <row r="1" spans="1:18" s="3" customFormat="1" ht="27" customHeight="1" x14ac:dyDescent="0.25">
      <c r="A1" s="4"/>
      <c r="C1" s="44"/>
      <c r="D1" s="4"/>
      <c r="E1" s="4"/>
      <c r="F1" s="4"/>
      <c r="G1" s="4"/>
      <c r="H1" s="4"/>
      <c r="I1" s="50"/>
      <c r="J1" s="4"/>
      <c r="K1" s="4"/>
      <c r="L1" s="4"/>
      <c r="M1" s="4"/>
      <c r="N1" s="4"/>
      <c r="O1" s="137"/>
      <c r="R1" s="49" t="s">
        <v>244</v>
      </c>
    </row>
    <row r="2" spans="1:18" ht="18.75" customHeight="1" x14ac:dyDescent="0.25">
      <c r="B2" s="6"/>
      <c r="C2" s="44"/>
      <c r="D2" s="105"/>
      <c r="E2" s="6"/>
      <c r="F2" s="244"/>
      <c r="G2" s="244"/>
      <c r="H2" s="244"/>
      <c r="I2" s="244"/>
      <c r="J2" s="6"/>
      <c r="K2" s="6"/>
      <c r="L2" s="6"/>
      <c r="M2" s="6"/>
      <c r="N2" s="6"/>
      <c r="R2" s="1" t="s">
        <v>305</v>
      </c>
    </row>
    <row r="3" spans="1:18" ht="23.4" x14ac:dyDescent="0.25">
      <c r="B3" s="6"/>
      <c r="C3" s="44"/>
      <c r="D3" s="105" t="s">
        <v>177</v>
      </c>
      <c r="E3" s="7"/>
      <c r="F3" s="7"/>
      <c r="G3" s="7"/>
      <c r="H3" s="7"/>
      <c r="I3" s="52"/>
      <c r="J3" s="7"/>
      <c r="K3" s="7"/>
      <c r="L3" s="7"/>
      <c r="M3" s="8"/>
      <c r="N3" s="8"/>
      <c r="R3" s="2" t="s">
        <v>104</v>
      </c>
    </row>
    <row r="4" spans="1:18" ht="22.2" hidden="1" x14ac:dyDescent="0.25">
      <c r="B4" s="6"/>
      <c r="C4" s="6"/>
      <c r="D4" s="7"/>
      <c r="E4" s="7"/>
      <c r="F4" s="7"/>
      <c r="G4" s="7"/>
      <c r="H4" s="7"/>
      <c r="I4" s="52"/>
      <c r="J4" s="7"/>
      <c r="K4" s="7"/>
      <c r="L4" s="7"/>
      <c r="M4" s="8"/>
      <c r="N4" s="8"/>
      <c r="O4" s="146"/>
      <c r="P4" s="2"/>
      <c r="Q4" s="2"/>
      <c r="R4" s="2"/>
    </row>
    <row r="5" spans="1:18" ht="24.6" customHeight="1" thickBot="1" x14ac:dyDescent="0.3">
      <c r="A5" s="6"/>
      <c r="B5" s="6"/>
      <c r="C5" s="6"/>
      <c r="D5" s="6"/>
      <c r="E5" s="6"/>
      <c r="F5" s="6"/>
      <c r="G5" s="9"/>
      <c r="H5" s="1"/>
      <c r="I5" s="51"/>
      <c r="J5" s="6"/>
      <c r="K5" s="6"/>
      <c r="L5" s="6"/>
      <c r="M5" s="6"/>
      <c r="N5" s="6"/>
      <c r="O5" s="138"/>
      <c r="P5" s="6"/>
      <c r="Q5" s="166">
        <v>3.5505</v>
      </c>
      <c r="R5" s="6"/>
    </row>
    <row r="6" spans="1:18" ht="63.75" customHeight="1" thickBot="1" x14ac:dyDescent="0.3">
      <c r="A6" s="84"/>
      <c r="B6" s="172"/>
      <c r="C6" s="83"/>
      <c r="D6" s="271" t="s">
        <v>78</v>
      </c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3"/>
    </row>
    <row r="7" spans="1:18" ht="62.25" customHeight="1" x14ac:dyDescent="0.25">
      <c r="A7" s="282" t="s">
        <v>0</v>
      </c>
      <c r="B7" s="284" t="s">
        <v>1</v>
      </c>
      <c r="C7" s="285"/>
      <c r="D7" s="274" t="s">
        <v>18</v>
      </c>
      <c r="E7" s="274" t="s">
        <v>2</v>
      </c>
      <c r="F7" s="274" t="s">
        <v>12</v>
      </c>
      <c r="G7" s="288" t="s">
        <v>67</v>
      </c>
      <c r="H7" s="290" t="s">
        <v>8</v>
      </c>
      <c r="I7" s="274" t="s">
        <v>124</v>
      </c>
      <c r="J7" s="276" t="s">
        <v>4</v>
      </c>
      <c r="K7" s="274" t="s">
        <v>9</v>
      </c>
      <c r="L7" s="274" t="s">
        <v>5</v>
      </c>
      <c r="M7" s="274" t="s">
        <v>176</v>
      </c>
      <c r="N7" s="276" t="s">
        <v>4</v>
      </c>
      <c r="O7" s="278" t="s">
        <v>129</v>
      </c>
      <c r="P7" s="274" t="s">
        <v>5</v>
      </c>
      <c r="Q7" s="274" t="s">
        <v>262</v>
      </c>
      <c r="R7" s="280" t="s">
        <v>240</v>
      </c>
    </row>
    <row r="8" spans="1:18" ht="15" thickBot="1" x14ac:dyDescent="0.3">
      <c r="A8" s="283"/>
      <c r="B8" s="286"/>
      <c r="C8" s="287"/>
      <c r="D8" s="275"/>
      <c r="E8" s="275"/>
      <c r="F8" s="275"/>
      <c r="G8" s="289"/>
      <c r="H8" s="291"/>
      <c r="I8" s="275"/>
      <c r="J8" s="277"/>
      <c r="K8" s="275"/>
      <c r="L8" s="275"/>
      <c r="M8" s="275"/>
      <c r="N8" s="277"/>
      <c r="O8" s="279"/>
      <c r="P8" s="275"/>
      <c r="Q8" s="275"/>
      <c r="R8" s="281"/>
    </row>
    <row r="9" spans="1:18" ht="18.600000000000001" thickBot="1" x14ac:dyDescent="0.3">
      <c r="A9" s="136" t="s">
        <v>241</v>
      </c>
      <c r="B9" s="133"/>
      <c r="C9" s="127"/>
      <c r="D9" s="127"/>
      <c r="E9" s="127"/>
      <c r="F9" s="128"/>
      <c r="G9" s="127"/>
      <c r="H9" s="127"/>
      <c r="I9" s="127"/>
      <c r="J9" s="127"/>
      <c r="K9" s="127"/>
      <c r="L9" s="127"/>
      <c r="M9" s="127"/>
      <c r="N9" s="127"/>
      <c r="O9" s="147"/>
      <c r="P9" s="127"/>
      <c r="Q9" s="127"/>
      <c r="R9" s="129"/>
    </row>
    <row r="10" spans="1:18" ht="18.600000000000001" thickBot="1" x14ac:dyDescent="0.3">
      <c r="A10" s="126" t="s">
        <v>270</v>
      </c>
      <c r="B10" s="173" t="s">
        <v>279</v>
      </c>
      <c r="C10" s="174" t="s">
        <v>192</v>
      </c>
      <c r="D10" s="175">
        <v>30</v>
      </c>
      <c r="E10" s="175">
        <v>3.28</v>
      </c>
      <c r="F10" s="175">
        <v>2</v>
      </c>
      <c r="G10" s="176"/>
      <c r="H10" s="177" t="s">
        <v>8</v>
      </c>
      <c r="I10" s="178">
        <f>ROUNDDOWN((D10*16)/E10,0)</f>
        <v>146</v>
      </c>
      <c r="J10" s="179" t="s">
        <v>4</v>
      </c>
      <c r="K10" s="176">
        <f>ROUNDUP(G10/I10,0)</f>
        <v>0</v>
      </c>
      <c r="L10" s="180" t="s">
        <v>5</v>
      </c>
      <c r="M10" s="175">
        <v>35</v>
      </c>
      <c r="N10" s="179" t="s">
        <v>4</v>
      </c>
      <c r="O10" s="181">
        <f>K10*M10</f>
        <v>0</v>
      </c>
      <c r="P10" s="180" t="s">
        <v>5</v>
      </c>
      <c r="Q10" s="161">
        <v>3.1059000000000001</v>
      </c>
      <c r="R10" s="182">
        <f>O10*Q10</f>
        <v>0</v>
      </c>
    </row>
    <row r="11" spans="1:18" ht="12.6" customHeight="1" x14ac:dyDescent="0.25">
      <c r="A11" s="268" t="s">
        <v>19</v>
      </c>
      <c r="B11" s="268"/>
      <c r="C11" s="268"/>
      <c r="D11" s="268"/>
      <c r="E11" s="268"/>
      <c r="F11" s="268"/>
      <c r="G11" s="64"/>
      <c r="H11" s="66"/>
      <c r="I11" s="63"/>
      <c r="J11" s="67"/>
      <c r="K11" s="64"/>
      <c r="L11" s="14"/>
      <c r="M11" s="14"/>
      <c r="N11" s="67"/>
      <c r="O11" s="143"/>
      <c r="P11" s="68"/>
      <c r="Q11" s="68"/>
      <c r="R11" s="68"/>
    </row>
    <row r="12" spans="1:18" ht="31.5" customHeight="1" thickBot="1" x14ac:dyDescent="0.3">
      <c r="A12" s="268"/>
      <c r="B12" s="268"/>
      <c r="C12" s="268"/>
      <c r="D12" s="268"/>
      <c r="E12" s="268"/>
      <c r="F12" s="268"/>
      <c r="G12" s="13"/>
      <c r="H12" s="13"/>
      <c r="I12" s="53"/>
      <c r="J12" s="15"/>
      <c r="L12" s="16"/>
      <c r="N12" s="15"/>
      <c r="O12" s="69">
        <f>ROUNDUP(SUM(O10:O10),2)</f>
        <v>0</v>
      </c>
      <c r="P12" s="81"/>
      <c r="Q12" s="81" t="s">
        <v>132</v>
      </c>
      <c r="R12" s="212">
        <f>SUM(R10:R11)</f>
        <v>0</v>
      </c>
    </row>
    <row r="13" spans="1:18" ht="18" customHeight="1" x14ac:dyDescent="0.25">
      <c r="A13" s="13"/>
      <c r="B13" s="13"/>
      <c r="C13" s="45"/>
      <c r="D13" s="13"/>
      <c r="E13" s="13"/>
      <c r="F13" s="13"/>
      <c r="G13" s="13"/>
      <c r="H13" s="13"/>
      <c r="I13" s="54"/>
      <c r="J13" s="17"/>
      <c r="K13" s="18"/>
      <c r="L13" s="19"/>
      <c r="M13" s="18"/>
      <c r="N13" s="17"/>
      <c r="O13" s="144"/>
      <c r="P13" s="20"/>
      <c r="Q13" s="20"/>
      <c r="R13" s="20"/>
    </row>
    <row r="14" spans="1:18" ht="16.350000000000001" customHeight="1" x14ac:dyDescent="0.25">
      <c r="B14" s="100" t="s">
        <v>10</v>
      </c>
      <c r="C14" s="46"/>
      <c r="G14" s="21" t="s">
        <v>57</v>
      </c>
      <c r="H14" s="21"/>
      <c r="I14" s="55"/>
      <c r="K14" s="265"/>
      <c r="L14" s="265"/>
      <c r="M14" s="265"/>
      <c r="N14" s="265"/>
      <c r="O14" s="265"/>
      <c r="P14" s="265"/>
      <c r="Q14" s="265"/>
      <c r="R14" s="265"/>
    </row>
    <row r="15" spans="1:18" ht="16.350000000000001" customHeight="1" x14ac:dyDescent="0.25">
      <c r="B15" s="100"/>
      <c r="C15" s="46"/>
      <c r="D15" s="22"/>
    </row>
    <row r="16" spans="1:18" ht="16.350000000000001" customHeight="1" x14ac:dyDescent="0.35">
      <c r="B16" s="101" t="s">
        <v>83</v>
      </c>
      <c r="C16" s="47"/>
      <c r="G16" s="21" t="s">
        <v>21</v>
      </c>
      <c r="H16" s="24"/>
      <c r="I16" s="57"/>
      <c r="K16" s="265"/>
      <c r="L16" s="265"/>
      <c r="M16" s="265"/>
      <c r="N16" s="265"/>
      <c r="O16" s="265"/>
      <c r="P16" s="265"/>
      <c r="Q16" s="265"/>
      <c r="R16" s="265"/>
    </row>
    <row r="17" spans="1:18" ht="16.350000000000001" customHeight="1" x14ac:dyDescent="0.25">
      <c r="B17" s="101" t="s">
        <v>22</v>
      </c>
    </row>
    <row r="18" spans="1:18" ht="16.350000000000001" customHeight="1" x14ac:dyDescent="0.3">
      <c r="B18" s="102" t="s">
        <v>82</v>
      </c>
      <c r="E18" s="18"/>
      <c r="F18" s="18"/>
      <c r="G18" s="21" t="s">
        <v>14</v>
      </c>
      <c r="H18" s="24"/>
      <c r="I18" s="57"/>
      <c r="J18" s="18"/>
      <c r="K18" s="264"/>
      <c r="L18" s="264"/>
      <c r="M18" s="264"/>
      <c r="N18" s="264"/>
      <c r="O18" s="264"/>
      <c r="P18" s="264"/>
      <c r="Q18" s="264"/>
      <c r="R18" s="264"/>
    </row>
    <row r="19" spans="1:18" ht="16.350000000000001" customHeight="1" x14ac:dyDescent="0.25">
      <c r="A19" s="26"/>
      <c r="B19" s="103" t="s">
        <v>84</v>
      </c>
      <c r="E19" s="18"/>
      <c r="F19" s="18"/>
    </row>
    <row r="20" spans="1:18" ht="16.350000000000001" customHeight="1" x14ac:dyDescent="0.25">
      <c r="A20" s="27"/>
      <c r="E20" s="18"/>
      <c r="F20" s="18"/>
      <c r="G20" s="21" t="s">
        <v>37</v>
      </c>
      <c r="H20" s="21"/>
      <c r="I20" s="55"/>
      <c r="K20" s="265"/>
      <c r="L20" s="265"/>
      <c r="M20" s="265"/>
      <c r="N20" s="265"/>
      <c r="O20" s="265"/>
      <c r="P20" s="265"/>
      <c r="Q20" s="265"/>
      <c r="R20" s="265"/>
    </row>
    <row r="21" spans="1:18" ht="9" customHeight="1" x14ac:dyDescent="0.25">
      <c r="A21" s="27"/>
      <c r="G21" s="23"/>
    </row>
    <row r="22" spans="1:18" x14ac:dyDescent="0.25">
      <c r="A22" s="27"/>
      <c r="G22" s="23"/>
    </row>
    <row r="23" spans="1:18" ht="18.75" customHeight="1" x14ac:dyDescent="0.25">
      <c r="D23" s="29"/>
      <c r="E23" s="29"/>
      <c r="F23" s="29"/>
      <c r="G23" s="21" t="s">
        <v>169</v>
      </c>
      <c r="H23" s="21"/>
      <c r="I23" s="55"/>
      <c r="K23" s="5" t="s">
        <v>170</v>
      </c>
      <c r="N23" s="269"/>
      <c r="O23" s="269"/>
      <c r="P23" s="269"/>
      <c r="Q23" s="269"/>
      <c r="R23" s="269"/>
    </row>
    <row r="24" spans="1:18" ht="18.75" customHeight="1" x14ac:dyDescent="0.25">
      <c r="I24" s="58"/>
      <c r="L24" s="23"/>
      <c r="N24" s="100"/>
    </row>
    <row r="25" spans="1:18" ht="16.350000000000001" customHeight="1" x14ac:dyDescent="0.25">
      <c r="I25" s="58"/>
      <c r="K25" s="5" t="s">
        <v>171</v>
      </c>
      <c r="N25" s="269"/>
      <c r="O25" s="269"/>
      <c r="P25" s="269"/>
      <c r="Q25" s="269"/>
      <c r="R25" s="269"/>
    </row>
    <row r="26" spans="1:18" ht="18" customHeight="1" x14ac:dyDescent="0.25">
      <c r="I26" s="58"/>
    </row>
    <row r="27" spans="1:18" ht="19.5" customHeight="1" x14ac:dyDescent="0.25">
      <c r="K27" s="5" t="s">
        <v>172</v>
      </c>
      <c r="L27" s="269"/>
      <c r="M27" s="269"/>
      <c r="N27" s="269"/>
      <c r="O27" s="269"/>
      <c r="P27" s="269"/>
      <c r="Q27" s="104" t="s">
        <v>28</v>
      </c>
      <c r="R27" s="25"/>
    </row>
    <row r="28" spans="1:18" ht="15.75" customHeight="1" x14ac:dyDescent="0.25"/>
    <row r="29" spans="1:18" x14ac:dyDescent="0.25">
      <c r="K29" s="5" t="s">
        <v>174</v>
      </c>
      <c r="N29" s="269"/>
      <c r="O29" s="269"/>
      <c r="P29" s="269"/>
      <c r="Q29" s="269"/>
      <c r="R29" s="269"/>
    </row>
    <row r="30" spans="1:18" ht="21" customHeight="1" x14ac:dyDescent="0.25"/>
    <row r="31" spans="1:18" x14ac:dyDescent="0.25">
      <c r="K31" s="5" t="s">
        <v>175</v>
      </c>
      <c r="N31" s="270"/>
      <c r="O31" s="270"/>
      <c r="P31" s="270"/>
    </row>
    <row r="32" spans="1:18" x14ac:dyDescent="0.25">
      <c r="I32" s="58"/>
      <c r="L32" s="23"/>
      <c r="N32" s="100"/>
    </row>
    <row r="33" spans="9:18" x14ac:dyDescent="0.25">
      <c r="I33" s="58"/>
      <c r="K33" s="27"/>
      <c r="N33" s="100"/>
      <c r="O33" s="148"/>
      <c r="P33" s="27"/>
      <c r="Q33" s="27"/>
      <c r="R33" s="27"/>
    </row>
    <row r="34" spans="9:18" x14ac:dyDescent="0.25">
      <c r="I34" s="58"/>
    </row>
    <row r="117" spans="9:9" x14ac:dyDescent="0.25">
      <c r="I117" s="56" t="s">
        <v>125</v>
      </c>
    </row>
  </sheetData>
  <dataConsolidate>
    <dataRefs count="1">
      <dataRef ref="A10:X66" sheet="Beef - 100154"/>
    </dataRefs>
  </dataConsolidate>
  <mergeCells count="29">
    <mergeCell ref="F2:I2"/>
    <mergeCell ref="G7:G8"/>
    <mergeCell ref="F7:F8"/>
    <mergeCell ref="H7:H8"/>
    <mergeCell ref="I7:I8"/>
    <mergeCell ref="K7:K8"/>
    <mergeCell ref="R7:R8"/>
    <mergeCell ref="M7:M8"/>
    <mergeCell ref="A11:F12"/>
    <mergeCell ref="A7:A8"/>
    <mergeCell ref="D7:D8"/>
    <mergeCell ref="E7:E8"/>
    <mergeCell ref="B7:C8"/>
    <mergeCell ref="K14:R14"/>
    <mergeCell ref="N31:P31"/>
    <mergeCell ref="D6:R6"/>
    <mergeCell ref="P7:P8"/>
    <mergeCell ref="Q7:Q8"/>
    <mergeCell ref="L7:L8"/>
    <mergeCell ref="N7:N8"/>
    <mergeCell ref="O7:O8"/>
    <mergeCell ref="N25:R25"/>
    <mergeCell ref="L27:P27"/>
    <mergeCell ref="N29:R29"/>
    <mergeCell ref="K16:R16"/>
    <mergeCell ref="K18:R18"/>
    <mergeCell ref="K20:R20"/>
    <mergeCell ref="N23:R23"/>
    <mergeCell ref="J7:J8"/>
  </mergeCells>
  <conditionalFormatting sqref="I11">
    <cfRule type="expression" dxfId="95" priority="17" stopIfTrue="1">
      <formula>#REF!=#REF!</formula>
    </cfRule>
    <cfRule type="expression" dxfId="94" priority="18" stopIfTrue="1">
      <formula>#REF!=#REF!</formula>
    </cfRule>
  </conditionalFormatting>
  <hyperlinks>
    <hyperlink ref="B19" r:id="rId1" xr:uid="{00000000-0004-0000-0200-000000000000}"/>
  </hyperlinks>
  <printOptions horizontalCentered="1"/>
  <pageMargins left="0.17" right="0.16" top="0.4" bottom="0.43" header="0.23" footer="0.17"/>
  <pageSetup scale="65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R97"/>
  <sheetViews>
    <sheetView tabSelected="1" zoomScale="85" zoomScaleNormal="85" workbookViewId="0">
      <pane xSplit="2" ySplit="4" topLeftCell="C11" activePane="bottomRight" state="frozen"/>
      <selection activeCell="G10" sqref="G10:K11"/>
      <selection pane="topRight" activeCell="G10" sqref="G10:K11"/>
      <selection pane="bottomLeft" activeCell="G10" sqref="G10:K11"/>
      <selection pane="bottomRight" activeCell="M24" sqref="M24"/>
    </sheetView>
  </sheetViews>
  <sheetFormatPr defaultColWidth="8.88671875" defaultRowHeight="14.4" x14ac:dyDescent="0.25"/>
  <cols>
    <col min="1" max="1" width="9.5546875" style="5" customWidth="1"/>
    <col min="2" max="2" width="35" style="23" customWidth="1"/>
    <col min="3" max="3" width="18.109375" style="14" customWidth="1"/>
    <col min="4" max="4" width="8.44140625" style="5" customWidth="1"/>
    <col min="5" max="5" width="10" style="5" customWidth="1"/>
    <col min="6" max="6" width="8.44140625" style="112" customWidth="1"/>
    <col min="7" max="7" width="9.88671875" style="5" customWidth="1"/>
    <col min="8" max="8" width="3" style="5" customWidth="1"/>
    <col min="9" max="9" width="9.109375" style="5" customWidth="1"/>
    <col min="10" max="10" width="3" style="5" customWidth="1"/>
    <col min="11" max="11" width="9.44140625" style="5" customWidth="1"/>
    <col min="12" max="12" width="3" style="5" customWidth="1"/>
    <col min="13" max="13" width="8.5546875" style="5" customWidth="1"/>
    <col min="14" max="14" width="3" style="5" customWidth="1"/>
    <col min="15" max="15" width="12.88671875" style="139" customWidth="1"/>
    <col min="16" max="16" width="2.44140625" style="5" bestFit="1" customWidth="1"/>
    <col min="17" max="17" width="11.44140625" style="5" customWidth="1"/>
    <col min="18" max="18" width="12" style="5" customWidth="1"/>
    <col min="19" max="16384" width="8.88671875" style="5"/>
  </cols>
  <sheetData>
    <row r="1" spans="1:18" s="3" customFormat="1" ht="24" customHeight="1" x14ac:dyDescent="0.25">
      <c r="B1" s="4"/>
      <c r="C1" s="48"/>
      <c r="D1" s="4"/>
      <c r="E1" s="4"/>
      <c r="F1" s="107"/>
      <c r="G1" s="4"/>
      <c r="H1" s="1"/>
      <c r="I1" s="4"/>
      <c r="J1" s="4"/>
      <c r="K1" s="4"/>
      <c r="L1" s="4"/>
      <c r="M1" s="4"/>
      <c r="N1" s="4"/>
      <c r="O1" s="137"/>
      <c r="R1" s="49" t="s">
        <v>243</v>
      </c>
    </row>
    <row r="2" spans="1:18" ht="21.6" customHeight="1" x14ac:dyDescent="0.25">
      <c r="B2" s="62"/>
      <c r="C2" s="105"/>
      <c r="D2" s="105"/>
      <c r="E2" s="6"/>
      <c r="F2" s="108"/>
      <c r="G2" s="9"/>
      <c r="H2" s="9"/>
      <c r="I2" s="9"/>
      <c r="J2" s="6"/>
      <c r="K2" s="6"/>
      <c r="L2" s="6"/>
      <c r="M2" s="6"/>
      <c r="N2" s="6"/>
      <c r="O2" s="138"/>
      <c r="P2" s="6"/>
      <c r="Q2" s="6"/>
      <c r="R2" s="1" t="s">
        <v>305</v>
      </c>
    </row>
    <row r="3" spans="1:18" ht="20.25" customHeight="1" x14ac:dyDescent="0.25">
      <c r="B3" s="62"/>
      <c r="C3" s="105" t="s">
        <v>177</v>
      </c>
      <c r="D3" s="105"/>
      <c r="E3" s="7"/>
      <c r="F3" s="109"/>
      <c r="G3" s="7"/>
      <c r="H3" s="7"/>
      <c r="I3" s="7"/>
      <c r="J3" s="7"/>
      <c r="K3" s="7"/>
      <c r="L3" s="8"/>
      <c r="M3" s="8"/>
      <c r="N3" s="8"/>
      <c r="R3" s="2" t="s">
        <v>104</v>
      </c>
    </row>
    <row r="4" spans="1:18" ht="32.25" customHeight="1" thickBot="1" x14ac:dyDescent="0.3">
      <c r="B4" s="62"/>
      <c r="C4" s="6"/>
      <c r="D4" s="7"/>
      <c r="E4" s="7"/>
      <c r="F4" s="109"/>
      <c r="G4" s="7"/>
      <c r="H4" s="7"/>
      <c r="I4" s="7"/>
      <c r="J4" s="7"/>
      <c r="K4" s="7"/>
      <c r="L4" s="8"/>
      <c r="M4" s="8"/>
      <c r="N4" s="8"/>
      <c r="O4" s="140"/>
      <c r="P4" s="8"/>
      <c r="Q4" s="167">
        <v>1.5386</v>
      </c>
      <c r="R4" s="8"/>
    </row>
    <row r="5" spans="1:18" ht="58.5" customHeight="1" thickBot="1" x14ac:dyDescent="0.3">
      <c r="A5" s="84"/>
      <c r="B5" s="85"/>
      <c r="C5" s="83"/>
      <c r="D5" s="292" t="s">
        <v>78</v>
      </c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4"/>
    </row>
    <row r="6" spans="1:18" ht="60" customHeight="1" x14ac:dyDescent="0.25">
      <c r="A6" s="297" t="s">
        <v>0</v>
      </c>
      <c r="B6" s="284" t="s">
        <v>1</v>
      </c>
      <c r="C6" s="285"/>
      <c r="D6" s="274" t="s">
        <v>18</v>
      </c>
      <c r="E6" s="274" t="s">
        <v>2</v>
      </c>
      <c r="F6" s="299" t="s">
        <v>13</v>
      </c>
      <c r="G6" s="288" t="s">
        <v>67</v>
      </c>
      <c r="H6" s="295" t="s">
        <v>3</v>
      </c>
      <c r="I6" s="274" t="s">
        <v>124</v>
      </c>
      <c r="J6" s="276" t="s">
        <v>4</v>
      </c>
      <c r="K6" s="274" t="s">
        <v>9</v>
      </c>
      <c r="L6" s="274" t="s">
        <v>5</v>
      </c>
      <c r="M6" s="274" t="s">
        <v>176</v>
      </c>
      <c r="N6" s="276" t="s">
        <v>4</v>
      </c>
      <c r="O6" s="278" t="s">
        <v>20</v>
      </c>
      <c r="P6" s="274" t="s">
        <v>5</v>
      </c>
      <c r="Q6" s="274" t="s">
        <v>262</v>
      </c>
      <c r="R6" s="301" t="s">
        <v>240</v>
      </c>
    </row>
    <row r="7" spans="1:18" ht="15" thickBot="1" x14ac:dyDescent="0.3">
      <c r="A7" s="298"/>
      <c r="B7" s="286"/>
      <c r="C7" s="287"/>
      <c r="D7" s="275"/>
      <c r="E7" s="275"/>
      <c r="F7" s="300"/>
      <c r="G7" s="289"/>
      <c r="H7" s="296"/>
      <c r="I7" s="275"/>
      <c r="J7" s="277"/>
      <c r="K7" s="275"/>
      <c r="L7" s="275"/>
      <c r="M7" s="275"/>
      <c r="N7" s="277"/>
      <c r="O7" s="279"/>
      <c r="P7" s="275"/>
      <c r="Q7" s="275"/>
      <c r="R7" s="302"/>
    </row>
    <row r="8" spans="1:18" ht="18" x14ac:dyDescent="0.25">
      <c r="A8" s="78" t="s">
        <v>137</v>
      </c>
      <c r="B8" s="79"/>
      <c r="C8" s="79"/>
      <c r="D8" s="79"/>
      <c r="E8" s="79"/>
      <c r="F8" s="115"/>
      <c r="G8" s="79"/>
      <c r="H8" s="79"/>
      <c r="I8" s="79"/>
      <c r="J8" s="79"/>
      <c r="K8" s="79"/>
      <c r="L8" s="79"/>
      <c r="M8" s="79"/>
      <c r="N8" s="79"/>
      <c r="O8" s="141"/>
      <c r="P8" s="79"/>
      <c r="Q8" s="79"/>
      <c r="R8" s="80"/>
    </row>
    <row r="9" spans="1:18" ht="17.25" customHeight="1" x14ac:dyDescent="0.25">
      <c r="A9" s="72" t="s">
        <v>75</v>
      </c>
      <c r="B9" s="163" t="s">
        <v>210</v>
      </c>
      <c r="C9" s="164" t="s">
        <v>191</v>
      </c>
      <c r="D9" s="125">
        <v>30</v>
      </c>
      <c r="E9" s="125">
        <v>2.85</v>
      </c>
      <c r="F9" s="125">
        <v>2</v>
      </c>
      <c r="G9" s="59"/>
      <c r="H9" s="11" t="s">
        <v>8</v>
      </c>
      <c r="I9" s="61">
        <f>ROUNDDOWN((D9*16)/E9,0)</f>
        <v>168</v>
      </c>
      <c r="J9" s="12" t="s">
        <v>4</v>
      </c>
      <c r="K9" s="59">
        <f>ROUNDUP(G9/I9,0)</f>
        <v>0</v>
      </c>
      <c r="L9" s="10" t="s">
        <v>5</v>
      </c>
      <c r="M9" s="125">
        <v>22.94</v>
      </c>
      <c r="N9" s="12" t="s">
        <v>4</v>
      </c>
      <c r="O9" s="142">
        <f>K9*M9</f>
        <v>0</v>
      </c>
      <c r="P9" s="10" t="s">
        <v>5</v>
      </c>
      <c r="Q9" s="161">
        <v>1.0812999999999999</v>
      </c>
      <c r="R9" s="86">
        <f>O9*Q9</f>
        <v>0</v>
      </c>
    </row>
    <row r="10" spans="1:18" ht="17.25" customHeight="1" thickBot="1" x14ac:dyDescent="0.3">
      <c r="A10" s="72" t="s">
        <v>76</v>
      </c>
      <c r="B10" s="163" t="s">
        <v>211</v>
      </c>
      <c r="C10" s="164" t="s">
        <v>191</v>
      </c>
      <c r="D10" s="125">
        <v>30</v>
      </c>
      <c r="E10" s="125">
        <v>2.72</v>
      </c>
      <c r="F10" s="125">
        <v>2</v>
      </c>
      <c r="G10" s="59"/>
      <c r="H10" s="11" t="s">
        <v>8</v>
      </c>
      <c r="I10" s="61">
        <f>ROUNDDOWN((D10*16)/E10,0)</f>
        <v>176</v>
      </c>
      <c r="J10" s="12" t="s">
        <v>4</v>
      </c>
      <c r="K10" s="59">
        <f>ROUNDUP(G10/I10,0)</f>
        <v>0</v>
      </c>
      <c r="L10" s="10" t="s">
        <v>5</v>
      </c>
      <c r="M10" s="125">
        <v>22.94</v>
      </c>
      <c r="N10" s="12" t="s">
        <v>4</v>
      </c>
      <c r="O10" s="142">
        <f>K10*M10</f>
        <v>0</v>
      </c>
      <c r="P10" s="10" t="s">
        <v>5</v>
      </c>
      <c r="Q10" s="161">
        <v>1.0812999999999999</v>
      </c>
      <c r="R10" s="86">
        <f>O10*Q10</f>
        <v>0</v>
      </c>
    </row>
    <row r="11" spans="1:18" ht="18" x14ac:dyDescent="0.25">
      <c r="A11" s="78" t="s">
        <v>242</v>
      </c>
      <c r="B11" s="79"/>
      <c r="C11" s="79"/>
      <c r="D11" s="79"/>
      <c r="E11" s="79"/>
      <c r="F11" s="115"/>
      <c r="G11" s="79"/>
      <c r="H11" s="79"/>
      <c r="I11" s="79"/>
      <c r="J11" s="79"/>
      <c r="K11" s="79"/>
      <c r="L11" s="79"/>
      <c r="M11" s="79"/>
      <c r="N11" s="79"/>
      <c r="O11" s="141"/>
      <c r="P11" s="79"/>
      <c r="Q11" s="79"/>
      <c r="R11" s="80"/>
    </row>
    <row r="12" spans="1:18" ht="15.75" customHeight="1" x14ac:dyDescent="0.25">
      <c r="A12" s="72" t="s">
        <v>47</v>
      </c>
      <c r="B12" s="163" t="s">
        <v>103</v>
      </c>
      <c r="C12" s="164" t="s">
        <v>191</v>
      </c>
      <c r="D12" s="125">
        <v>30</v>
      </c>
      <c r="E12" s="125">
        <v>3.17</v>
      </c>
      <c r="F12" s="125">
        <v>2</v>
      </c>
      <c r="G12" s="59"/>
      <c r="H12" s="11" t="s">
        <v>8</v>
      </c>
      <c r="I12" s="61">
        <f>ROUNDDOWN((D12*16)/E12,0)</f>
        <v>151</v>
      </c>
      <c r="J12" s="12" t="s">
        <v>4</v>
      </c>
      <c r="K12" s="59">
        <f>ROUNDUP(G12/I12,0)</f>
        <v>0</v>
      </c>
      <c r="L12" s="10" t="s">
        <v>5</v>
      </c>
      <c r="M12" s="125">
        <v>16.71</v>
      </c>
      <c r="N12" s="12" t="s">
        <v>4</v>
      </c>
      <c r="O12" s="142">
        <f>K12*M12</f>
        <v>0</v>
      </c>
      <c r="P12" s="10" t="s">
        <v>5</v>
      </c>
      <c r="Q12" s="161">
        <v>1.0812999999999999</v>
      </c>
      <c r="R12" s="86">
        <f>O12*Q12</f>
        <v>0</v>
      </c>
    </row>
    <row r="13" spans="1:18" ht="15.75" customHeight="1" thickBot="1" x14ac:dyDescent="0.3">
      <c r="A13" s="72" t="s">
        <v>80</v>
      </c>
      <c r="B13" s="163" t="s">
        <v>81</v>
      </c>
      <c r="C13" s="164" t="s">
        <v>191</v>
      </c>
      <c r="D13" s="125">
        <v>30</v>
      </c>
      <c r="E13" s="125">
        <v>4.5599999999999996</v>
      </c>
      <c r="F13" s="125">
        <v>2</v>
      </c>
      <c r="G13" s="59"/>
      <c r="H13" s="11" t="s">
        <v>8</v>
      </c>
      <c r="I13" s="61">
        <f>ROUNDDOWN((D13*16)/E13,0)</f>
        <v>105</v>
      </c>
      <c r="J13" s="12" t="s">
        <v>4</v>
      </c>
      <c r="K13" s="59">
        <f>ROUNDUP(G13/I13,0)</f>
        <v>0</v>
      </c>
      <c r="L13" s="10" t="s">
        <v>5</v>
      </c>
      <c r="M13" s="125">
        <v>19.95</v>
      </c>
      <c r="N13" s="12" t="s">
        <v>4</v>
      </c>
      <c r="O13" s="142">
        <f>K13*M13</f>
        <v>0</v>
      </c>
      <c r="P13" s="10" t="s">
        <v>5</v>
      </c>
      <c r="Q13" s="161">
        <v>1.0812999999999999</v>
      </c>
      <c r="R13" s="86">
        <f>O13*Q13</f>
        <v>0</v>
      </c>
    </row>
    <row r="14" spans="1:18" ht="18" x14ac:dyDescent="0.25">
      <c r="A14" s="78" t="s">
        <v>212</v>
      </c>
      <c r="B14" s="79"/>
      <c r="C14" s="79"/>
      <c r="D14" s="79"/>
      <c r="E14" s="79"/>
      <c r="F14" s="115"/>
      <c r="G14" s="79"/>
      <c r="H14" s="79"/>
      <c r="I14" s="79"/>
      <c r="J14" s="79"/>
      <c r="K14" s="79"/>
      <c r="L14" s="79"/>
      <c r="M14" s="79"/>
      <c r="N14" s="79"/>
      <c r="O14" s="141"/>
      <c r="P14" s="79"/>
      <c r="Q14" s="79"/>
      <c r="R14" s="80"/>
    </row>
    <row r="15" spans="1:18" ht="17.25" customHeight="1" x14ac:dyDescent="0.25">
      <c r="A15" s="72" t="s">
        <v>48</v>
      </c>
      <c r="B15" s="163" t="s">
        <v>102</v>
      </c>
      <c r="C15" s="164" t="s">
        <v>191</v>
      </c>
      <c r="D15" s="125">
        <v>30</v>
      </c>
      <c r="E15" s="125">
        <v>3.44</v>
      </c>
      <c r="F15" s="125">
        <v>2</v>
      </c>
      <c r="G15" s="59"/>
      <c r="H15" s="11" t="s">
        <v>8</v>
      </c>
      <c r="I15" s="61">
        <f>ROUNDDOWN((D15*16)/E15,0)</f>
        <v>139</v>
      </c>
      <c r="J15" s="12" t="s">
        <v>4</v>
      </c>
      <c r="K15" s="59">
        <f>ROUNDUP(G15/I15,0)</f>
        <v>0</v>
      </c>
      <c r="L15" s="10" t="s">
        <v>5</v>
      </c>
      <c r="M15" s="125">
        <v>20</v>
      </c>
      <c r="N15" s="12" t="s">
        <v>4</v>
      </c>
      <c r="O15" s="142">
        <f>K15*M15</f>
        <v>0</v>
      </c>
      <c r="P15" s="10" t="s">
        <v>5</v>
      </c>
      <c r="Q15" s="161">
        <v>1.0812999999999999</v>
      </c>
      <c r="R15" s="86">
        <f>O15*Q15</f>
        <v>0</v>
      </c>
    </row>
    <row r="16" spans="1:18" ht="17.25" customHeight="1" thickBot="1" x14ac:dyDescent="0.3">
      <c r="A16" s="72" t="s">
        <v>289</v>
      </c>
      <c r="B16" s="163" t="s">
        <v>290</v>
      </c>
      <c r="C16" s="164" t="s">
        <v>191</v>
      </c>
      <c r="D16" s="125">
        <v>30</v>
      </c>
      <c r="E16" s="125">
        <v>4</v>
      </c>
      <c r="F16" s="125">
        <v>2</v>
      </c>
      <c r="G16" s="59"/>
      <c r="H16" s="11" t="s">
        <v>8</v>
      </c>
      <c r="I16" s="61">
        <f>ROUNDDOWN((D16*16)/E16,0)</f>
        <v>120</v>
      </c>
      <c r="J16" s="12" t="s">
        <v>4</v>
      </c>
      <c r="K16" s="59">
        <f>ROUNDUP(G16/I16,0)</f>
        <v>0</v>
      </c>
      <c r="L16" s="10" t="s">
        <v>5</v>
      </c>
      <c r="M16" s="125">
        <v>19.71</v>
      </c>
      <c r="N16" s="12" t="s">
        <v>4</v>
      </c>
      <c r="O16" s="142">
        <f>K16*M16</f>
        <v>0</v>
      </c>
      <c r="P16" s="10" t="s">
        <v>5</v>
      </c>
      <c r="Q16" s="161">
        <v>1.0812999999999999</v>
      </c>
      <c r="R16" s="86">
        <f>O16*Q16</f>
        <v>0</v>
      </c>
    </row>
    <row r="17" spans="1:18" ht="18" x14ac:dyDescent="0.25">
      <c r="A17" s="78" t="s">
        <v>213</v>
      </c>
      <c r="B17" s="79"/>
      <c r="C17" s="79"/>
      <c r="D17" s="79"/>
      <c r="E17" s="79"/>
      <c r="F17" s="115"/>
      <c r="G17" s="79"/>
      <c r="H17" s="79"/>
      <c r="I17" s="79"/>
      <c r="J17" s="79"/>
      <c r="K17" s="79"/>
      <c r="L17" s="79"/>
      <c r="M17" s="79"/>
      <c r="N17" s="79"/>
      <c r="O17" s="141"/>
      <c r="P17" s="79"/>
      <c r="Q17" s="79"/>
      <c r="R17" s="80"/>
    </row>
    <row r="18" spans="1:18" ht="17.25" customHeight="1" thickBot="1" x14ac:dyDescent="0.3">
      <c r="A18" s="73" t="s">
        <v>298</v>
      </c>
      <c r="B18" s="163" t="s">
        <v>253</v>
      </c>
      <c r="C18" s="164" t="s">
        <v>191</v>
      </c>
      <c r="D18" s="125">
        <v>30</v>
      </c>
      <c r="E18" s="125">
        <v>3.95</v>
      </c>
      <c r="F18" s="125">
        <v>1</v>
      </c>
      <c r="G18" s="59"/>
      <c r="H18" s="11" t="s">
        <v>8</v>
      </c>
      <c r="I18" s="61">
        <f>ROUNDDOWN((D18*16)/E18,0)</f>
        <v>121</v>
      </c>
      <c r="J18" s="12" t="s">
        <v>4</v>
      </c>
      <c r="K18" s="59">
        <f>ROUNDUP(G18/I18,0)</f>
        <v>0</v>
      </c>
      <c r="L18" s="10" t="s">
        <v>5</v>
      </c>
      <c r="M18" s="125">
        <v>10.66</v>
      </c>
      <c r="N18" s="12" t="s">
        <v>4</v>
      </c>
      <c r="O18" s="142">
        <f>K18*M18</f>
        <v>0</v>
      </c>
      <c r="P18" s="10" t="s">
        <v>5</v>
      </c>
      <c r="Q18" s="161">
        <v>1.0812999999999999</v>
      </c>
      <c r="R18" s="86">
        <f>O18*Q18</f>
        <v>0</v>
      </c>
    </row>
    <row r="19" spans="1:18" ht="18" x14ac:dyDescent="0.25">
      <c r="A19" s="78" t="s">
        <v>214</v>
      </c>
      <c r="B19" s="79"/>
      <c r="C19" s="79"/>
      <c r="D19" s="79"/>
      <c r="E19" s="79"/>
      <c r="F19" s="115"/>
      <c r="G19" s="79"/>
      <c r="H19" s="79"/>
      <c r="I19" s="79"/>
      <c r="J19" s="79"/>
      <c r="K19" s="79"/>
      <c r="L19" s="79"/>
      <c r="M19" s="79"/>
      <c r="N19" s="79"/>
      <c r="O19" s="141"/>
      <c r="P19" s="79"/>
      <c r="Q19" s="79"/>
      <c r="R19" s="80"/>
    </row>
    <row r="20" spans="1:18" ht="17.25" customHeight="1" thickBot="1" x14ac:dyDescent="0.3">
      <c r="A20" s="72" t="s">
        <v>46</v>
      </c>
      <c r="B20" s="163" t="s">
        <v>156</v>
      </c>
      <c r="C20" s="164" t="s">
        <v>191</v>
      </c>
      <c r="D20" s="125">
        <v>30</v>
      </c>
      <c r="E20" s="125">
        <v>5.91</v>
      </c>
      <c r="F20" s="125">
        <v>2</v>
      </c>
      <c r="G20" s="59"/>
      <c r="H20" s="11" t="s">
        <v>8</v>
      </c>
      <c r="I20" s="61">
        <f>ROUNDDOWN((D20*16)/E20,0)</f>
        <v>81</v>
      </c>
      <c r="J20" s="12" t="s">
        <v>4</v>
      </c>
      <c r="K20" s="59">
        <f>ROUNDUP(G20/I20,0)</f>
        <v>0</v>
      </c>
      <c r="L20" s="10" t="s">
        <v>5</v>
      </c>
      <c r="M20" s="125">
        <v>14.31</v>
      </c>
      <c r="N20" s="12" t="s">
        <v>4</v>
      </c>
      <c r="O20" s="142">
        <f>K20*M20</f>
        <v>0</v>
      </c>
      <c r="P20" s="10" t="s">
        <v>5</v>
      </c>
      <c r="Q20" s="161">
        <v>1.0812999999999999</v>
      </c>
      <c r="R20" s="86">
        <f>O20*Q20</f>
        <v>0</v>
      </c>
    </row>
    <row r="21" spans="1:18" ht="18" x14ac:dyDescent="0.25">
      <c r="A21" s="78" t="s">
        <v>205</v>
      </c>
      <c r="B21" s="79"/>
      <c r="C21" s="79"/>
      <c r="D21" s="79"/>
      <c r="E21" s="79"/>
      <c r="F21" s="115"/>
      <c r="G21" s="79"/>
      <c r="H21" s="79"/>
      <c r="I21" s="79"/>
      <c r="J21" s="79"/>
      <c r="K21" s="79"/>
      <c r="L21" s="79"/>
      <c r="M21" s="79"/>
      <c r="N21" s="79"/>
      <c r="O21" s="141"/>
      <c r="P21" s="79"/>
      <c r="Q21" s="79"/>
      <c r="R21" s="80"/>
    </row>
    <row r="22" spans="1:18" ht="17.25" customHeight="1" thickBot="1" x14ac:dyDescent="0.3">
      <c r="A22" s="72" t="s">
        <v>94</v>
      </c>
      <c r="B22" s="163" t="s">
        <v>157</v>
      </c>
      <c r="C22" s="164" t="s">
        <v>191</v>
      </c>
      <c r="D22" s="125">
        <v>29.4</v>
      </c>
      <c r="E22" s="125">
        <v>2.8</v>
      </c>
      <c r="F22" s="125">
        <v>2</v>
      </c>
      <c r="G22" s="59"/>
      <c r="H22" s="11" t="s">
        <v>8</v>
      </c>
      <c r="I22" s="61">
        <f>ROUNDDOWN((D22*16)/E22,0)</f>
        <v>168</v>
      </c>
      <c r="J22" s="12" t="s">
        <v>4</v>
      </c>
      <c r="K22" s="59">
        <f>ROUNDUP(G22/I22,0)</f>
        <v>0</v>
      </c>
      <c r="L22" s="10" t="s">
        <v>5</v>
      </c>
      <c r="M22" s="125">
        <v>24.22</v>
      </c>
      <c r="N22" s="12" t="s">
        <v>4</v>
      </c>
      <c r="O22" s="142">
        <f>K22*M22</f>
        <v>0</v>
      </c>
      <c r="P22" s="10" t="s">
        <v>5</v>
      </c>
      <c r="Q22" s="161">
        <v>1.0812999999999999</v>
      </c>
      <c r="R22" s="86">
        <f>O22*Q22</f>
        <v>0</v>
      </c>
    </row>
    <row r="23" spans="1:18" ht="18" x14ac:dyDescent="0.25">
      <c r="A23" s="78" t="s">
        <v>219</v>
      </c>
      <c r="B23" s="79"/>
      <c r="C23" s="79"/>
      <c r="D23" s="79"/>
      <c r="E23" s="79"/>
      <c r="F23" s="115"/>
      <c r="G23" s="79"/>
      <c r="H23" s="79"/>
      <c r="I23" s="79"/>
      <c r="J23" s="79"/>
      <c r="K23" s="79"/>
      <c r="L23" s="79"/>
      <c r="M23" s="79"/>
      <c r="N23" s="79"/>
      <c r="O23" s="141"/>
      <c r="P23" s="79"/>
      <c r="Q23" s="79"/>
      <c r="R23" s="80"/>
    </row>
    <row r="24" spans="1:18" ht="17.25" customHeight="1" x14ac:dyDescent="0.25">
      <c r="A24" s="76" t="s">
        <v>49</v>
      </c>
      <c r="B24" s="163" t="s">
        <v>158</v>
      </c>
      <c r="C24" s="164" t="s">
        <v>191</v>
      </c>
      <c r="D24" s="125">
        <v>30</v>
      </c>
      <c r="E24" s="125">
        <v>1.31</v>
      </c>
      <c r="F24" s="125">
        <v>1</v>
      </c>
      <c r="G24" s="59"/>
      <c r="H24" s="11" t="s">
        <v>8</v>
      </c>
      <c r="I24" s="61">
        <f t="shared" ref="I24:I28" si="0">ROUNDDOWN((D24*16)/E24,0)</f>
        <v>366</v>
      </c>
      <c r="J24" s="12" t="s">
        <v>4</v>
      </c>
      <c r="K24" s="59">
        <f t="shared" ref="K24:K28" si="1">ROUNDUP(G24/I24,0)</f>
        <v>0</v>
      </c>
      <c r="L24" s="10" t="s">
        <v>5</v>
      </c>
      <c r="M24" s="125">
        <v>24.34</v>
      </c>
      <c r="N24" s="12" t="s">
        <v>4</v>
      </c>
      <c r="O24" s="142">
        <f t="shared" ref="O24:O28" si="2">K24*M24</f>
        <v>0</v>
      </c>
      <c r="P24" s="10" t="s">
        <v>5</v>
      </c>
      <c r="Q24" s="161">
        <v>1.0812999999999999</v>
      </c>
      <c r="R24" s="86">
        <f t="shared" ref="R24:R28" si="3">O24*Q24</f>
        <v>0</v>
      </c>
    </row>
    <row r="25" spans="1:18" ht="18" x14ac:dyDescent="0.25">
      <c r="A25" s="75" t="s">
        <v>52</v>
      </c>
      <c r="B25" s="163" t="s">
        <v>159</v>
      </c>
      <c r="C25" s="164" t="s">
        <v>192</v>
      </c>
      <c r="D25" s="125">
        <v>30</v>
      </c>
      <c r="E25" s="125">
        <v>1.25</v>
      </c>
      <c r="F25" s="125">
        <v>1</v>
      </c>
      <c r="G25" s="59"/>
      <c r="H25" s="11" t="s">
        <v>8</v>
      </c>
      <c r="I25" s="61">
        <f t="shared" si="0"/>
        <v>384</v>
      </c>
      <c r="J25" s="12" t="s">
        <v>4</v>
      </c>
      <c r="K25" s="59">
        <f t="shared" si="1"/>
        <v>0</v>
      </c>
      <c r="L25" s="10" t="s">
        <v>5</v>
      </c>
      <c r="M25" s="125">
        <v>35.64</v>
      </c>
      <c r="N25" s="12" t="s">
        <v>4</v>
      </c>
      <c r="O25" s="142">
        <f t="shared" si="2"/>
        <v>0</v>
      </c>
      <c r="P25" s="10" t="s">
        <v>5</v>
      </c>
      <c r="Q25" s="161">
        <v>1.0812999999999999</v>
      </c>
      <c r="R25" s="86">
        <f t="shared" si="3"/>
        <v>0</v>
      </c>
    </row>
    <row r="26" spans="1:18" ht="15.75" customHeight="1" x14ac:dyDescent="0.25">
      <c r="A26" s="73" t="s">
        <v>53</v>
      </c>
      <c r="B26" s="163" t="s">
        <v>159</v>
      </c>
      <c r="C26" s="164" t="s">
        <v>192</v>
      </c>
      <c r="D26" s="125">
        <v>30</v>
      </c>
      <c r="E26" s="125">
        <v>1.33</v>
      </c>
      <c r="F26" s="125">
        <v>1</v>
      </c>
      <c r="G26" s="59"/>
      <c r="H26" s="11" t="s">
        <v>8</v>
      </c>
      <c r="I26" s="61">
        <f t="shared" si="0"/>
        <v>360</v>
      </c>
      <c r="J26" s="12" t="s">
        <v>4</v>
      </c>
      <c r="K26" s="59">
        <f t="shared" si="1"/>
        <v>0</v>
      </c>
      <c r="L26" s="10" t="s">
        <v>5</v>
      </c>
      <c r="M26" s="125">
        <v>26.69</v>
      </c>
      <c r="N26" s="12" t="s">
        <v>4</v>
      </c>
      <c r="O26" s="142">
        <f t="shared" si="2"/>
        <v>0</v>
      </c>
      <c r="P26" s="10" t="s">
        <v>5</v>
      </c>
      <c r="Q26" s="161">
        <v>1.0812999999999999</v>
      </c>
      <c r="R26" s="86">
        <f t="shared" si="3"/>
        <v>0</v>
      </c>
    </row>
    <row r="27" spans="1:18" ht="18" x14ac:dyDescent="0.25">
      <c r="A27" s="71" t="s">
        <v>61</v>
      </c>
      <c r="B27" s="163" t="s">
        <v>215</v>
      </c>
      <c r="C27" s="164" t="s">
        <v>192</v>
      </c>
      <c r="D27" s="125">
        <v>30</v>
      </c>
      <c r="E27" s="125">
        <v>1.36</v>
      </c>
      <c r="F27" s="125">
        <v>1</v>
      </c>
      <c r="G27" s="59"/>
      <c r="H27" s="11" t="s">
        <v>8</v>
      </c>
      <c r="I27" s="61">
        <f t="shared" si="0"/>
        <v>352</v>
      </c>
      <c r="J27" s="12" t="s">
        <v>4</v>
      </c>
      <c r="K27" s="59">
        <f t="shared" si="1"/>
        <v>0</v>
      </c>
      <c r="L27" s="10" t="s">
        <v>5</v>
      </c>
      <c r="M27" s="125">
        <v>27.09</v>
      </c>
      <c r="N27" s="12" t="s">
        <v>4</v>
      </c>
      <c r="O27" s="142">
        <f t="shared" si="2"/>
        <v>0</v>
      </c>
      <c r="P27" s="10" t="s">
        <v>5</v>
      </c>
      <c r="Q27" s="161">
        <v>1.0812999999999999</v>
      </c>
      <c r="R27" s="86">
        <f t="shared" si="3"/>
        <v>0</v>
      </c>
    </row>
    <row r="28" spans="1:18" ht="18.600000000000001" thickBot="1" x14ac:dyDescent="0.3">
      <c r="A28" s="71" t="s">
        <v>96</v>
      </c>
      <c r="B28" s="163" t="s">
        <v>160</v>
      </c>
      <c r="C28" s="164" t="s">
        <v>192</v>
      </c>
      <c r="D28" s="125">
        <v>30</v>
      </c>
      <c r="E28" s="125">
        <v>1.33</v>
      </c>
      <c r="F28" s="125">
        <v>1</v>
      </c>
      <c r="G28" s="59"/>
      <c r="H28" s="11" t="s">
        <v>8</v>
      </c>
      <c r="I28" s="61">
        <f t="shared" si="0"/>
        <v>360</v>
      </c>
      <c r="J28" s="12" t="s">
        <v>4</v>
      </c>
      <c r="K28" s="59">
        <f t="shared" si="1"/>
        <v>0</v>
      </c>
      <c r="L28" s="10" t="s">
        <v>5</v>
      </c>
      <c r="M28" s="125">
        <v>26.11</v>
      </c>
      <c r="N28" s="12" t="s">
        <v>4</v>
      </c>
      <c r="O28" s="142">
        <f t="shared" si="2"/>
        <v>0</v>
      </c>
      <c r="P28" s="10" t="s">
        <v>5</v>
      </c>
      <c r="Q28" s="161">
        <v>1.0812999999999999</v>
      </c>
      <c r="R28" s="86">
        <f t="shared" si="3"/>
        <v>0</v>
      </c>
    </row>
    <row r="29" spans="1:18" ht="18" x14ac:dyDescent="0.25">
      <c r="A29" s="78" t="s">
        <v>206</v>
      </c>
      <c r="B29" s="79"/>
      <c r="C29" s="79"/>
      <c r="D29" s="79"/>
      <c r="E29" s="79"/>
      <c r="F29" s="115"/>
      <c r="G29" s="79"/>
      <c r="H29" s="79"/>
      <c r="I29" s="79"/>
      <c r="J29" s="79"/>
      <c r="K29" s="79"/>
      <c r="L29" s="79"/>
      <c r="M29" s="79"/>
      <c r="N29" s="79"/>
      <c r="O29" s="141"/>
      <c r="P29" s="79"/>
      <c r="Q29" s="79"/>
      <c r="R29" s="80"/>
    </row>
    <row r="30" spans="1:18" ht="29.4" thickBot="1" x14ac:dyDescent="0.3">
      <c r="A30" s="77" t="s">
        <v>107</v>
      </c>
      <c r="B30" s="163" t="s">
        <v>216</v>
      </c>
      <c r="C30" s="164" t="s">
        <v>191</v>
      </c>
      <c r="D30" s="125">
        <v>28.89</v>
      </c>
      <c r="E30" s="125">
        <v>3.35</v>
      </c>
      <c r="F30" s="125">
        <v>2</v>
      </c>
      <c r="G30" s="59"/>
      <c r="H30" s="11" t="s">
        <v>8</v>
      </c>
      <c r="I30" s="61">
        <f>ROUNDDOWN((D30*16)/E30,0)</f>
        <v>137</v>
      </c>
      <c r="J30" s="12" t="s">
        <v>4</v>
      </c>
      <c r="K30" s="59">
        <f>ROUNDUP(G30/I30,0)</f>
        <v>0</v>
      </c>
      <c r="L30" s="10" t="s">
        <v>5</v>
      </c>
      <c r="M30" s="125">
        <v>19.100000000000001</v>
      </c>
      <c r="N30" s="12" t="s">
        <v>4</v>
      </c>
      <c r="O30" s="142">
        <f>K30*M30</f>
        <v>0</v>
      </c>
      <c r="P30" s="10" t="s">
        <v>5</v>
      </c>
      <c r="Q30" s="161">
        <v>1.0812999999999999</v>
      </c>
      <c r="R30" s="86">
        <f>O30*Q30</f>
        <v>0</v>
      </c>
    </row>
    <row r="31" spans="1:18" ht="16.350000000000001" customHeight="1" x14ac:dyDescent="0.25">
      <c r="A31" s="268" t="s">
        <v>19</v>
      </c>
      <c r="B31" s="268"/>
      <c r="C31" s="268"/>
      <c r="D31" s="268"/>
      <c r="E31" s="268"/>
      <c r="F31" s="268"/>
      <c r="G31" s="64"/>
      <c r="H31" s="66"/>
      <c r="I31" s="63"/>
      <c r="J31" s="67"/>
      <c r="K31" s="64"/>
      <c r="L31" s="14"/>
      <c r="M31" s="14"/>
      <c r="N31" s="67"/>
      <c r="O31" s="143"/>
      <c r="P31" s="68"/>
      <c r="Q31" s="68"/>
      <c r="R31" s="68"/>
    </row>
    <row r="32" spans="1:18" ht="16.350000000000001" customHeight="1" thickBot="1" x14ac:dyDescent="0.3">
      <c r="A32" s="268"/>
      <c r="B32" s="268"/>
      <c r="C32" s="268"/>
      <c r="D32" s="268"/>
      <c r="E32" s="268"/>
      <c r="F32" s="268"/>
      <c r="G32" s="13"/>
      <c r="H32" s="13"/>
      <c r="I32" s="53"/>
      <c r="J32" s="15"/>
      <c r="L32" s="16"/>
      <c r="N32" s="15"/>
      <c r="O32" s="213">
        <f>ROUNDUP(SUM(O8:O30),2)</f>
        <v>0</v>
      </c>
      <c r="P32" s="81"/>
      <c r="Q32" s="81" t="s">
        <v>132</v>
      </c>
      <c r="R32" s="212">
        <f>SUM(R8:R30)</f>
        <v>0</v>
      </c>
    </row>
    <row r="33" spans="1:18" ht="16.350000000000001" customHeight="1" x14ac:dyDescent="0.25">
      <c r="A33" s="13"/>
      <c r="B33" s="13"/>
      <c r="C33" s="45"/>
      <c r="D33" s="13"/>
      <c r="E33" s="13"/>
      <c r="F33" s="13"/>
      <c r="G33" s="13"/>
      <c r="H33" s="13"/>
      <c r="I33" s="54"/>
      <c r="J33" s="17"/>
      <c r="K33" s="18"/>
      <c r="L33" s="19"/>
      <c r="M33" s="18"/>
      <c r="N33" s="17"/>
      <c r="O33" s="144"/>
      <c r="P33" s="20"/>
      <c r="Q33" s="20"/>
      <c r="R33" s="20"/>
    </row>
    <row r="34" spans="1:18" ht="16.350000000000001" customHeight="1" x14ac:dyDescent="0.25">
      <c r="B34" s="100" t="s">
        <v>10</v>
      </c>
      <c r="C34" s="46"/>
      <c r="F34" s="5"/>
      <c r="G34" s="21" t="s">
        <v>57</v>
      </c>
      <c r="H34" s="21"/>
      <c r="I34" s="55"/>
      <c r="K34" s="265"/>
      <c r="L34" s="265"/>
      <c r="M34" s="265"/>
      <c r="N34" s="265"/>
      <c r="O34" s="265"/>
      <c r="P34" s="265"/>
      <c r="Q34" s="265"/>
      <c r="R34" s="265"/>
    </row>
    <row r="35" spans="1:18" ht="16.350000000000001" customHeight="1" x14ac:dyDescent="0.25">
      <c r="B35" s="100"/>
      <c r="C35" s="46"/>
      <c r="D35" s="22"/>
      <c r="F35" s="5"/>
      <c r="I35" s="56"/>
    </row>
    <row r="36" spans="1:18" x14ac:dyDescent="0.35">
      <c r="B36" s="101" t="s">
        <v>83</v>
      </c>
      <c r="C36" s="47"/>
      <c r="F36" s="5"/>
      <c r="G36" s="21" t="s">
        <v>21</v>
      </c>
      <c r="H36" s="24"/>
      <c r="I36" s="57"/>
      <c r="K36" s="265"/>
      <c r="L36" s="265"/>
      <c r="M36" s="265"/>
      <c r="N36" s="265"/>
      <c r="O36" s="265"/>
      <c r="P36" s="265"/>
      <c r="Q36" s="265"/>
      <c r="R36" s="265"/>
    </row>
    <row r="37" spans="1:18" ht="16.5" customHeight="1" x14ac:dyDescent="0.25">
      <c r="B37" s="101" t="s">
        <v>22</v>
      </c>
      <c r="F37" s="5"/>
      <c r="I37" s="56"/>
    </row>
    <row r="38" spans="1:18" ht="15.75" customHeight="1" x14ac:dyDescent="0.3">
      <c r="B38" s="102" t="s">
        <v>82</v>
      </c>
      <c r="E38" s="18"/>
      <c r="F38" s="18"/>
      <c r="G38" s="21" t="s">
        <v>14</v>
      </c>
      <c r="H38" s="24"/>
      <c r="I38" s="57"/>
      <c r="J38" s="18"/>
      <c r="K38" s="264"/>
      <c r="L38" s="264"/>
      <c r="M38" s="264"/>
      <c r="N38" s="264"/>
      <c r="O38" s="264"/>
      <c r="P38" s="264"/>
      <c r="Q38" s="264"/>
      <c r="R38" s="264"/>
    </row>
    <row r="39" spans="1:18" ht="15.75" customHeight="1" x14ac:dyDescent="0.25">
      <c r="A39" s="26"/>
      <c r="B39" s="103" t="s">
        <v>84</v>
      </c>
      <c r="E39" s="18"/>
      <c r="F39" s="18"/>
      <c r="I39" s="56"/>
    </row>
    <row r="40" spans="1:18" ht="15.75" customHeight="1" x14ac:dyDescent="0.25">
      <c r="A40" s="27"/>
      <c r="B40" s="5"/>
      <c r="E40" s="18"/>
      <c r="F40" s="18"/>
      <c r="G40" s="21" t="s">
        <v>37</v>
      </c>
      <c r="H40" s="21"/>
      <c r="I40" s="55"/>
      <c r="K40" s="265"/>
      <c r="L40" s="265"/>
      <c r="M40" s="265"/>
      <c r="N40" s="265"/>
      <c r="O40" s="265"/>
      <c r="P40" s="265"/>
      <c r="Q40" s="265"/>
      <c r="R40" s="265"/>
    </row>
    <row r="41" spans="1:18" ht="15.75" hidden="1" customHeight="1" thickTop="1" x14ac:dyDescent="0.25">
      <c r="A41" s="27"/>
      <c r="B41" s="5"/>
      <c r="F41" s="5"/>
      <c r="G41" s="23"/>
      <c r="I41" s="56"/>
    </row>
    <row r="42" spans="1:18" ht="15" hidden="1" customHeight="1" x14ac:dyDescent="0.25">
      <c r="A42" s="27"/>
      <c r="B42" s="5"/>
      <c r="F42" s="5"/>
      <c r="G42" s="23"/>
      <c r="I42" s="56"/>
    </row>
    <row r="43" spans="1:18" ht="15.75" hidden="1" customHeight="1" x14ac:dyDescent="0.25">
      <c r="B43" s="5"/>
      <c r="D43" s="29"/>
      <c r="E43" s="29"/>
      <c r="F43" s="29"/>
      <c r="G43" s="21" t="s">
        <v>169</v>
      </c>
      <c r="H43" s="21"/>
      <c r="I43" s="55"/>
      <c r="K43" s="5" t="s">
        <v>170</v>
      </c>
      <c r="N43" s="269"/>
      <c r="O43" s="269"/>
      <c r="P43" s="269"/>
      <c r="Q43" s="269"/>
      <c r="R43" s="269"/>
    </row>
    <row r="44" spans="1:18" ht="16.5" hidden="1" customHeight="1" x14ac:dyDescent="0.25">
      <c r="B44" s="5"/>
      <c r="F44" s="5"/>
      <c r="I44" s="58"/>
      <c r="L44" s="23"/>
      <c r="N44" s="100"/>
    </row>
    <row r="45" spans="1:18" ht="13.5" hidden="1" customHeight="1" x14ac:dyDescent="0.25">
      <c r="B45" s="5"/>
      <c r="F45" s="5"/>
      <c r="I45" s="58"/>
      <c r="K45" s="5" t="s">
        <v>171</v>
      </c>
      <c r="N45" s="269"/>
      <c r="O45" s="269"/>
      <c r="P45" s="269"/>
      <c r="Q45" s="269"/>
      <c r="R45" s="269"/>
    </row>
    <row r="46" spans="1:18" ht="16.350000000000001" hidden="1" customHeight="1" x14ac:dyDescent="0.25">
      <c r="B46" s="5"/>
      <c r="F46" s="5"/>
      <c r="I46" s="58"/>
    </row>
    <row r="47" spans="1:18" ht="16.350000000000001" hidden="1" customHeight="1" x14ac:dyDescent="0.25">
      <c r="B47" s="5"/>
      <c r="F47" s="5"/>
      <c r="I47" s="56"/>
      <c r="K47" s="5" t="s">
        <v>172</v>
      </c>
      <c r="L47" s="269"/>
      <c r="M47" s="269"/>
      <c r="N47" s="269"/>
      <c r="O47" s="269"/>
      <c r="P47" s="269"/>
      <c r="Q47" s="104" t="s">
        <v>28</v>
      </c>
      <c r="R47" s="25"/>
    </row>
    <row r="48" spans="1:18" ht="17.100000000000001" hidden="1" customHeight="1" thickBot="1" x14ac:dyDescent="0.3">
      <c r="B48" s="5"/>
      <c r="F48" s="5"/>
      <c r="I48" s="56"/>
    </row>
    <row r="49" spans="2:18" ht="14.4" hidden="1" customHeight="1" x14ac:dyDescent="0.25">
      <c r="B49" s="5"/>
      <c r="F49" s="5"/>
      <c r="I49" s="56"/>
      <c r="K49" s="5" t="s">
        <v>174</v>
      </c>
      <c r="N49" s="269"/>
      <c r="O49" s="269"/>
      <c r="P49" s="269"/>
      <c r="Q49" s="269"/>
      <c r="R49" s="269"/>
    </row>
    <row r="50" spans="2:18" ht="14.4" hidden="1" customHeight="1" x14ac:dyDescent="0.25">
      <c r="B50" s="5"/>
      <c r="F50" s="5"/>
      <c r="I50" s="56"/>
    </row>
    <row r="51" spans="2:18" ht="14.4" hidden="1" customHeight="1" x14ac:dyDescent="0.25">
      <c r="B51" s="5"/>
      <c r="F51" s="5"/>
      <c r="I51" s="56"/>
      <c r="K51" s="5" t="s">
        <v>175</v>
      </c>
      <c r="N51" s="270"/>
      <c r="O51" s="270"/>
      <c r="P51" s="270"/>
    </row>
    <row r="52" spans="2:18" ht="14.4" hidden="1" customHeight="1" x14ac:dyDescent="0.25">
      <c r="B52" s="5"/>
      <c r="F52" s="5"/>
      <c r="I52" s="58"/>
      <c r="L52" s="23"/>
      <c r="N52" s="100"/>
    </row>
    <row r="53" spans="2:18" ht="14.4" hidden="1" customHeight="1" x14ac:dyDescent="0.25">
      <c r="M53" s="25"/>
      <c r="N53" s="41"/>
      <c r="O53" s="145"/>
      <c r="P53" s="42"/>
      <c r="Q53" s="42"/>
      <c r="R53" s="42"/>
    </row>
    <row r="97" spans="9:9" x14ac:dyDescent="0.25">
      <c r="I97" s="5" t="s">
        <v>125</v>
      </c>
    </row>
  </sheetData>
  <mergeCells count="28">
    <mergeCell ref="N51:P51"/>
    <mergeCell ref="J6:J7"/>
    <mergeCell ref="P6:P7"/>
    <mergeCell ref="Q6:Q7"/>
    <mergeCell ref="N49:R49"/>
    <mergeCell ref="N43:R43"/>
    <mergeCell ref="K40:R40"/>
    <mergeCell ref="K38:R38"/>
    <mergeCell ref="N45:R45"/>
    <mergeCell ref="L47:P47"/>
    <mergeCell ref="B6:C7"/>
    <mergeCell ref="A31:F32"/>
    <mergeCell ref="K34:R34"/>
    <mergeCell ref="K36:R36"/>
    <mergeCell ref="A6:A7"/>
    <mergeCell ref="E6:E7"/>
    <mergeCell ref="K6:K7"/>
    <mergeCell ref="F6:F7"/>
    <mergeCell ref="R6:R7"/>
    <mergeCell ref="D5:R5"/>
    <mergeCell ref="L6:L7"/>
    <mergeCell ref="M6:M7"/>
    <mergeCell ref="N6:N7"/>
    <mergeCell ref="H6:H7"/>
    <mergeCell ref="G6:G7"/>
    <mergeCell ref="I6:I7"/>
    <mergeCell ref="D6:D7"/>
    <mergeCell ref="O6:O7"/>
  </mergeCells>
  <phoneticPr fontId="0" type="noConversion"/>
  <conditionalFormatting sqref="I31">
    <cfRule type="expression" dxfId="93" priority="127" stopIfTrue="1">
      <formula>#REF!=#REF!</formula>
    </cfRule>
    <cfRule type="expression" dxfId="92" priority="128" stopIfTrue="1">
      <formula>#REF!=#REF!</formula>
    </cfRule>
  </conditionalFormatting>
  <hyperlinks>
    <hyperlink ref="B39" r:id="rId1" xr:uid="{00000000-0004-0000-0400-000000000000}"/>
  </hyperlinks>
  <printOptions horizontalCentered="1"/>
  <pageMargins left="0.17" right="0.16" top="0.4" bottom="0.43" header="0.23" footer="0.17"/>
  <pageSetup scale="70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R101"/>
  <sheetViews>
    <sheetView zoomScale="90" zoomScaleNormal="90" workbookViewId="0">
      <pane xSplit="3" ySplit="3" topLeftCell="D10" activePane="bottomRight" state="frozen"/>
      <selection activeCell="G10" sqref="G10:K11"/>
      <selection pane="topRight" activeCell="G10" sqref="G10:K11"/>
      <selection pane="bottomLeft" activeCell="G10" sqref="G10:K11"/>
      <selection pane="bottomRight" activeCell="A27" sqref="A27:R27"/>
    </sheetView>
  </sheetViews>
  <sheetFormatPr defaultColWidth="8.88671875" defaultRowHeight="14.4" x14ac:dyDescent="0.25"/>
  <cols>
    <col min="1" max="1" width="9.5546875" style="5" customWidth="1"/>
    <col min="2" max="2" width="37.88671875" style="5" customWidth="1"/>
    <col min="3" max="3" width="14.6640625" style="5" customWidth="1"/>
    <col min="4" max="4" width="9.44140625" style="5" customWidth="1"/>
    <col min="5" max="5" width="8.109375" style="5" customWidth="1"/>
    <col min="6" max="6" width="8.44140625" style="112" customWidth="1"/>
    <col min="7" max="7" width="11.109375" style="5" customWidth="1"/>
    <col min="8" max="8" width="3" style="5" customWidth="1"/>
    <col min="9" max="9" width="9.44140625" style="5" customWidth="1"/>
    <col min="10" max="10" width="3" style="5" customWidth="1"/>
    <col min="11" max="11" width="11.5546875" style="5" customWidth="1"/>
    <col min="12" max="12" width="3" style="5" customWidth="1"/>
    <col min="13" max="13" width="10.44140625" style="5" customWidth="1"/>
    <col min="14" max="14" width="3.5546875" style="5" customWidth="1"/>
    <col min="15" max="15" width="11.88671875" style="5" customWidth="1"/>
    <col min="16" max="16" width="6.88671875" style="5" customWidth="1"/>
    <col min="17" max="17" width="11.109375" style="5" customWidth="1"/>
    <col min="18" max="18" width="13" style="5" customWidth="1"/>
    <col min="19" max="16384" width="8.88671875" style="5"/>
  </cols>
  <sheetData>
    <row r="1" spans="1:18" s="3" customFormat="1" ht="24" customHeight="1" x14ac:dyDescent="0.25">
      <c r="A1" s="4"/>
      <c r="B1" s="4"/>
      <c r="C1" s="4"/>
      <c r="D1" s="4"/>
      <c r="E1" s="4"/>
      <c r="F1" s="107"/>
      <c r="G1" s="4"/>
      <c r="H1" s="1"/>
      <c r="I1" s="4"/>
      <c r="J1" s="4"/>
      <c r="K1" s="4"/>
      <c r="L1" s="4"/>
      <c r="M1" s="4"/>
      <c r="N1" s="4"/>
      <c r="R1" s="49" t="s">
        <v>247</v>
      </c>
    </row>
    <row r="2" spans="1:18" ht="29.25" customHeight="1" x14ac:dyDescent="0.25">
      <c r="C2" s="4"/>
      <c r="D2" s="105"/>
      <c r="E2" s="6"/>
      <c r="F2" s="108"/>
      <c r="G2" s="9"/>
      <c r="H2" s="9"/>
      <c r="I2" s="9"/>
      <c r="J2" s="6"/>
      <c r="K2" s="6"/>
      <c r="L2" s="6"/>
      <c r="M2" s="6"/>
      <c r="N2" s="6"/>
      <c r="O2" s="6"/>
      <c r="P2" s="6"/>
      <c r="Q2" s="6"/>
      <c r="R2" s="1" t="s">
        <v>305</v>
      </c>
    </row>
    <row r="3" spans="1:18" ht="34.5" customHeight="1" x14ac:dyDescent="0.25">
      <c r="B3" s="6"/>
      <c r="C3" s="4"/>
      <c r="D3" s="105" t="s">
        <v>177</v>
      </c>
      <c r="E3" s="7"/>
      <c r="F3" s="109"/>
      <c r="G3" s="7"/>
      <c r="H3" s="7"/>
      <c r="I3" s="7"/>
      <c r="J3" s="7"/>
      <c r="K3" s="7"/>
      <c r="L3" s="8"/>
      <c r="M3" s="8"/>
      <c r="N3" s="8"/>
      <c r="R3" s="2" t="s">
        <v>104</v>
      </c>
    </row>
    <row r="4" spans="1:18" ht="24" customHeight="1" thickBot="1" x14ac:dyDescent="0.3">
      <c r="B4" s="6"/>
      <c r="H4" s="7"/>
      <c r="I4" s="7"/>
      <c r="J4" s="7"/>
      <c r="K4" s="7"/>
      <c r="L4" s="8"/>
      <c r="M4" s="8"/>
      <c r="N4" s="8"/>
      <c r="Q4" s="183">
        <v>1.6825000000000001</v>
      </c>
    </row>
    <row r="5" spans="1:18" ht="60.75" customHeight="1" thickBot="1" x14ac:dyDescent="0.3">
      <c r="D5" s="292" t="s">
        <v>78</v>
      </c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4"/>
    </row>
    <row r="6" spans="1:18" ht="75.75" customHeight="1" x14ac:dyDescent="0.25">
      <c r="A6" s="282" t="s">
        <v>0</v>
      </c>
      <c r="B6" s="284" t="s">
        <v>1</v>
      </c>
      <c r="C6" s="285"/>
      <c r="D6" s="274" t="s">
        <v>18</v>
      </c>
      <c r="E6" s="274" t="s">
        <v>2</v>
      </c>
      <c r="F6" s="299" t="s">
        <v>13</v>
      </c>
      <c r="G6" s="288" t="s">
        <v>7</v>
      </c>
      <c r="H6" s="295" t="s">
        <v>3</v>
      </c>
      <c r="I6" s="274" t="s">
        <v>124</v>
      </c>
      <c r="J6" s="276" t="s">
        <v>4</v>
      </c>
      <c r="K6" s="274" t="s">
        <v>77</v>
      </c>
      <c r="L6" s="274" t="s">
        <v>5</v>
      </c>
      <c r="M6" s="274" t="s">
        <v>176</v>
      </c>
      <c r="N6" s="276" t="s">
        <v>4</v>
      </c>
      <c r="O6" s="280" t="s">
        <v>59</v>
      </c>
      <c r="P6" s="274" t="s">
        <v>5</v>
      </c>
      <c r="Q6" s="274" t="s">
        <v>262</v>
      </c>
      <c r="R6" s="301" t="s">
        <v>240</v>
      </c>
    </row>
    <row r="7" spans="1:18" ht="15" thickBot="1" x14ac:dyDescent="0.3">
      <c r="A7" s="283"/>
      <c r="B7" s="286"/>
      <c r="C7" s="287"/>
      <c r="D7" s="275"/>
      <c r="E7" s="275"/>
      <c r="F7" s="300"/>
      <c r="G7" s="289"/>
      <c r="H7" s="296"/>
      <c r="I7" s="275"/>
      <c r="J7" s="277"/>
      <c r="K7" s="275"/>
      <c r="L7" s="275"/>
      <c r="M7" s="275"/>
      <c r="N7" s="296"/>
      <c r="O7" s="281"/>
      <c r="P7" s="275"/>
      <c r="Q7" s="275"/>
      <c r="R7" s="302"/>
    </row>
    <row r="8" spans="1:18" ht="18" x14ac:dyDescent="0.25">
      <c r="A8" s="78" t="s">
        <v>212</v>
      </c>
      <c r="B8" s="79"/>
      <c r="C8" s="79"/>
      <c r="D8" s="79"/>
      <c r="E8" s="79"/>
      <c r="F8" s="115"/>
      <c r="G8" s="79"/>
      <c r="H8" s="79"/>
      <c r="I8" s="79"/>
      <c r="J8" s="79"/>
      <c r="K8" s="79"/>
      <c r="L8" s="79"/>
      <c r="M8" s="79"/>
      <c r="N8" s="79"/>
      <c r="O8" s="141"/>
      <c r="P8" s="79"/>
      <c r="Q8" s="79"/>
      <c r="R8" s="80"/>
    </row>
    <row r="9" spans="1:18" ht="17.25" customHeight="1" thickBot="1" x14ac:dyDescent="0.3">
      <c r="A9" s="70">
        <v>5441</v>
      </c>
      <c r="B9" s="163" t="s">
        <v>268</v>
      </c>
      <c r="C9" s="164" t="s">
        <v>191</v>
      </c>
      <c r="D9" s="125">
        <v>30</v>
      </c>
      <c r="E9" s="125">
        <v>3.2</v>
      </c>
      <c r="F9" s="125">
        <v>2</v>
      </c>
      <c r="G9" s="59"/>
      <c r="H9" s="11" t="s">
        <v>8</v>
      </c>
      <c r="I9" s="61">
        <f>ROUNDDOWN((D9*16)/E9,0)</f>
        <v>150</v>
      </c>
      <c r="J9" s="12" t="s">
        <v>4</v>
      </c>
      <c r="K9" s="59">
        <f>ROUNDUP(G9/I9,0)</f>
        <v>0</v>
      </c>
      <c r="L9" s="10" t="s">
        <v>5</v>
      </c>
      <c r="M9" s="125">
        <v>9.0299999999999994</v>
      </c>
      <c r="N9" s="12" t="s">
        <v>4</v>
      </c>
      <c r="O9" s="142">
        <f>K9*M9</f>
        <v>0</v>
      </c>
      <c r="P9" s="10" t="s">
        <v>5</v>
      </c>
      <c r="Q9" s="161">
        <v>1.3552</v>
      </c>
      <c r="R9" s="86">
        <f>O9*Q9</f>
        <v>0</v>
      </c>
    </row>
    <row r="10" spans="1:18" ht="18" x14ac:dyDescent="0.25">
      <c r="A10" s="78" t="s">
        <v>242</v>
      </c>
      <c r="B10" s="79"/>
      <c r="C10" s="79"/>
      <c r="D10" s="79"/>
      <c r="E10" s="79"/>
      <c r="F10" s="115"/>
      <c r="G10" s="79"/>
      <c r="H10" s="79"/>
      <c r="I10" s="79"/>
      <c r="J10" s="79"/>
      <c r="K10" s="79"/>
      <c r="L10" s="79"/>
      <c r="M10" s="79"/>
      <c r="N10" s="79"/>
      <c r="O10" s="141"/>
      <c r="P10" s="79"/>
      <c r="Q10" s="79"/>
      <c r="R10" s="80"/>
    </row>
    <row r="11" spans="1:18" ht="17.25" customHeight="1" x14ac:dyDescent="0.25">
      <c r="A11" s="70">
        <v>5202</v>
      </c>
      <c r="B11" s="163" t="s">
        <v>286</v>
      </c>
      <c r="C11" s="164" t="s">
        <v>191</v>
      </c>
      <c r="D11" s="125">
        <v>30</v>
      </c>
      <c r="E11" s="125">
        <v>3.45</v>
      </c>
      <c r="F11" s="125">
        <v>2</v>
      </c>
      <c r="G11" s="59"/>
      <c r="H11" s="11" t="s">
        <v>8</v>
      </c>
      <c r="I11" s="61">
        <f t="shared" ref="I11:I15" si="0">ROUNDDOWN((D11*16)/E11,0)</f>
        <v>139</v>
      </c>
      <c r="J11" s="12" t="s">
        <v>4</v>
      </c>
      <c r="K11" s="59">
        <f t="shared" ref="K11:K15" si="1">ROUNDUP(G11/I11,0)</f>
        <v>0</v>
      </c>
      <c r="L11" s="10" t="s">
        <v>5</v>
      </c>
      <c r="M11" s="125">
        <v>24.91</v>
      </c>
      <c r="N11" s="12" t="s">
        <v>4</v>
      </c>
      <c r="O11" s="142">
        <f t="shared" ref="O11:O15" si="2">K11*M11</f>
        <v>0</v>
      </c>
      <c r="P11" s="10" t="s">
        <v>5</v>
      </c>
      <c r="Q11" s="161">
        <v>1.3552</v>
      </c>
      <c r="R11" s="86">
        <f t="shared" ref="R11:R15" si="3">O11*Q11</f>
        <v>0</v>
      </c>
    </row>
    <row r="12" spans="1:18" ht="17.25" customHeight="1" x14ac:dyDescent="0.25">
      <c r="A12" s="70">
        <v>5221</v>
      </c>
      <c r="B12" s="163" t="s">
        <v>287</v>
      </c>
      <c r="C12" s="164" t="s">
        <v>191</v>
      </c>
      <c r="D12" s="125">
        <v>30</v>
      </c>
      <c r="E12" s="125">
        <v>3.58</v>
      </c>
      <c r="F12" s="125">
        <v>2</v>
      </c>
      <c r="G12" s="59"/>
      <c r="H12" s="11" t="s">
        <v>8</v>
      </c>
      <c r="I12" s="61">
        <f t="shared" si="0"/>
        <v>134</v>
      </c>
      <c r="J12" s="12" t="s">
        <v>4</v>
      </c>
      <c r="K12" s="59">
        <f t="shared" si="1"/>
        <v>0</v>
      </c>
      <c r="L12" s="10" t="s">
        <v>5</v>
      </c>
      <c r="M12" s="125">
        <v>24</v>
      </c>
      <c r="N12" s="12" t="s">
        <v>4</v>
      </c>
      <c r="O12" s="142">
        <f t="shared" si="2"/>
        <v>0</v>
      </c>
      <c r="P12" s="10" t="s">
        <v>5</v>
      </c>
      <c r="Q12" s="161">
        <v>1.3552</v>
      </c>
      <c r="R12" s="86">
        <f t="shared" si="3"/>
        <v>0</v>
      </c>
    </row>
    <row r="13" spans="1:18" ht="17.25" customHeight="1" x14ac:dyDescent="0.25">
      <c r="A13" s="70">
        <v>5235</v>
      </c>
      <c r="B13" s="163" t="s">
        <v>257</v>
      </c>
      <c r="C13" s="164" t="s">
        <v>191</v>
      </c>
      <c r="D13" s="125">
        <v>30</v>
      </c>
      <c r="E13" s="125">
        <v>3.45</v>
      </c>
      <c r="F13" s="125">
        <v>2</v>
      </c>
      <c r="G13" s="59"/>
      <c r="H13" s="11" t="s">
        <v>8</v>
      </c>
      <c r="I13" s="61">
        <f t="shared" si="0"/>
        <v>139</v>
      </c>
      <c r="J13" s="12" t="s">
        <v>4</v>
      </c>
      <c r="K13" s="59">
        <f t="shared" si="1"/>
        <v>0</v>
      </c>
      <c r="L13" s="10" t="s">
        <v>5</v>
      </c>
      <c r="M13" s="125">
        <v>18.3</v>
      </c>
      <c r="N13" s="12" t="s">
        <v>4</v>
      </c>
      <c r="O13" s="142">
        <f t="shared" si="2"/>
        <v>0</v>
      </c>
      <c r="P13" s="10" t="s">
        <v>5</v>
      </c>
      <c r="Q13" s="161">
        <v>1.3552</v>
      </c>
      <c r="R13" s="86">
        <f t="shared" si="3"/>
        <v>0</v>
      </c>
    </row>
    <row r="14" spans="1:18" ht="17.25" customHeight="1" x14ac:dyDescent="0.25">
      <c r="A14" s="70">
        <v>5254</v>
      </c>
      <c r="B14" s="163" t="s">
        <v>187</v>
      </c>
      <c r="C14" s="164" t="s">
        <v>191</v>
      </c>
      <c r="D14" s="125">
        <v>32</v>
      </c>
      <c r="E14" s="125">
        <v>3.26</v>
      </c>
      <c r="F14" s="125">
        <v>2</v>
      </c>
      <c r="G14" s="59"/>
      <c r="H14" s="11" t="s">
        <v>8</v>
      </c>
      <c r="I14" s="61">
        <f t="shared" si="0"/>
        <v>157</v>
      </c>
      <c r="J14" s="12" t="s">
        <v>4</v>
      </c>
      <c r="K14" s="59">
        <f t="shared" si="1"/>
        <v>0</v>
      </c>
      <c r="L14" s="10" t="s">
        <v>5</v>
      </c>
      <c r="M14" s="125">
        <v>19.329999999999998</v>
      </c>
      <c r="N14" s="12" t="s">
        <v>4</v>
      </c>
      <c r="O14" s="142">
        <f t="shared" si="2"/>
        <v>0</v>
      </c>
      <c r="P14" s="10" t="s">
        <v>5</v>
      </c>
      <c r="Q14" s="161">
        <v>1.3552</v>
      </c>
      <c r="R14" s="86">
        <f t="shared" si="3"/>
        <v>0</v>
      </c>
    </row>
    <row r="15" spans="1:18" ht="17.25" customHeight="1" thickBot="1" x14ac:dyDescent="0.3">
      <c r="A15" s="70">
        <v>5425</v>
      </c>
      <c r="B15" s="163" t="s">
        <v>258</v>
      </c>
      <c r="C15" s="164" t="s">
        <v>191</v>
      </c>
      <c r="D15" s="125">
        <v>30</v>
      </c>
      <c r="E15" s="125">
        <v>4.3499999999999996</v>
      </c>
      <c r="F15" s="125">
        <v>2</v>
      </c>
      <c r="G15" s="59"/>
      <c r="H15" s="11" t="s">
        <v>8</v>
      </c>
      <c r="I15" s="61">
        <f t="shared" si="0"/>
        <v>110</v>
      </c>
      <c r="J15" s="12" t="s">
        <v>4</v>
      </c>
      <c r="K15" s="59">
        <f t="shared" si="1"/>
        <v>0</v>
      </c>
      <c r="L15" s="10" t="s">
        <v>5</v>
      </c>
      <c r="M15" s="125">
        <v>13.8</v>
      </c>
      <c r="N15" s="12" t="s">
        <v>4</v>
      </c>
      <c r="O15" s="142">
        <f t="shared" si="2"/>
        <v>0</v>
      </c>
      <c r="P15" s="10" t="s">
        <v>5</v>
      </c>
      <c r="Q15" s="161">
        <v>1.3552</v>
      </c>
      <c r="R15" s="86">
        <f t="shared" si="3"/>
        <v>0</v>
      </c>
    </row>
    <row r="16" spans="1:18" ht="18" x14ac:dyDescent="0.25">
      <c r="A16" s="78" t="s">
        <v>217</v>
      </c>
      <c r="B16" s="79"/>
      <c r="C16" s="79"/>
      <c r="D16" s="79"/>
      <c r="E16" s="79"/>
      <c r="F16" s="115"/>
      <c r="G16" s="79"/>
      <c r="H16" s="79"/>
      <c r="I16" s="79"/>
      <c r="J16" s="79"/>
      <c r="K16" s="79"/>
      <c r="L16" s="79"/>
      <c r="M16" s="79"/>
      <c r="N16" s="79"/>
      <c r="O16" s="141"/>
      <c r="P16" s="79"/>
      <c r="Q16" s="79"/>
      <c r="R16" s="80"/>
    </row>
    <row r="17" spans="1:18" ht="17.25" customHeight="1" x14ac:dyDescent="0.25">
      <c r="A17" s="70">
        <v>5343</v>
      </c>
      <c r="B17" s="163" t="s">
        <v>259</v>
      </c>
      <c r="C17" s="164" t="s">
        <v>191</v>
      </c>
      <c r="D17" s="125">
        <v>30</v>
      </c>
      <c r="E17" s="125">
        <v>5.83</v>
      </c>
      <c r="F17" s="125">
        <v>2</v>
      </c>
      <c r="G17" s="59"/>
      <c r="H17" s="11" t="s">
        <v>8</v>
      </c>
      <c r="I17" s="61">
        <f>ROUNDDOWN((D17*16)/E17,0)</f>
        <v>82</v>
      </c>
      <c r="J17" s="12" t="s">
        <v>4</v>
      </c>
      <c r="K17" s="59">
        <f>ROUNDUP(G17/I17,0)</f>
        <v>0</v>
      </c>
      <c r="L17" s="10" t="s">
        <v>5</v>
      </c>
      <c r="M17" s="125">
        <v>7.29</v>
      </c>
      <c r="N17" s="12" t="s">
        <v>4</v>
      </c>
      <c r="O17" s="142">
        <f>K17*M17</f>
        <v>0</v>
      </c>
      <c r="P17" s="10" t="s">
        <v>5</v>
      </c>
      <c r="Q17" s="161">
        <v>1.3552</v>
      </c>
      <c r="R17" s="86">
        <f>O17*Q17</f>
        <v>0</v>
      </c>
    </row>
    <row r="18" spans="1:18" ht="17.25" customHeight="1" thickBot="1" x14ac:dyDescent="0.3">
      <c r="A18" s="70">
        <v>5347</v>
      </c>
      <c r="B18" s="163" t="s">
        <v>167</v>
      </c>
      <c r="C18" s="164" t="s">
        <v>191</v>
      </c>
      <c r="D18" s="125">
        <v>30</v>
      </c>
      <c r="E18" s="125">
        <v>5</v>
      </c>
      <c r="F18" s="125">
        <v>2</v>
      </c>
      <c r="G18" s="59"/>
      <c r="H18" s="11" t="s">
        <v>8</v>
      </c>
      <c r="I18" s="61">
        <f>ROUNDDOWN((D18*16)/E18,0)</f>
        <v>96</v>
      </c>
      <c r="J18" s="12" t="s">
        <v>4</v>
      </c>
      <c r="K18" s="59">
        <f>ROUNDUP(G18/I18,0)</f>
        <v>0</v>
      </c>
      <c r="L18" s="10" t="s">
        <v>5</v>
      </c>
      <c r="M18" s="125">
        <v>12.69</v>
      </c>
      <c r="N18" s="12" t="s">
        <v>4</v>
      </c>
      <c r="O18" s="142">
        <f>K18*M18</f>
        <v>0</v>
      </c>
      <c r="P18" s="10" t="s">
        <v>5</v>
      </c>
      <c r="Q18" s="161">
        <v>1.3552</v>
      </c>
      <c r="R18" s="86">
        <f>O18*Q18</f>
        <v>0</v>
      </c>
    </row>
    <row r="19" spans="1:18" ht="18" x14ac:dyDescent="0.25">
      <c r="A19" s="78" t="s">
        <v>137</v>
      </c>
      <c r="B19" s="79"/>
      <c r="C19" s="79"/>
      <c r="D19" s="79"/>
      <c r="E19" s="79"/>
      <c r="F19" s="115"/>
      <c r="G19" s="79"/>
      <c r="H19" s="79"/>
      <c r="I19" s="79"/>
      <c r="J19" s="79"/>
      <c r="K19" s="79"/>
      <c r="L19" s="79"/>
      <c r="M19" s="79"/>
      <c r="N19" s="79"/>
      <c r="O19" s="141"/>
      <c r="P19" s="79"/>
      <c r="Q19" s="79"/>
      <c r="R19" s="80"/>
    </row>
    <row r="20" spans="1:18" ht="17.25" customHeight="1" x14ac:dyDescent="0.25">
      <c r="A20" s="70">
        <v>5051</v>
      </c>
      <c r="B20" s="163" t="s">
        <v>218</v>
      </c>
      <c r="C20" s="164" t="s">
        <v>191</v>
      </c>
      <c r="D20" s="125">
        <v>30</v>
      </c>
      <c r="E20" s="125">
        <v>2.85</v>
      </c>
      <c r="F20" s="125">
        <v>2</v>
      </c>
      <c r="G20" s="59"/>
      <c r="H20" s="11" t="s">
        <v>8</v>
      </c>
      <c r="I20" s="61">
        <f>ROUNDDOWN((D20*16)/E20,0)</f>
        <v>168</v>
      </c>
      <c r="J20" s="12" t="s">
        <v>4</v>
      </c>
      <c r="K20" s="59">
        <f>ROUNDUP(G20/I20,0)</f>
        <v>0</v>
      </c>
      <c r="L20" s="10" t="s">
        <v>5</v>
      </c>
      <c r="M20" s="125">
        <v>19.920000000000002</v>
      </c>
      <c r="N20" s="12" t="s">
        <v>4</v>
      </c>
      <c r="O20" s="142">
        <f>K20*M20</f>
        <v>0</v>
      </c>
      <c r="P20" s="10" t="s">
        <v>5</v>
      </c>
      <c r="Q20" s="161">
        <v>1.3552</v>
      </c>
      <c r="R20" s="86">
        <f>O20*Q20</f>
        <v>0</v>
      </c>
    </row>
    <row r="21" spans="1:18" ht="29.4" thickBot="1" x14ac:dyDescent="0.3">
      <c r="A21" s="70">
        <v>5052</v>
      </c>
      <c r="B21" s="163" t="s">
        <v>260</v>
      </c>
      <c r="C21" s="164" t="s">
        <v>192</v>
      </c>
      <c r="D21" s="125">
        <v>30</v>
      </c>
      <c r="E21" s="125">
        <v>2.6</v>
      </c>
      <c r="F21" s="125">
        <v>2</v>
      </c>
      <c r="G21" s="59"/>
      <c r="H21" s="11" t="s">
        <v>8</v>
      </c>
      <c r="I21" s="61">
        <f>ROUNDDOWN((D21*16)/E21,0)</f>
        <v>184</v>
      </c>
      <c r="J21" s="12" t="s">
        <v>4</v>
      </c>
      <c r="K21" s="59">
        <f>ROUNDUP(G21/I21,0)</f>
        <v>0</v>
      </c>
      <c r="L21" s="10" t="s">
        <v>5</v>
      </c>
      <c r="M21" s="125">
        <v>23.4</v>
      </c>
      <c r="N21" s="12" t="s">
        <v>4</v>
      </c>
      <c r="O21" s="142">
        <f>K21*M21</f>
        <v>0</v>
      </c>
      <c r="P21" s="10" t="s">
        <v>5</v>
      </c>
      <c r="Q21" s="161">
        <v>1.3552</v>
      </c>
      <c r="R21" s="86">
        <f>O21*Q21</f>
        <v>0</v>
      </c>
    </row>
    <row r="22" spans="1:18" ht="18" x14ac:dyDescent="0.25">
      <c r="A22" s="78" t="s">
        <v>214</v>
      </c>
      <c r="B22" s="79"/>
      <c r="C22" s="79"/>
      <c r="D22" s="79"/>
      <c r="E22" s="79"/>
      <c r="F22" s="115"/>
      <c r="G22" s="79"/>
      <c r="H22" s="79"/>
      <c r="I22" s="79"/>
      <c r="J22" s="79"/>
      <c r="K22" s="79"/>
      <c r="L22" s="79"/>
      <c r="M22" s="79"/>
      <c r="N22" s="79"/>
      <c r="O22" s="141"/>
      <c r="P22" s="79"/>
      <c r="Q22" s="79"/>
      <c r="R22" s="80"/>
    </row>
    <row r="23" spans="1:18" ht="17.25" customHeight="1" thickBot="1" x14ac:dyDescent="0.3">
      <c r="A23" s="70">
        <v>5532</v>
      </c>
      <c r="B23" s="163" t="s">
        <v>308</v>
      </c>
      <c r="C23" s="164" t="s">
        <v>192</v>
      </c>
      <c r="D23" s="125">
        <v>30</v>
      </c>
      <c r="E23" s="125">
        <v>6</v>
      </c>
      <c r="F23" s="125">
        <v>2</v>
      </c>
      <c r="G23" s="59"/>
      <c r="H23" s="11" t="s">
        <v>8</v>
      </c>
      <c r="I23" s="61">
        <f>ROUNDDOWN((D23*16)/E23,0)</f>
        <v>80</v>
      </c>
      <c r="J23" s="12" t="s">
        <v>4</v>
      </c>
      <c r="K23" s="59">
        <f>ROUNDUP(G23/I23,0)</f>
        <v>0</v>
      </c>
      <c r="L23" s="10" t="s">
        <v>5</v>
      </c>
      <c r="M23" s="125">
        <v>14.29</v>
      </c>
      <c r="N23" s="12" t="s">
        <v>4</v>
      </c>
      <c r="O23" s="142">
        <f>K23*M23</f>
        <v>0</v>
      </c>
      <c r="P23" s="10" t="s">
        <v>5</v>
      </c>
      <c r="Q23" s="161">
        <v>1.3552</v>
      </c>
      <c r="R23" s="86">
        <f>O23*Q23</f>
        <v>0</v>
      </c>
    </row>
    <row r="24" spans="1:18" ht="18" x14ac:dyDescent="0.25">
      <c r="A24" s="78" t="s">
        <v>271</v>
      </c>
      <c r="B24" s="79"/>
      <c r="C24" s="79"/>
      <c r="D24" s="79"/>
      <c r="E24" s="79"/>
      <c r="F24" s="115"/>
      <c r="G24" s="79"/>
      <c r="H24" s="79"/>
      <c r="I24" s="79"/>
      <c r="J24" s="79"/>
      <c r="K24" s="79"/>
      <c r="L24" s="79"/>
      <c r="M24" s="79"/>
      <c r="N24" s="79"/>
      <c r="O24" s="141"/>
      <c r="P24" s="79"/>
      <c r="Q24" s="79"/>
      <c r="R24" s="80"/>
    </row>
    <row r="25" spans="1:18" ht="21" customHeight="1" thickBot="1" x14ac:dyDescent="0.3">
      <c r="A25" s="73">
        <v>5090</v>
      </c>
      <c r="B25" s="216" t="s">
        <v>272</v>
      </c>
      <c r="C25" s="214"/>
      <c r="D25" s="217">
        <v>30</v>
      </c>
      <c r="E25" s="217">
        <v>4.0199999999999996</v>
      </c>
      <c r="F25" s="217">
        <v>2</v>
      </c>
      <c r="G25" s="215"/>
      <c r="H25" s="218"/>
      <c r="I25" s="61">
        <f>ROUNDDOWN((D25*16)/E25,0)</f>
        <v>119</v>
      </c>
      <c r="J25" s="219"/>
      <c r="K25" s="59">
        <f>ROUNDUP(G25/I25,0)</f>
        <v>0</v>
      </c>
      <c r="L25" s="10" t="s">
        <v>5</v>
      </c>
      <c r="M25" s="217">
        <v>17.04</v>
      </c>
      <c r="N25" s="12" t="s">
        <v>4</v>
      </c>
      <c r="O25" s="142">
        <f>K25*M25</f>
        <v>0</v>
      </c>
      <c r="P25" s="10" t="s">
        <v>5</v>
      </c>
      <c r="Q25" s="161">
        <v>1.3552</v>
      </c>
      <c r="R25" s="86">
        <f>O25*Q25</f>
        <v>0</v>
      </c>
    </row>
    <row r="26" spans="1:18" ht="18" x14ac:dyDescent="0.25">
      <c r="A26" s="78" t="s">
        <v>219</v>
      </c>
      <c r="B26" s="79"/>
      <c r="C26" s="79"/>
      <c r="D26" s="79"/>
      <c r="E26" s="79"/>
      <c r="F26" s="115"/>
      <c r="G26" s="79"/>
      <c r="H26" s="79"/>
      <c r="I26" s="79"/>
      <c r="J26" s="79"/>
      <c r="K26" s="79"/>
      <c r="L26" s="79"/>
      <c r="M26" s="79"/>
      <c r="N26" s="79"/>
      <c r="O26" s="141"/>
      <c r="P26" s="79"/>
      <c r="Q26" s="79"/>
      <c r="R26" s="80"/>
    </row>
    <row r="27" spans="1:18" ht="26.4" x14ac:dyDescent="0.25">
      <c r="A27" s="70">
        <v>5164</v>
      </c>
      <c r="B27" s="163" t="s">
        <v>304</v>
      </c>
      <c r="C27" s="164"/>
      <c r="D27" s="125">
        <v>30</v>
      </c>
      <c r="E27" s="125">
        <v>3.65</v>
      </c>
      <c r="F27" s="125">
        <v>2</v>
      </c>
      <c r="G27" s="59"/>
      <c r="H27" s="11" t="s">
        <v>8</v>
      </c>
      <c r="I27" s="61">
        <f>ROUNDDOWN((D27*16)/E27,0)</f>
        <v>131</v>
      </c>
      <c r="J27" s="12" t="s">
        <v>4</v>
      </c>
      <c r="K27" s="59">
        <f>ROUNDUP(G27/I27,0)</f>
        <v>0</v>
      </c>
      <c r="L27" s="10" t="s">
        <v>5</v>
      </c>
      <c r="M27" s="125">
        <v>6.32</v>
      </c>
      <c r="N27" s="12" t="s">
        <v>4</v>
      </c>
      <c r="O27" s="142">
        <f>K27*M27</f>
        <v>0</v>
      </c>
      <c r="P27" s="10" t="s">
        <v>5</v>
      </c>
      <c r="Q27" s="161">
        <v>1.3552</v>
      </c>
      <c r="R27" s="86">
        <f>O27*Q27</f>
        <v>0</v>
      </c>
    </row>
    <row r="28" spans="1:18" ht="18" x14ac:dyDescent="0.25">
      <c r="A28" s="70">
        <v>5685</v>
      </c>
      <c r="B28" s="163" t="s">
        <v>220</v>
      </c>
      <c r="C28" s="164" t="s">
        <v>192</v>
      </c>
      <c r="D28" s="125">
        <v>30</v>
      </c>
      <c r="E28" s="125">
        <v>1.3</v>
      </c>
      <c r="F28" s="125">
        <v>1</v>
      </c>
      <c r="G28" s="59"/>
      <c r="H28" s="11" t="s">
        <v>8</v>
      </c>
      <c r="I28" s="61">
        <f>ROUNDDOWN((D28*16)/E28,0)</f>
        <v>369</v>
      </c>
      <c r="J28" s="12" t="s">
        <v>4</v>
      </c>
      <c r="K28" s="59">
        <f>ROUNDUP(G28/I28,0)</f>
        <v>0</v>
      </c>
      <c r="L28" s="10" t="s">
        <v>5</v>
      </c>
      <c r="M28" s="125">
        <v>24.23</v>
      </c>
      <c r="N28" s="12" t="s">
        <v>4</v>
      </c>
      <c r="O28" s="142">
        <f>K28*M28</f>
        <v>0</v>
      </c>
      <c r="P28" s="10" t="s">
        <v>5</v>
      </c>
      <c r="Q28" s="161">
        <v>1.3552</v>
      </c>
      <c r="R28" s="86">
        <f>O28*Q28</f>
        <v>0</v>
      </c>
    </row>
    <row r="29" spans="1:18" ht="16.350000000000001" customHeight="1" x14ac:dyDescent="0.25">
      <c r="A29" s="268" t="s">
        <v>19</v>
      </c>
      <c r="B29" s="268"/>
      <c r="C29" s="268"/>
      <c r="D29" s="268"/>
      <c r="E29" s="268"/>
      <c r="F29" s="268"/>
      <c r="G29" s="64"/>
      <c r="H29" s="66"/>
      <c r="I29" s="63"/>
      <c r="J29" s="67"/>
      <c r="K29" s="64"/>
      <c r="L29" s="14"/>
      <c r="M29" s="14"/>
      <c r="N29" s="67"/>
      <c r="O29" s="143"/>
      <c r="P29" s="68"/>
      <c r="Q29" s="68"/>
      <c r="R29" s="68"/>
    </row>
    <row r="30" spans="1:18" ht="16.350000000000001" customHeight="1" thickBot="1" x14ac:dyDescent="0.3">
      <c r="A30" s="268"/>
      <c r="B30" s="268"/>
      <c r="C30" s="268"/>
      <c r="D30" s="268"/>
      <c r="E30" s="268"/>
      <c r="F30" s="268"/>
      <c r="G30" s="13"/>
      <c r="H30" s="13"/>
      <c r="I30" s="53"/>
      <c r="J30" s="15"/>
      <c r="L30" s="16"/>
      <c r="N30" s="15"/>
      <c r="O30" s="213">
        <f>ROUNDUP(SUM(O9:O28),2)</f>
        <v>0</v>
      </c>
      <c r="P30" s="81"/>
      <c r="Q30" s="81" t="s">
        <v>132</v>
      </c>
      <c r="R30" s="212">
        <f>SUM(R9:R28)</f>
        <v>0</v>
      </c>
    </row>
    <row r="31" spans="1:18" ht="18" customHeight="1" x14ac:dyDescent="0.25">
      <c r="D31" s="13"/>
      <c r="E31" s="13"/>
      <c r="F31" s="111"/>
      <c r="G31" s="303"/>
      <c r="H31" s="303"/>
      <c r="I31" s="303"/>
      <c r="J31" s="303"/>
      <c r="K31" s="303"/>
      <c r="L31" s="303"/>
      <c r="M31" s="303"/>
      <c r="N31" s="303"/>
      <c r="O31" s="60"/>
      <c r="P31" s="60"/>
      <c r="Q31" s="60"/>
      <c r="R31" s="60"/>
    </row>
    <row r="32" spans="1:18" ht="18.600000000000001" customHeight="1" x14ac:dyDescent="0.25">
      <c r="B32" s="100" t="s">
        <v>10</v>
      </c>
      <c r="C32" s="46"/>
      <c r="G32" s="21" t="s">
        <v>57</v>
      </c>
      <c r="H32" s="21"/>
      <c r="I32" s="55"/>
      <c r="K32" s="265"/>
      <c r="L32" s="265"/>
      <c r="M32" s="265"/>
      <c r="N32" s="265"/>
      <c r="O32" s="265"/>
      <c r="P32" s="265"/>
      <c r="Q32" s="265"/>
      <c r="R32" s="265"/>
    </row>
    <row r="33" spans="1:18" ht="16.350000000000001" customHeight="1" x14ac:dyDescent="0.25">
      <c r="B33" s="100"/>
      <c r="C33" s="46"/>
      <c r="D33" s="22"/>
      <c r="I33" s="56"/>
    </row>
    <row r="34" spans="1:18" ht="16.350000000000001" customHeight="1" x14ac:dyDescent="0.35">
      <c r="B34" s="101" t="s">
        <v>83</v>
      </c>
      <c r="C34" s="47"/>
      <c r="G34" s="21" t="s">
        <v>21</v>
      </c>
      <c r="H34" s="24"/>
      <c r="I34" s="57"/>
      <c r="K34" s="265"/>
      <c r="L34" s="265"/>
      <c r="M34" s="265"/>
      <c r="N34" s="265"/>
      <c r="O34" s="265"/>
      <c r="P34" s="265"/>
      <c r="Q34" s="265"/>
      <c r="R34" s="265"/>
    </row>
    <row r="35" spans="1:18" ht="16.350000000000001" customHeight="1" x14ac:dyDescent="0.25">
      <c r="B35" s="101" t="s">
        <v>22</v>
      </c>
      <c r="C35" s="14"/>
      <c r="I35" s="56"/>
    </row>
    <row r="36" spans="1:18" ht="16.350000000000001" customHeight="1" x14ac:dyDescent="0.3">
      <c r="B36" s="102" t="s">
        <v>82</v>
      </c>
      <c r="C36" s="14"/>
      <c r="E36" s="18"/>
      <c r="F36" s="113"/>
      <c r="G36" s="21" t="s">
        <v>14</v>
      </c>
      <c r="H36" s="24"/>
      <c r="I36" s="57"/>
      <c r="J36" s="18"/>
      <c r="K36" s="264"/>
      <c r="L36" s="264"/>
      <c r="M36" s="264"/>
      <c r="N36" s="264"/>
      <c r="O36" s="264"/>
      <c r="P36" s="264"/>
      <c r="Q36" s="264"/>
      <c r="R36" s="264"/>
    </row>
    <row r="37" spans="1:18" ht="21.75" customHeight="1" x14ac:dyDescent="0.25">
      <c r="A37" s="26"/>
      <c r="B37" s="103" t="s">
        <v>84</v>
      </c>
      <c r="C37" s="14"/>
      <c r="E37" s="18"/>
      <c r="F37" s="113"/>
      <c r="I37" s="56"/>
    </row>
    <row r="38" spans="1:18" ht="18.75" customHeight="1" x14ac:dyDescent="0.25">
      <c r="A38" s="27"/>
      <c r="C38" s="14"/>
      <c r="E38" s="18"/>
      <c r="F38" s="113"/>
      <c r="G38" s="21" t="s">
        <v>37</v>
      </c>
      <c r="H38" s="21"/>
      <c r="I38" s="55"/>
      <c r="K38" s="265"/>
      <c r="L38" s="265"/>
      <c r="M38" s="265"/>
      <c r="N38" s="265"/>
      <c r="O38" s="265"/>
      <c r="P38" s="265"/>
      <c r="Q38" s="265"/>
      <c r="R38" s="265"/>
    </row>
    <row r="39" spans="1:18" ht="16.350000000000001" customHeight="1" x14ac:dyDescent="0.25">
      <c r="A39" s="27"/>
      <c r="C39" s="14"/>
      <c r="G39" s="23"/>
      <c r="I39" s="56"/>
    </row>
    <row r="40" spans="1:18" ht="8.4" customHeight="1" x14ac:dyDescent="0.25">
      <c r="A40" s="27"/>
      <c r="C40" s="14"/>
      <c r="G40" s="23"/>
      <c r="I40" s="56"/>
    </row>
    <row r="41" spans="1:18" ht="16.5" customHeight="1" x14ac:dyDescent="0.25">
      <c r="C41" s="14"/>
      <c r="D41" s="29"/>
      <c r="E41" s="29"/>
      <c r="F41" s="114"/>
      <c r="G41" s="21" t="s">
        <v>169</v>
      </c>
      <c r="H41" s="21"/>
      <c r="I41" s="55"/>
      <c r="K41" s="5" t="s">
        <v>170</v>
      </c>
      <c r="N41" s="269"/>
      <c r="O41" s="269"/>
      <c r="P41" s="269"/>
      <c r="Q41" s="269"/>
      <c r="R41" s="269"/>
    </row>
    <row r="42" spans="1:18" ht="15.75" customHeight="1" x14ac:dyDescent="0.25">
      <c r="C42" s="14"/>
      <c r="I42" s="58"/>
      <c r="L42" s="23"/>
      <c r="N42" s="100"/>
    </row>
    <row r="43" spans="1:18" ht="15.75" customHeight="1" x14ac:dyDescent="0.25">
      <c r="C43" s="14"/>
      <c r="I43" s="58"/>
      <c r="K43" s="5" t="s">
        <v>171</v>
      </c>
      <c r="N43" s="269"/>
      <c r="O43" s="269"/>
      <c r="P43" s="269"/>
      <c r="Q43" s="269"/>
      <c r="R43" s="269"/>
    </row>
    <row r="44" spans="1:18" ht="15.75" customHeight="1" x14ac:dyDescent="0.25">
      <c r="C44" s="14"/>
      <c r="I44" s="58"/>
    </row>
    <row r="45" spans="1:18" x14ac:dyDescent="0.25">
      <c r="C45" s="14"/>
      <c r="I45" s="56"/>
      <c r="K45" s="5" t="s">
        <v>172</v>
      </c>
      <c r="L45" s="269"/>
      <c r="M45" s="269"/>
      <c r="N45" s="269"/>
      <c r="O45" s="269"/>
      <c r="P45" s="269"/>
      <c r="Q45" s="104" t="s">
        <v>28</v>
      </c>
      <c r="R45" s="25"/>
    </row>
    <row r="74" spans="9:9" x14ac:dyDescent="0.25">
      <c r="I74" s="5">
        <v>228</v>
      </c>
    </row>
    <row r="101" spans="9:9" x14ac:dyDescent="0.25">
      <c r="I101" s="5" t="s">
        <v>125</v>
      </c>
    </row>
  </sheetData>
  <mergeCells count="27">
    <mergeCell ref="G31:N31"/>
    <mergeCell ref="A29:F30"/>
    <mergeCell ref="B6:C7"/>
    <mergeCell ref="G6:G7"/>
    <mergeCell ref="K6:K7"/>
    <mergeCell ref="H6:H7"/>
    <mergeCell ref="A6:A7"/>
    <mergeCell ref="E6:E7"/>
    <mergeCell ref="D6:D7"/>
    <mergeCell ref="F6:F7"/>
    <mergeCell ref="J6:J7"/>
    <mergeCell ref="D5:R5"/>
    <mergeCell ref="N6:N7"/>
    <mergeCell ref="M6:M7"/>
    <mergeCell ref="Q6:Q7"/>
    <mergeCell ref="R6:R7"/>
    <mergeCell ref="L6:L7"/>
    <mergeCell ref="I6:I7"/>
    <mergeCell ref="P6:P7"/>
    <mergeCell ref="O6:O7"/>
    <mergeCell ref="L45:P45"/>
    <mergeCell ref="K32:R32"/>
    <mergeCell ref="K34:R34"/>
    <mergeCell ref="K36:R36"/>
    <mergeCell ref="K38:R38"/>
    <mergeCell ref="N41:R41"/>
    <mergeCell ref="N43:R43"/>
  </mergeCells>
  <conditionalFormatting sqref="I29:I30">
    <cfRule type="expression" dxfId="91" priority="257" stopIfTrue="1">
      <formula>#REF!=#REF!</formula>
    </cfRule>
    <cfRule type="expression" dxfId="90" priority="258" stopIfTrue="1">
      <formula>#REF!=#REF!</formula>
    </cfRule>
  </conditionalFormatting>
  <conditionalFormatting sqref="I29:J30">
    <cfRule type="expression" dxfId="89" priority="275" stopIfTrue="1">
      <formula>$X$2=$W$7</formula>
    </cfRule>
    <cfRule type="expression" dxfId="88" priority="276" stopIfTrue="1">
      <formula>$X$3=$W$7</formula>
    </cfRule>
  </conditionalFormatting>
  <hyperlinks>
    <hyperlink ref="B37" r:id="rId1" xr:uid="{00000000-0004-0000-0600-000000000000}"/>
  </hyperlinks>
  <printOptions horizontalCentered="1"/>
  <pageMargins left="0.17" right="0.16" top="0.4" bottom="0.43" header="0.23" footer="0.17"/>
  <pageSetup scale="65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Z126"/>
  <sheetViews>
    <sheetView zoomScale="84" zoomScaleNormal="84" workbookViewId="0">
      <pane xSplit="2" ySplit="4" topLeftCell="C17" activePane="bottomRight" state="frozen"/>
      <selection activeCell="Q6" sqref="Q6:Q7"/>
      <selection pane="topRight" activeCell="Q6" sqref="Q6:Q7"/>
      <selection pane="bottomLeft" activeCell="Q6" sqref="Q6:Q7"/>
      <selection pane="bottomRight" activeCell="R31" sqref="R31"/>
    </sheetView>
  </sheetViews>
  <sheetFormatPr defaultColWidth="8.88671875" defaultRowHeight="14.4" x14ac:dyDescent="0.25"/>
  <cols>
    <col min="1" max="1" width="7.5546875" style="5" customWidth="1"/>
    <col min="2" max="2" width="34.6640625" style="5" customWidth="1"/>
    <col min="3" max="3" width="14.33203125" style="5" customWidth="1"/>
    <col min="4" max="4" width="9" style="5" customWidth="1"/>
    <col min="5" max="5" width="7" style="5" customWidth="1"/>
    <col min="6" max="6" width="6.88671875" style="112" customWidth="1"/>
    <col min="7" max="7" width="6" style="90" customWidth="1"/>
    <col min="8" max="8" width="10.33203125" style="5" customWidth="1"/>
    <col min="9" max="9" width="2.5546875" style="5" customWidth="1"/>
    <col min="10" max="10" width="8.33203125" style="5" customWidth="1"/>
    <col min="11" max="11" width="2.5546875" style="90" customWidth="1"/>
    <col min="12" max="12" width="8.109375" style="5" customWidth="1"/>
    <col min="13" max="13" width="2.5546875" style="5" customWidth="1"/>
    <col min="14" max="14" width="7.33203125" style="5" customWidth="1"/>
    <col min="15" max="15" width="2.5546875" style="139" customWidth="1"/>
    <col min="16" max="16" width="9.5546875" style="5" customWidth="1"/>
    <col min="17" max="17" width="2.5546875" style="5" customWidth="1"/>
    <col min="18" max="18" width="9.33203125" style="5" customWidth="1"/>
    <col min="19" max="19" width="38.88671875" style="93" customWidth="1"/>
    <col min="20" max="25" width="8.88671875" style="5" customWidth="1"/>
    <col min="26" max="16384" width="8.88671875" style="5"/>
  </cols>
  <sheetData>
    <row r="1" spans="1:26" s="3" customFormat="1" ht="23.4" hidden="1" customHeight="1" x14ac:dyDescent="0.25">
      <c r="A1" s="4"/>
      <c r="B1" s="4"/>
      <c r="C1" s="4"/>
      <c r="D1" s="4"/>
      <c r="E1" s="4"/>
      <c r="F1" s="107"/>
      <c r="G1" s="87"/>
      <c r="H1" s="4"/>
      <c r="I1" s="4"/>
      <c r="J1" s="1"/>
      <c r="K1" s="87"/>
      <c r="L1" s="4"/>
      <c r="M1" s="4"/>
      <c r="N1" s="4"/>
      <c r="O1" s="151"/>
      <c r="P1" s="4"/>
      <c r="Q1" s="4"/>
      <c r="R1" s="4"/>
      <c r="S1" s="49" t="s">
        <v>248</v>
      </c>
    </row>
    <row r="2" spans="1:26" s="3" customFormat="1" ht="23.4" x14ac:dyDescent="0.25">
      <c r="A2" s="4"/>
      <c r="B2" s="4"/>
      <c r="C2" s="4"/>
      <c r="D2" s="105"/>
      <c r="E2" s="6"/>
      <c r="F2" s="108"/>
      <c r="G2" s="9"/>
      <c r="H2" s="9"/>
      <c r="I2" s="9"/>
      <c r="J2" s="6"/>
      <c r="K2" s="6"/>
      <c r="L2" s="6"/>
      <c r="M2" s="6"/>
      <c r="N2" s="4"/>
      <c r="O2" s="151"/>
      <c r="P2" s="4"/>
      <c r="Q2" s="4"/>
      <c r="R2" s="4"/>
      <c r="S2" s="49" t="s">
        <v>307</v>
      </c>
    </row>
    <row r="3" spans="1:26" s="3" customFormat="1" ht="20.399999999999999" customHeight="1" x14ac:dyDescent="0.25">
      <c r="A3" s="4"/>
      <c r="B3" s="4"/>
      <c r="C3" s="105" t="s">
        <v>177</v>
      </c>
      <c r="D3" s="105"/>
      <c r="E3" s="7"/>
      <c r="F3" s="109"/>
      <c r="G3" s="7"/>
      <c r="H3" s="7"/>
      <c r="I3" s="7"/>
      <c r="J3" s="7"/>
      <c r="K3" s="7"/>
      <c r="L3" s="8"/>
      <c r="M3" s="8"/>
      <c r="N3" s="4"/>
      <c r="O3" s="151"/>
      <c r="P3" s="4"/>
      <c r="Q3" s="4"/>
      <c r="R3" s="4"/>
      <c r="S3" s="1" t="s">
        <v>305</v>
      </c>
    </row>
    <row r="4" spans="1:26" s="3" customFormat="1" ht="33.75" customHeight="1" thickBot="1" x14ac:dyDescent="0.3">
      <c r="A4" s="5"/>
      <c r="B4" s="6"/>
      <c r="C4" s="6"/>
      <c r="D4" s="6"/>
      <c r="E4" s="6"/>
      <c r="F4" s="109"/>
      <c r="G4" s="88"/>
      <c r="H4" s="7"/>
      <c r="I4" s="7"/>
      <c r="J4" s="7"/>
      <c r="K4" s="88"/>
      <c r="L4" s="7"/>
      <c r="M4" s="7"/>
      <c r="N4" s="8"/>
      <c r="O4" s="140"/>
      <c r="P4" s="8"/>
      <c r="Q4" s="167">
        <v>2.101</v>
      </c>
      <c r="R4" s="8"/>
      <c r="S4" s="2" t="s">
        <v>104</v>
      </c>
    </row>
    <row r="5" spans="1:26" ht="67.5" customHeight="1" thickBot="1" x14ac:dyDescent="0.3">
      <c r="A5" s="170"/>
      <c r="B5" s="171"/>
      <c r="C5" s="171"/>
      <c r="D5" s="304" t="s">
        <v>78</v>
      </c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</row>
    <row r="6" spans="1:26" ht="66.599999999999994" customHeight="1" x14ac:dyDescent="0.25">
      <c r="A6" s="309" t="s">
        <v>0</v>
      </c>
      <c r="B6" s="316" t="s">
        <v>1</v>
      </c>
      <c r="C6" s="317"/>
      <c r="D6" s="306" t="s">
        <v>18</v>
      </c>
      <c r="E6" s="306" t="s">
        <v>2</v>
      </c>
      <c r="F6" s="305" t="s">
        <v>252</v>
      </c>
      <c r="G6" s="305" t="s">
        <v>263</v>
      </c>
      <c r="H6" s="311" t="s">
        <v>7</v>
      </c>
      <c r="I6" s="313" t="s">
        <v>3</v>
      </c>
      <c r="J6" s="306" t="s">
        <v>124</v>
      </c>
      <c r="K6" s="310" t="s">
        <v>4</v>
      </c>
      <c r="L6" s="314" t="s">
        <v>9</v>
      </c>
      <c r="M6" s="306" t="s">
        <v>5</v>
      </c>
      <c r="N6" s="306" t="s">
        <v>176</v>
      </c>
      <c r="O6" s="310" t="s">
        <v>4</v>
      </c>
      <c r="P6" s="319" t="s">
        <v>16</v>
      </c>
      <c r="Q6" s="306" t="s">
        <v>5</v>
      </c>
      <c r="R6" s="306" t="s">
        <v>262</v>
      </c>
      <c r="S6" s="318" t="s">
        <v>240</v>
      </c>
    </row>
    <row r="7" spans="1:26" ht="28.5" customHeight="1" thickBot="1" x14ac:dyDescent="0.3">
      <c r="A7" s="283"/>
      <c r="B7" s="286"/>
      <c r="C7" s="287"/>
      <c r="D7" s="275"/>
      <c r="E7" s="275"/>
      <c r="F7" s="300"/>
      <c r="G7" s="300"/>
      <c r="H7" s="312"/>
      <c r="I7" s="296"/>
      <c r="J7" s="275"/>
      <c r="K7" s="277"/>
      <c r="L7" s="315"/>
      <c r="M7" s="275"/>
      <c r="N7" s="275"/>
      <c r="O7" s="296"/>
      <c r="P7" s="279"/>
      <c r="Q7" s="275"/>
      <c r="R7" s="275"/>
      <c r="S7" s="302"/>
    </row>
    <row r="8" spans="1:26" s="43" customFormat="1" ht="24" customHeight="1" x14ac:dyDescent="0.25">
      <c r="A8" s="78" t="s">
        <v>106</v>
      </c>
      <c r="B8" s="79"/>
      <c r="C8" s="79"/>
      <c r="D8" s="79"/>
      <c r="E8" s="79"/>
      <c r="F8" s="115"/>
      <c r="G8" s="115"/>
      <c r="H8" s="89"/>
      <c r="I8" s="79"/>
      <c r="J8" s="79"/>
      <c r="K8" s="79"/>
      <c r="L8" s="89"/>
      <c r="M8" s="79"/>
      <c r="N8" s="79"/>
      <c r="O8" s="79"/>
      <c r="P8" s="141"/>
      <c r="Q8" s="79"/>
      <c r="R8" s="79"/>
      <c r="S8" s="80"/>
      <c r="T8" s="5"/>
      <c r="U8" s="5"/>
      <c r="V8" s="5"/>
      <c r="W8" s="5"/>
      <c r="X8" s="5"/>
      <c r="Y8" s="5"/>
      <c r="Z8" s="5"/>
    </row>
    <row r="9" spans="1:26" ht="17.25" customHeight="1" x14ac:dyDescent="0.25">
      <c r="A9" s="70">
        <v>5705</v>
      </c>
      <c r="B9" s="163" t="s">
        <v>161</v>
      </c>
      <c r="C9" s="164" t="s">
        <v>191</v>
      </c>
      <c r="D9" s="125">
        <v>30</v>
      </c>
      <c r="E9" s="125">
        <v>1.82</v>
      </c>
      <c r="F9" s="125">
        <v>1</v>
      </c>
      <c r="G9" s="168" t="s">
        <v>254</v>
      </c>
      <c r="H9" s="59"/>
      <c r="I9" s="11" t="s">
        <v>8</v>
      </c>
      <c r="J9" s="61">
        <f>ROUNDDOWN((D9*16)/E9,0)</f>
        <v>263</v>
      </c>
      <c r="K9" s="12" t="s">
        <v>4</v>
      </c>
      <c r="L9" s="59">
        <f>ROUNDUP(H9/J9,0)</f>
        <v>0</v>
      </c>
      <c r="M9" s="10" t="s">
        <v>5</v>
      </c>
      <c r="N9" s="125">
        <v>15</v>
      </c>
      <c r="O9" s="12" t="s">
        <v>4</v>
      </c>
      <c r="P9" s="142">
        <f>L9*N9</f>
        <v>0</v>
      </c>
      <c r="Q9" s="10" t="s">
        <v>5</v>
      </c>
      <c r="R9" s="161">
        <v>1.6046</v>
      </c>
      <c r="S9" s="86">
        <f t="shared" ref="S9:S15" si="0">P9*R9</f>
        <v>0</v>
      </c>
    </row>
    <row r="10" spans="1:26" s="65" customFormat="1" ht="18" x14ac:dyDescent="0.25">
      <c r="A10" s="71">
        <v>5708</v>
      </c>
      <c r="B10" s="163" t="s">
        <v>221</v>
      </c>
      <c r="C10" s="164" t="s">
        <v>191</v>
      </c>
      <c r="D10" s="125">
        <v>30</v>
      </c>
      <c r="E10" s="125">
        <v>1.82</v>
      </c>
      <c r="F10" s="125">
        <v>1</v>
      </c>
      <c r="G10" s="168" t="s">
        <v>254</v>
      </c>
      <c r="H10" s="59"/>
      <c r="I10" s="11" t="s">
        <v>8</v>
      </c>
      <c r="J10" s="61">
        <f t="shared" ref="J10:J15" si="1">ROUNDDOWN((D10*16)/E10,0)</f>
        <v>263</v>
      </c>
      <c r="K10" s="12" t="s">
        <v>4</v>
      </c>
      <c r="L10" s="59">
        <f t="shared" ref="L10:L15" si="2">ROUNDUP(H10/J10,0)</f>
        <v>0</v>
      </c>
      <c r="M10" s="10" t="s">
        <v>5</v>
      </c>
      <c r="N10" s="125">
        <v>15</v>
      </c>
      <c r="O10" s="12" t="s">
        <v>4</v>
      </c>
      <c r="P10" s="142">
        <f t="shared" ref="P10:P15" si="3">L10*N10</f>
        <v>0</v>
      </c>
      <c r="Q10" s="10" t="s">
        <v>5</v>
      </c>
      <c r="R10" s="161">
        <v>1.6046</v>
      </c>
      <c r="S10" s="86">
        <f t="shared" si="0"/>
        <v>0</v>
      </c>
    </row>
    <row r="11" spans="1:26" ht="18" x14ac:dyDescent="0.25">
      <c r="A11" s="70">
        <v>5715</v>
      </c>
      <c r="B11" s="163" t="s">
        <v>162</v>
      </c>
      <c r="C11" s="164" t="s">
        <v>191</v>
      </c>
      <c r="D11" s="125">
        <v>30</v>
      </c>
      <c r="E11" s="125">
        <v>1.9</v>
      </c>
      <c r="F11" s="125">
        <v>1</v>
      </c>
      <c r="G11" s="168" t="s">
        <v>254</v>
      </c>
      <c r="H11" s="59"/>
      <c r="I11" s="11" t="s">
        <v>8</v>
      </c>
      <c r="J11" s="61">
        <f t="shared" si="1"/>
        <v>252</v>
      </c>
      <c r="K11" s="12" t="s">
        <v>4</v>
      </c>
      <c r="L11" s="59">
        <f t="shared" si="2"/>
        <v>0</v>
      </c>
      <c r="M11" s="10" t="s">
        <v>5</v>
      </c>
      <c r="N11" s="125">
        <v>8.1</v>
      </c>
      <c r="O11" s="12" t="s">
        <v>4</v>
      </c>
      <c r="P11" s="142">
        <f t="shared" si="3"/>
        <v>0</v>
      </c>
      <c r="Q11" s="10" t="s">
        <v>5</v>
      </c>
      <c r="R11" s="161">
        <v>1.6046</v>
      </c>
      <c r="S11" s="86">
        <f t="shared" si="0"/>
        <v>0</v>
      </c>
    </row>
    <row r="12" spans="1:26" ht="18" x14ac:dyDescent="0.25">
      <c r="A12" s="70">
        <v>5718</v>
      </c>
      <c r="B12" s="163" t="s">
        <v>163</v>
      </c>
      <c r="C12" s="164" t="s">
        <v>191</v>
      </c>
      <c r="D12" s="125">
        <v>30</v>
      </c>
      <c r="E12" s="125">
        <v>2</v>
      </c>
      <c r="F12" s="125">
        <v>1</v>
      </c>
      <c r="G12" s="168" t="s">
        <v>254</v>
      </c>
      <c r="H12" s="59"/>
      <c r="I12" s="11" t="s">
        <v>8</v>
      </c>
      <c r="J12" s="61">
        <f t="shared" si="1"/>
        <v>240</v>
      </c>
      <c r="K12" s="12" t="s">
        <v>4</v>
      </c>
      <c r="L12" s="59">
        <f t="shared" si="2"/>
        <v>0</v>
      </c>
      <c r="M12" s="10" t="s">
        <v>5</v>
      </c>
      <c r="N12" s="125">
        <v>15</v>
      </c>
      <c r="O12" s="12" t="s">
        <v>4</v>
      </c>
      <c r="P12" s="142">
        <f t="shared" si="3"/>
        <v>0</v>
      </c>
      <c r="Q12" s="10" t="s">
        <v>5</v>
      </c>
      <c r="R12" s="161">
        <v>1.6046</v>
      </c>
      <c r="S12" s="86">
        <f t="shared" si="0"/>
        <v>0</v>
      </c>
    </row>
    <row r="13" spans="1:26" ht="18" x14ac:dyDescent="0.25">
      <c r="A13" s="70">
        <v>5722</v>
      </c>
      <c r="B13" s="163" t="s">
        <v>164</v>
      </c>
      <c r="C13" s="164" t="s">
        <v>191</v>
      </c>
      <c r="D13" s="125">
        <v>30</v>
      </c>
      <c r="E13" s="125">
        <v>1.83</v>
      </c>
      <c r="F13" s="125">
        <v>1</v>
      </c>
      <c r="G13" s="168" t="s">
        <v>254</v>
      </c>
      <c r="H13" s="59"/>
      <c r="I13" s="11" t="s">
        <v>8</v>
      </c>
      <c r="J13" s="61">
        <f t="shared" si="1"/>
        <v>262</v>
      </c>
      <c r="K13" s="12" t="s">
        <v>4</v>
      </c>
      <c r="L13" s="59">
        <f t="shared" si="2"/>
        <v>0</v>
      </c>
      <c r="M13" s="10" t="s">
        <v>5</v>
      </c>
      <c r="N13" s="125">
        <v>8.11</v>
      </c>
      <c r="O13" s="12" t="s">
        <v>4</v>
      </c>
      <c r="P13" s="142">
        <f t="shared" si="3"/>
        <v>0</v>
      </c>
      <c r="Q13" s="10" t="s">
        <v>5</v>
      </c>
      <c r="R13" s="161">
        <v>1.6046</v>
      </c>
      <c r="S13" s="86">
        <f t="shared" si="0"/>
        <v>0</v>
      </c>
    </row>
    <row r="14" spans="1:26" ht="28.8" x14ac:dyDescent="0.25">
      <c r="A14" s="70">
        <v>5724</v>
      </c>
      <c r="B14" s="163" t="s">
        <v>222</v>
      </c>
      <c r="C14" s="164" t="s">
        <v>191</v>
      </c>
      <c r="D14" s="125">
        <v>30</v>
      </c>
      <c r="E14" s="125">
        <v>1.89</v>
      </c>
      <c r="F14" s="125">
        <v>1</v>
      </c>
      <c r="G14" s="168" t="s">
        <v>254</v>
      </c>
      <c r="H14" s="59"/>
      <c r="I14" s="11" t="s">
        <v>8</v>
      </c>
      <c r="J14" s="61">
        <f t="shared" si="1"/>
        <v>253</v>
      </c>
      <c r="K14" s="12" t="s">
        <v>4</v>
      </c>
      <c r="L14" s="59">
        <f t="shared" si="2"/>
        <v>0</v>
      </c>
      <c r="M14" s="10" t="s">
        <v>5</v>
      </c>
      <c r="N14" s="125">
        <v>8.1</v>
      </c>
      <c r="O14" s="12" t="s">
        <v>4</v>
      </c>
      <c r="P14" s="142">
        <f t="shared" si="3"/>
        <v>0</v>
      </c>
      <c r="Q14" s="10" t="s">
        <v>5</v>
      </c>
      <c r="R14" s="161">
        <v>1.6046</v>
      </c>
      <c r="S14" s="86">
        <f t="shared" si="0"/>
        <v>0</v>
      </c>
    </row>
    <row r="15" spans="1:26" ht="28.8" x14ac:dyDescent="0.25">
      <c r="A15" s="70">
        <v>5725</v>
      </c>
      <c r="B15" s="163" t="s">
        <v>267</v>
      </c>
      <c r="C15" s="164" t="s">
        <v>191</v>
      </c>
      <c r="D15" s="125">
        <v>30</v>
      </c>
      <c r="E15" s="125">
        <v>2</v>
      </c>
      <c r="F15" s="125">
        <v>1</v>
      </c>
      <c r="G15" s="168" t="s">
        <v>254</v>
      </c>
      <c r="H15" s="59"/>
      <c r="I15" s="11" t="s">
        <v>8</v>
      </c>
      <c r="J15" s="61">
        <f t="shared" si="1"/>
        <v>240</v>
      </c>
      <c r="K15" s="12" t="s">
        <v>4</v>
      </c>
      <c r="L15" s="59">
        <f t="shared" si="2"/>
        <v>0</v>
      </c>
      <c r="M15" s="10" t="s">
        <v>5</v>
      </c>
      <c r="N15" s="125">
        <v>11.1</v>
      </c>
      <c r="O15" s="12" t="s">
        <v>4</v>
      </c>
      <c r="P15" s="142">
        <f t="shared" si="3"/>
        <v>0</v>
      </c>
      <c r="Q15" s="10" t="s">
        <v>5</v>
      </c>
      <c r="R15" s="161">
        <v>1.6046</v>
      </c>
      <c r="S15" s="86">
        <f t="shared" si="0"/>
        <v>0</v>
      </c>
    </row>
    <row r="16" spans="1:26" ht="17.25" customHeight="1" x14ac:dyDescent="0.25">
      <c r="A16" s="70">
        <v>5730</v>
      </c>
      <c r="B16" s="163" t="s">
        <v>288</v>
      </c>
      <c r="C16" s="164" t="s">
        <v>191</v>
      </c>
      <c r="D16" s="125">
        <v>30</v>
      </c>
      <c r="E16" s="125">
        <v>1.79</v>
      </c>
      <c r="F16" s="125">
        <v>1</v>
      </c>
      <c r="G16" s="168" t="s">
        <v>254</v>
      </c>
      <c r="H16" s="59"/>
      <c r="I16" s="11" t="s">
        <v>8</v>
      </c>
      <c r="J16" s="61">
        <f>ROUNDDOWN((D16*16)/E16,0)</f>
        <v>268</v>
      </c>
      <c r="K16" s="12" t="s">
        <v>4</v>
      </c>
      <c r="L16" s="59">
        <f>ROUNDUP(H16/J16,0)</f>
        <v>0</v>
      </c>
      <c r="M16" s="10" t="s">
        <v>5</v>
      </c>
      <c r="N16" s="125">
        <v>15</v>
      </c>
      <c r="O16" s="12" t="s">
        <v>4</v>
      </c>
      <c r="P16" s="142">
        <f>L16*N16</f>
        <v>0</v>
      </c>
      <c r="Q16" s="10" t="s">
        <v>5</v>
      </c>
      <c r="R16" s="161">
        <v>1.6046</v>
      </c>
      <c r="S16" s="86">
        <f t="shared" ref="S16:S17" si="4">P16*R16</f>
        <v>0</v>
      </c>
    </row>
    <row r="17" spans="1:26" ht="17.25" customHeight="1" thickBot="1" x14ac:dyDescent="0.3">
      <c r="A17" s="70">
        <v>5731</v>
      </c>
      <c r="B17" s="163" t="s">
        <v>303</v>
      </c>
      <c r="C17" s="164" t="s">
        <v>191</v>
      </c>
      <c r="D17" s="125">
        <v>30</v>
      </c>
      <c r="E17" s="125">
        <v>2</v>
      </c>
      <c r="F17" s="125">
        <v>1</v>
      </c>
      <c r="G17" s="168" t="s">
        <v>254</v>
      </c>
      <c r="H17" s="59"/>
      <c r="I17" s="11" t="s">
        <v>8</v>
      </c>
      <c r="J17" s="61">
        <f t="shared" ref="J17" si="5">ROUNDDOWN((D17*16)/E17,0)</f>
        <v>240</v>
      </c>
      <c r="K17" s="12" t="s">
        <v>4</v>
      </c>
      <c r="L17" s="59">
        <f t="shared" ref="L17" si="6">ROUNDUP(H17/J17,0)</f>
        <v>0</v>
      </c>
      <c r="M17" s="10" t="s">
        <v>5</v>
      </c>
      <c r="N17" s="125">
        <v>15</v>
      </c>
      <c r="O17" s="12" t="s">
        <v>4</v>
      </c>
      <c r="P17" s="142">
        <f t="shared" ref="P17" si="7">L17*N17</f>
        <v>0</v>
      </c>
      <c r="Q17" s="10" t="s">
        <v>5</v>
      </c>
      <c r="R17" s="161">
        <v>1.6046</v>
      </c>
      <c r="S17" s="86">
        <f t="shared" si="4"/>
        <v>0</v>
      </c>
    </row>
    <row r="18" spans="1:26" ht="17.25" customHeight="1" x14ac:dyDescent="0.25">
      <c r="A18" s="78" t="s">
        <v>219</v>
      </c>
      <c r="B18" s="79"/>
      <c r="C18" s="79"/>
      <c r="D18" s="79"/>
      <c r="E18" s="79"/>
      <c r="F18" s="115"/>
      <c r="G18" s="115"/>
      <c r="H18" s="89"/>
      <c r="I18" s="79"/>
      <c r="J18" s="79"/>
      <c r="K18" s="79"/>
      <c r="L18" s="89"/>
      <c r="M18" s="79"/>
      <c r="N18" s="79"/>
      <c r="O18" s="79"/>
      <c r="P18" s="141"/>
      <c r="Q18" s="79"/>
      <c r="R18" s="79"/>
      <c r="S18" s="80"/>
    </row>
    <row r="19" spans="1:26" ht="27.75" customHeight="1" x14ac:dyDescent="0.25">
      <c r="A19" s="71">
        <v>5164</v>
      </c>
      <c r="B19" s="163" t="s">
        <v>313</v>
      </c>
      <c r="C19" s="164" t="s">
        <v>191</v>
      </c>
      <c r="D19" s="125">
        <v>30</v>
      </c>
      <c r="E19" s="125">
        <v>3.65</v>
      </c>
      <c r="F19" s="125">
        <v>2</v>
      </c>
      <c r="G19" s="125" t="s">
        <v>254</v>
      </c>
      <c r="H19" s="59"/>
      <c r="I19" s="11" t="s">
        <v>8</v>
      </c>
      <c r="J19" s="61">
        <f>ROUNDDOWN((D19*16)/E19,0)</f>
        <v>131</v>
      </c>
      <c r="K19" s="12" t="s">
        <v>4</v>
      </c>
      <c r="L19" s="59">
        <f>ROUNDUP(H19/J19,0)</f>
        <v>0</v>
      </c>
      <c r="M19" s="10" t="s">
        <v>5</v>
      </c>
      <c r="N19" s="125">
        <v>4.32</v>
      </c>
      <c r="O19" s="12" t="s">
        <v>4</v>
      </c>
      <c r="P19" s="142">
        <f>L19*N19</f>
        <v>0</v>
      </c>
      <c r="Q19" s="10" t="s">
        <v>5</v>
      </c>
      <c r="R19" s="161">
        <v>1.6046</v>
      </c>
      <c r="S19" s="86">
        <f>P19*R19</f>
        <v>0</v>
      </c>
    </row>
    <row r="20" spans="1:26" ht="17.25" customHeight="1" thickBot="1" x14ac:dyDescent="0.3">
      <c r="A20" s="71">
        <v>5955</v>
      </c>
      <c r="B20" s="163" t="s">
        <v>312</v>
      </c>
      <c r="C20" s="164" t="s">
        <v>191</v>
      </c>
      <c r="D20" s="125">
        <v>30</v>
      </c>
      <c r="E20" s="125">
        <v>8</v>
      </c>
      <c r="F20" s="125">
        <v>0.5</v>
      </c>
      <c r="G20" s="125" t="s">
        <v>254</v>
      </c>
      <c r="H20" s="59"/>
      <c r="I20" s="11" t="s">
        <v>8</v>
      </c>
      <c r="J20" s="61">
        <f>ROUNDDOWN((D20*16)/E20,0)</f>
        <v>60</v>
      </c>
      <c r="K20" s="12" t="s">
        <v>4</v>
      </c>
      <c r="L20" s="59">
        <f>ROUNDUP(H20/J20,0)</f>
        <v>0</v>
      </c>
      <c r="M20" s="10" t="s">
        <v>5</v>
      </c>
      <c r="N20" s="125">
        <v>1.88</v>
      </c>
      <c r="O20" s="12" t="s">
        <v>4</v>
      </c>
      <c r="P20" s="142">
        <f>L20*N20</f>
        <v>0</v>
      </c>
      <c r="Q20" s="10" t="s">
        <v>5</v>
      </c>
      <c r="R20" s="161">
        <v>1.6046</v>
      </c>
      <c r="S20" s="86">
        <f>P20*R20</f>
        <v>0</v>
      </c>
    </row>
    <row r="21" spans="1:26" s="43" customFormat="1" ht="24" customHeight="1" x14ac:dyDescent="0.25">
      <c r="A21" s="78" t="s">
        <v>223</v>
      </c>
      <c r="B21" s="79"/>
      <c r="C21" s="79"/>
      <c r="D21" s="79"/>
      <c r="E21" s="79"/>
      <c r="F21" s="115"/>
      <c r="G21" s="115"/>
      <c r="H21" s="89"/>
      <c r="I21" s="79"/>
      <c r="J21" s="79"/>
      <c r="K21" s="79"/>
      <c r="L21" s="89"/>
      <c r="M21" s="79"/>
      <c r="N21" s="79"/>
      <c r="O21" s="79"/>
      <c r="P21" s="141"/>
      <c r="Q21" s="79"/>
      <c r="R21" s="79"/>
      <c r="S21" s="80"/>
      <c r="T21" s="5"/>
      <c r="U21" s="5"/>
      <c r="V21" s="5"/>
      <c r="W21" s="5"/>
      <c r="X21" s="5"/>
      <c r="Y21" s="5"/>
      <c r="Z21" s="5"/>
    </row>
    <row r="22" spans="1:26" s="65" customFormat="1" ht="18.600000000000001" thickBot="1" x14ac:dyDescent="0.3">
      <c r="A22" s="71">
        <v>5114</v>
      </c>
      <c r="B22" s="163" t="s">
        <v>224</v>
      </c>
      <c r="C22" s="164" t="s">
        <v>191</v>
      </c>
      <c r="D22" s="125">
        <v>30</v>
      </c>
      <c r="E22" s="125">
        <v>6</v>
      </c>
      <c r="F22" s="125">
        <v>2</v>
      </c>
      <c r="G22" s="125" t="s">
        <v>254</v>
      </c>
      <c r="H22" s="59"/>
      <c r="I22" s="11" t="s">
        <v>8</v>
      </c>
      <c r="J22" s="61">
        <f>ROUNDDOWN((D22*16)/E22,0)</f>
        <v>80</v>
      </c>
      <c r="K22" s="12" t="s">
        <v>4</v>
      </c>
      <c r="L22" s="59">
        <f>ROUNDUP(H22/J22,0)</f>
        <v>0</v>
      </c>
      <c r="M22" s="10" t="s">
        <v>5</v>
      </c>
      <c r="N22" s="125">
        <v>5.12</v>
      </c>
      <c r="O22" s="12" t="s">
        <v>4</v>
      </c>
      <c r="P22" s="142">
        <f>L22*N22</f>
        <v>0</v>
      </c>
      <c r="Q22" s="10" t="s">
        <v>5</v>
      </c>
      <c r="R22" s="161">
        <v>1.6046</v>
      </c>
      <c r="S22" s="86">
        <f>P22*R22</f>
        <v>0</v>
      </c>
    </row>
    <row r="23" spans="1:26" s="43" customFormat="1" ht="24" customHeight="1" x14ac:dyDescent="0.25">
      <c r="A23" s="78" t="s">
        <v>225</v>
      </c>
      <c r="B23" s="79"/>
      <c r="C23" s="79"/>
      <c r="D23" s="79"/>
      <c r="E23" s="79"/>
      <c r="F23" s="115"/>
      <c r="G23" s="115"/>
      <c r="H23" s="89"/>
      <c r="I23" s="79"/>
      <c r="J23" s="79"/>
      <c r="K23" s="79"/>
      <c r="L23" s="89"/>
      <c r="M23" s="79"/>
      <c r="N23" s="79"/>
      <c r="O23" s="79"/>
      <c r="P23" s="141"/>
      <c r="Q23" s="79"/>
      <c r="R23" s="79"/>
      <c r="S23" s="80"/>
      <c r="T23" s="5"/>
      <c r="U23" s="5"/>
      <c r="V23" s="5"/>
      <c r="W23" s="5"/>
      <c r="X23" s="5"/>
      <c r="Y23" s="5"/>
      <c r="Z23" s="5"/>
    </row>
    <row r="24" spans="1:26" s="65" customFormat="1" ht="28.8" x14ac:dyDescent="0.25">
      <c r="A24" s="71">
        <v>5756</v>
      </c>
      <c r="B24" s="163" t="s">
        <v>226</v>
      </c>
      <c r="C24" s="164" t="s">
        <v>227</v>
      </c>
      <c r="D24" s="125">
        <v>30</v>
      </c>
      <c r="E24" s="125">
        <v>6</v>
      </c>
      <c r="F24" s="125">
        <v>2</v>
      </c>
      <c r="G24" s="125">
        <v>1</v>
      </c>
      <c r="H24" s="59"/>
      <c r="I24" s="11" t="s">
        <v>8</v>
      </c>
      <c r="J24" s="61">
        <f t="shared" ref="J24:J29" si="8">ROUNDDOWN((D24*16)/E24,0)</f>
        <v>80</v>
      </c>
      <c r="K24" s="12" t="s">
        <v>4</v>
      </c>
      <c r="L24" s="59">
        <f t="shared" ref="L24:L29" si="9">ROUNDUP(H24/J24,0)</f>
        <v>0</v>
      </c>
      <c r="M24" s="10" t="s">
        <v>5</v>
      </c>
      <c r="N24" s="125">
        <v>5.12</v>
      </c>
      <c r="O24" s="12" t="s">
        <v>4</v>
      </c>
      <c r="P24" s="142">
        <f t="shared" ref="P24:P29" si="10">L24*N24</f>
        <v>0</v>
      </c>
      <c r="Q24" s="10" t="s">
        <v>5</v>
      </c>
      <c r="R24" s="161">
        <v>1.6046</v>
      </c>
      <c r="S24" s="86">
        <f t="shared" ref="S24:S29" si="11">P24*R24</f>
        <v>0</v>
      </c>
    </row>
    <row r="25" spans="1:26" s="65" customFormat="1" ht="28.8" x14ac:dyDescent="0.25">
      <c r="A25" s="71">
        <v>5764</v>
      </c>
      <c r="B25" s="163" t="s">
        <v>166</v>
      </c>
      <c r="C25" s="164" t="s">
        <v>191</v>
      </c>
      <c r="D25" s="125">
        <v>30</v>
      </c>
      <c r="E25" s="125">
        <v>6</v>
      </c>
      <c r="F25" s="125">
        <v>2</v>
      </c>
      <c r="G25" s="125">
        <v>1</v>
      </c>
      <c r="H25" s="59"/>
      <c r="I25" s="11" t="s">
        <v>8</v>
      </c>
      <c r="J25" s="61">
        <f t="shared" si="8"/>
        <v>80</v>
      </c>
      <c r="K25" s="12" t="s">
        <v>4</v>
      </c>
      <c r="L25" s="59">
        <f t="shared" si="9"/>
        <v>0</v>
      </c>
      <c r="M25" s="10" t="s">
        <v>5</v>
      </c>
      <c r="N25" s="125">
        <v>5.12</v>
      </c>
      <c r="O25" s="12" t="s">
        <v>4</v>
      </c>
      <c r="P25" s="142">
        <f t="shared" si="10"/>
        <v>0</v>
      </c>
      <c r="Q25" s="10" t="s">
        <v>5</v>
      </c>
      <c r="R25" s="161">
        <v>1.6046</v>
      </c>
      <c r="S25" s="86">
        <f t="shared" si="11"/>
        <v>0</v>
      </c>
    </row>
    <row r="26" spans="1:26" s="65" customFormat="1" ht="28.8" x14ac:dyDescent="0.25">
      <c r="A26" s="71">
        <v>5765</v>
      </c>
      <c r="B26" s="163" t="s">
        <v>226</v>
      </c>
      <c r="C26" s="164" t="s">
        <v>228</v>
      </c>
      <c r="D26" s="125">
        <v>30</v>
      </c>
      <c r="E26" s="125">
        <v>6</v>
      </c>
      <c r="F26" s="125">
        <v>2</v>
      </c>
      <c r="G26" s="125">
        <v>1</v>
      </c>
      <c r="H26" s="59"/>
      <c r="I26" s="11" t="s">
        <v>8</v>
      </c>
      <c r="J26" s="61">
        <f t="shared" si="8"/>
        <v>80</v>
      </c>
      <c r="K26" s="12" t="s">
        <v>4</v>
      </c>
      <c r="L26" s="59">
        <f t="shared" si="9"/>
        <v>0</v>
      </c>
      <c r="M26" s="10" t="s">
        <v>5</v>
      </c>
      <c r="N26" s="125">
        <v>5.12</v>
      </c>
      <c r="O26" s="12" t="s">
        <v>4</v>
      </c>
      <c r="P26" s="142">
        <f t="shared" si="10"/>
        <v>0</v>
      </c>
      <c r="Q26" s="10" t="s">
        <v>5</v>
      </c>
      <c r="R26" s="161">
        <v>1.6046</v>
      </c>
      <c r="S26" s="86">
        <f t="shared" si="11"/>
        <v>0</v>
      </c>
    </row>
    <row r="27" spans="1:26" s="65" customFormat="1" ht="28.8" x14ac:dyDescent="0.25">
      <c r="A27" s="71">
        <v>5767</v>
      </c>
      <c r="B27" s="163" t="s">
        <v>229</v>
      </c>
      <c r="C27" s="164" t="s">
        <v>227</v>
      </c>
      <c r="D27" s="125">
        <v>30</v>
      </c>
      <c r="E27" s="125">
        <v>6</v>
      </c>
      <c r="F27" s="125">
        <v>2</v>
      </c>
      <c r="G27" s="125">
        <v>1</v>
      </c>
      <c r="H27" s="59"/>
      <c r="I27" s="11" t="s">
        <v>8</v>
      </c>
      <c r="J27" s="61">
        <f t="shared" si="8"/>
        <v>80</v>
      </c>
      <c r="K27" s="12" t="s">
        <v>4</v>
      </c>
      <c r="L27" s="59">
        <f t="shared" si="9"/>
        <v>0</v>
      </c>
      <c r="M27" s="10" t="s">
        <v>5</v>
      </c>
      <c r="N27" s="125">
        <v>5.12</v>
      </c>
      <c r="O27" s="12" t="s">
        <v>4</v>
      </c>
      <c r="P27" s="142">
        <f t="shared" si="10"/>
        <v>0</v>
      </c>
      <c r="Q27" s="10" t="s">
        <v>5</v>
      </c>
      <c r="R27" s="161">
        <v>1.6046</v>
      </c>
      <c r="S27" s="86">
        <f t="shared" si="11"/>
        <v>0</v>
      </c>
    </row>
    <row r="28" spans="1:26" s="65" customFormat="1" ht="18" x14ac:dyDescent="0.25">
      <c r="A28" s="71">
        <v>5768</v>
      </c>
      <c r="B28" s="163" t="s">
        <v>225</v>
      </c>
      <c r="C28" s="164" t="s">
        <v>227</v>
      </c>
      <c r="D28" s="125">
        <v>30</v>
      </c>
      <c r="E28" s="125">
        <v>6</v>
      </c>
      <c r="F28" s="125">
        <v>2</v>
      </c>
      <c r="G28" s="125">
        <v>1</v>
      </c>
      <c r="H28" s="59"/>
      <c r="I28" s="11" t="s">
        <v>8</v>
      </c>
      <c r="J28" s="61">
        <f t="shared" si="8"/>
        <v>80</v>
      </c>
      <c r="K28" s="12" t="s">
        <v>4</v>
      </c>
      <c r="L28" s="59">
        <f t="shared" si="9"/>
        <v>0</v>
      </c>
      <c r="M28" s="10" t="s">
        <v>5</v>
      </c>
      <c r="N28" s="125">
        <v>7.2</v>
      </c>
      <c r="O28" s="12" t="s">
        <v>4</v>
      </c>
      <c r="P28" s="142">
        <f t="shared" si="10"/>
        <v>0</v>
      </c>
      <c r="Q28" s="10" t="s">
        <v>5</v>
      </c>
      <c r="R28" s="161">
        <v>1.6046</v>
      </c>
      <c r="S28" s="86">
        <f t="shared" si="11"/>
        <v>0</v>
      </c>
    </row>
    <row r="29" spans="1:26" s="65" customFormat="1" ht="18" x14ac:dyDescent="0.25">
      <c r="A29" s="71">
        <v>5769</v>
      </c>
      <c r="B29" s="163" t="s">
        <v>225</v>
      </c>
      <c r="C29" s="164" t="s">
        <v>228</v>
      </c>
      <c r="D29" s="125">
        <v>30</v>
      </c>
      <c r="E29" s="125">
        <v>6</v>
      </c>
      <c r="F29" s="125">
        <v>2</v>
      </c>
      <c r="G29" s="125">
        <v>1</v>
      </c>
      <c r="H29" s="59"/>
      <c r="I29" s="11" t="s">
        <v>8</v>
      </c>
      <c r="J29" s="61">
        <f t="shared" si="8"/>
        <v>80</v>
      </c>
      <c r="K29" s="12" t="s">
        <v>4</v>
      </c>
      <c r="L29" s="59">
        <f t="shared" si="9"/>
        <v>0</v>
      </c>
      <c r="M29" s="10" t="s">
        <v>5</v>
      </c>
      <c r="N29" s="125">
        <v>7.2</v>
      </c>
      <c r="O29" s="12" t="s">
        <v>4</v>
      </c>
      <c r="P29" s="142">
        <f t="shared" si="10"/>
        <v>0</v>
      </c>
      <c r="Q29" s="10" t="s">
        <v>5</v>
      </c>
      <c r="R29" s="161">
        <v>1.6046</v>
      </c>
      <c r="S29" s="86">
        <f t="shared" si="11"/>
        <v>0</v>
      </c>
    </row>
    <row r="30" spans="1:26" s="65" customFormat="1" ht="28.8" x14ac:dyDescent="0.25">
      <c r="A30" s="71">
        <v>5773</v>
      </c>
      <c r="B30" s="163" t="s">
        <v>299</v>
      </c>
      <c r="C30" s="164"/>
      <c r="D30" s="125">
        <v>30</v>
      </c>
      <c r="E30" s="125">
        <v>6</v>
      </c>
      <c r="F30" s="125">
        <v>2</v>
      </c>
      <c r="G30" s="125">
        <v>1</v>
      </c>
      <c r="H30" s="59"/>
      <c r="I30" s="11" t="s">
        <v>8</v>
      </c>
      <c r="J30" s="61">
        <f t="shared" ref="J30" si="12">ROUNDDOWN((D30*16)/E30,0)</f>
        <v>80</v>
      </c>
      <c r="K30" s="12" t="s">
        <v>4</v>
      </c>
      <c r="L30" s="59">
        <f t="shared" ref="L30" si="13">ROUNDUP(H30/J30,0)</f>
        <v>0</v>
      </c>
      <c r="M30" s="10" t="s">
        <v>5</v>
      </c>
      <c r="N30" s="125">
        <v>7.2</v>
      </c>
      <c r="O30" s="12" t="s">
        <v>4</v>
      </c>
      <c r="P30" s="142">
        <f t="shared" ref="P30" si="14">L30*N30</f>
        <v>0</v>
      </c>
      <c r="Q30" s="10" t="s">
        <v>5</v>
      </c>
      <c r="R30" s="161">
        <v>1.6046</v>
      </c>
      <c r="S30" s="86">
        <f t="shared" ref="S30" si="15">P30*R30</f>
        <v>0</v>
      </c>
    </row>
    <row r="31" spans="1:26" s="65" customFormat="1" ht="18.600000000000001" thickBot="1" x14ac:dyDescent="0.3">
      <c r="A31" s="71">
        <v>5774</v>
      </c>
      <c r="B31" s="163" t="s">
        <v>324</v>
      </c>
      <c r="C31" s="164"/>
      <c r="D31" s="125">
        <v>30</v>
      </c>
      <c r="E31" s="125">
        <v>5.78</v>
      </c>
      <c r="F31" s="125">
        <v>1</v>
      </c>
      <c r="G31" s="125">
        <v>1</v>
      </c>
      <c r="H31" s="59"/>
      <c r="I31" s="11" t="s">
        <v>8</v>
      </c>
      <c r="J31" s="61">
        <f t="shared" ref="J31" si="16">ROUNDDOWN((D31*16)/E31,0)</f>
        <v>83</v>
      </c>
      <c r="K31" s="12" t="s">
        <v>4</v>
      </c>
      <c r="L31" s="59">
        <f t="shared" ref="L31" si="17">ROUNDUP(H31/J31,0)</f>
        <v>0</v>
      </c>
      <c r="M31" s="10" t="s">
        <v>5</v>
      </c>
      <c r="N31" s="125">
        <v>2.56</v>
      </c>
      <c r="O31" s="12" t="s">
        <v>4</v>
      </c>
      <c r="P31" s="142">
        <f t="shared" ref="P31" si="18">L31*N31</f>
        <v>0</v>
      </c>
      <c r="Q31" s="10" t="s">
        <v>5</v>
      </c>
      <c r="R31" s="161">
        <v>1.6046</v>
      </c>
      <c r="S31" s="86">
        <f t="shared" ref="S31" si="19">P31*R31</f>
        <v>0</v>
      </c>
    </row>
    <row r="32" spans="1:26" s="43" customFormat="1" ht="24" customHeight="1" x14ac:dyDescent="0.25">
      <c r="A32" s="78" t="s">
        <v>230</v>
      </c>
      <c r="B32" s="79"/>
      <c r="C32" s="79"/>
      <c r="D32" s="79"/>
      <c r="E32" s="79"/>
      <c r="F32" s="115"/>
      <c r="G32" s="115"/>
      <c r="H32" s="89"/>
      <c r="I32" s="79"/>
      <c r="J32" s="79"/>
      <c r="K32" s="79"/>
      <c r="L32" s="89"/>
      <c r="M32" s="79"/>
      <c r="N32" s="79"/>
      <c r="O32" s="79"/>
      <c r="P32" s="141"/>
      <c r="Q32" s="79"/>
      <c r="R32" s="79"/>
      <c r="S32" s="80"/>
      <c r="T32" s="5"/>
      <c r="U32" s="5"/>
      <c r="V32" s="5"/>
      <c r="W32" s="5"/>
      <c r="X32" s="5"/>
      <c r="Y32" s="5"/>
      <c r="Z32" s="5"/>
    </row>
    <row r="33" spans="1:26" ht="28.8" x14ac:dyDescent="0.25">
      <c r="A33" s="70">
        <v>5781</v>
      </c>
      <c r="B33" s="163" t="s">
        <v>261</v>
      </c>
      <c r="C33" s="164" t="s">
        <v>228</v>
      </c>
      <c r="D33" s="125">
        <v>11.25</v>
      </c>
      <c r="E33" s="125">
        <v>6</v>
      </c>
      <c r="F33" s="125">
        <v>2</v>
      </c>
      <c r="G33" s="125">
        <v>1</v>
      </c>
      <c r="H33" s="59"/>
      <c r="I33" s="11" t="s">
        <v>8</v>
      </c>
      <c r="J33" s="61">
        <f>ROUNDDOWN((D33*16)/E33,0)</f>
        <v>30</v>
      </c>
      <c r="K33" s="12" t="s">
        <v>4</v>
      </c>
      <c r="L33" s="59">
        <f>ROUNDUP(H33/J33,0)</f>
        <v>0</v>
      </c>
      <c r="M33" s="10" t="s">
        <v>5</v>
      </c>
      <c r="N33" s="125">
        <v>1.92</v>
      </c>
      <c r="O33" s="12" t="s">
        <v>4</v>
      </c>
      <c r="P33" s="142">
        <f>L33*N33</f>
        <v>0</v>
      </c>
      <c r="Q33" s="10" t="s">
        <v>5</v>
      </c>
      <c r="R33" s="161">
        <v>1.6046</v>
      </c>
      <c r="S33" s="86">
        <f>P33*R33</f>
        <v>0</v>
      </c>
    </row>
    <row r="34" spans="1:26" ht="28.8" x14ac:dyDescent="0.25">
      <c r="A34" s="70">
        <v>5782</v>
      </c>
      <c r="B34" s="163" t="s">
        <v>261</v>
      </c>
      <c r="C34" s="164" t="s">
        <v>227</v>
      </c>
      <c r="D34" s="125">
        <v>11.25</v>
      </c>
      <c r="E34" s="125">
        <v>6</v>
      </c>
      <c r="F34" s="125">
        <v>2</v>
      </c>
      <c r="G34" s="125">
        <v>1</v>
      </c>
      <c r="H34" s="59"/>
      <c r="I34" s="11" t="s">
        <v>8</v>
      </c>
      <c r="J34" s="61">
        <f>ROUNDDOWN((D34*16)/E34,0)</f>
        <v>30</v>
      </c>
      <c r="K34" s="12" t="s">
        <v>4</v>
      </c>
      <c r="L34" s="59">
        <f>ROUNDUP(H34/J34,0)</f>
        <v>0</v>
      </c>
      <c r="M34" s="10" t="s">
        <v>5</v>
      </c>
      <c r="N34" s="125">
        <v>1.92</v>
      </c>
      <c r="O34" s="12" t="s">
        <v>4</v>
      </c>
      <c r="P34" s="142">
        <f>L34*N34</f>
        <v>0</v>
      </c>
      <c r="Q34" s="10" t="s">
        <v>5</v>
      </c>
      <c r="R34" s="161">
        <v>1.6046</v>
      </c>
      <c r="S34" s="86">
        <f>P34*R34</f>
        <v>0</v>
      </c>
    </row>
    <row r="35" spans="1:26" ht="18.600000000000001" thickBot="1" x14ac:dyDescent="0.3">
      <c r="A35" s="70">
        <v>5783</v>
      </c>
      <c r="B35" s="163" t="s">
        <v>311</v>
      </c>
      <c r="C35" s="164"/>
      <c r="D35" s="125">
        <v>11.25</v>
      </c>
      <c r="E35" s="125">
        <v>6</v>
      </c>
      <c r="F35" s="125">
        <v>2</v>
      </c>
      <c r="G35" s="125">
        <v>1</v>
      </c>
      <c r="H35" s="59"/>
      <c r="I35" s="11" t="s">
        <v>8</v>
      </c>
      <c r="J35" s="61">
        <f>ROUNDDOWN((D35*16)/E35,0)</f>
        <v>30</v>
      </c>
      <c r="K35" s="12" t="s">
        <v>4</v>
      </c>
      <c r="L35" s="59">
        <f>ROUNDUP(H35/J35,0)</f>
        <v>0</v>
      </c>
      <c r="M35" s="10" t="s">
        <v>5</v>
      </c>
      <c r="N35" s="125">
        <v>1.92</v>
      </c>
      <c r="O35" s="12" t="s">
        <v>4</v>
      </c>
      <c r="P35" s="142">
        <f>L35*N35</f>
        <v>0</v>
      </c>
      <c r="Q35" s="10" t="s">
        <v>5</v>
      </c>
      <c r="R35" s="161">
        <v>1.6046</v>
      </c>
      <c r="S35" s="86">
        <f>P35*R35</f>
        <v>0</v>
      </c>
    </row>
    <row r="36" spans="1:26" s="43" customFormat="1" ht="24" customHeight="1" x14ac:dyDescent="0.25">
      <c r="A36" s="78" t="s">
        <v>165</v>
      </c>
      <c r="B36" s="79"/>
      <c r="C36" s="79"/>
      <c r="D36" s="79"/>
      <c r="E36" s="79"/>
      <c r="F36" s="115"/>
      <c r="G36" s="115"/>
      <c r="H36" s="89"/>
      <c r="I36" s="79"/>
      <c r="J36" s="79"/>
      <c r="K36" s="79"/>
      <c r="L36" s="89"/>
      <c r="M36" s="79"/>
      <c r="N36" s="79"/>
      <c r="O36" s="79"/>
      <c r="P36" s="141"/>
      <c r="Q36" s="79"/>
      <c r="R36" s="79"/>
      <c r="S36" s="80"/>
      <c r="T36" s="5"/>
      <c r="U36" s="5"/>
      <c r="V36" s="5"/>
      <c r="W36" s="5"/>
      <c r="X36" s="5"/>
      <c r="Y36" s="5"/>
      <c r="Z36" s="5"/>
    </row>
    <row r="37" spans="1:26" s="65" customFormat="1" ht="18" x14ac:dyDescent="0.25">
      <c r="A37" s="71">
        <v>5757</v>
      </c>
      <c r="B37" s="163" t="s">
        <v>231</v>
      </c>
      <c r="C37" s="164" t="s">
        <v>194</v>
      </c>
      <c r="D37" s="125">
        <v>30</v>
      </c>
      <c r="E37" s="125">
        <v>6</v>
      </c>
      <c r="F37" s="125">
        <v>2</v>
      </c>
      <c r="G37" s="125">
        <v>0</v>
      </c>
      <c r="H37" s="59"/>
      <c r="I37" s="11" t="s">
        <v>8</v>
      </c>
      <c r="J37" s="61">
        <f>ROUNDDOWN((D37*16)/E37,0)</f>
        <v>80</v>
      </c>
      <c r="K37" s="12" t="s">
        <v>4</v>
      </c>
      <c r="L37" s="59">
        <f>ROUNDUP(H37/J37,0)</f>
        <v>0</v>
      </c>
      <c r="M37" s="10" t="s">
        <v>5</v>
      </c>
      <c r="N37" s="125">
        <v>7.2</v>
      </c>
      <c r="O37" s="12" t="s">
        <v>4</v>
      </c>
      <c r="P37" s="142">
        <f>L37*N37</f>
        <v>0</v>
      </c>
      <c r="Q37" s="10" t="s">
        <v>5</v>
      </c>
      <c r="R37" s="161">
        <v>1.6046</v>
      </c>
      <c r="S37" s="86">
        <f>P37*R37</f>
        <v>0</v>
      </c>
    </row>
    <row r="38" spans="1:26" ht="28.8" x14ac:dyDescent="0.25">
      <c r="A38" s="70">
        <v>5758</v>
      </c>
      <c r="B38" s="163" t="s">
        <v>232</v>
      </c>
      <c r="C38" s="164" t="s">
        <v>194</v>
      </c>
      <c r="D38" s="125">
        <v>30</v>
      </c>
      <c r="E38" s="125">
        <v>6</v>
      </c>
      <c r="F38" s="125">
        <v>2</v>
      </c>
      <c r="G38" s="125">
        <v>0</v>
      </c>
      <c r="H38" s="59"/>
      <c r="I38" s="11" t="s">
        <v>8</v>
      </c>
      <c r="J38" s="61">
        <f>ROUNDDOWN((D38*16)/E38,0)</f>
        <v>80</v>
      </c>
      <c r="K38" s="12" t="s">
        <v>4</v>
      </c>
      <c r="L38" s="59">
        <f>ROUNDUP(H38/J38,0)</f>
        <v>0</v>
      </c>
      <c r="M38" s="10" t="s">
        <v>5</v>
      </c>
      <c r="N38" s="125">
        <v>5.08</v>
      </c>
      <c r="O38" s="12" t="s">
        <v>4</v>
      </c>
      <c r="P38" s="142">
        <f>L38*N38</f>
        <v>0</v>
      </c>
      <c r="Q38" s="10" t="s">
        <v>5</v>
      </c>
      <c r="R38" s="161">
        <v>1.6046</v>
      </c>
      <c r="S38" s="86">
        <f>P38*R38</f>
        <v>0</v>
      </c>
    </row>
    <row r="39" spans="1:26" ht="18" x14ac:dyDescent="0.25">
      <c r="A39" s="70">
        <v>5759</v>
      </c>
      <c r="B39" s="163" t="s">
        <v>233</v>
      </c>
      <c r="C39" s="164" t="s">
        <v>194</v>
      </c>
      <c r="D39" s="125">
        <v>30</v>
      </c>
      <c r="E39" s="125">
        <v>6</v>
      </c>
      <c r="F39" s="125">
        <v>2</v>
      </c>
      <c r="G39" s="125">
        <v>0</v>
      </c>
      <c r="H39" s="59"/>
      <c r="I39" s="11" t="s">
        <v>8</v>
      </c>
      <c r="J39" s="61">
        <f>ROUNDDOWN((D39*16)/E39,0)</f>
        <v>80</v>
      </c>
      <c r="K39" s="12" t="s">
        <v>4</v>
      </c>
      <c r="L39" s="59">
        <f>ROUNDUP(H39/J39,0)</f>
        <v>0</v>
      </c>
      <c r="M39" s="10" t="s">
        <v>5</v>
      </c>
      <c r="N39" s="125">
        <v>7.2</v>
      </c>
      <c r="O39" s="12" t="s">
        <v>4</v>
      </c>
      <c r="P39" s="142">
        <f>L39*N39</f>
        <v>0</v>
      </c>
      <c r="Q39" s="10" t="s">
        <v>5</v>
      </c>
      <c r="R39" s="161">
        <v>1.6046</v>
      </c>
      <c r="S39" s="86">
        <f>P39*R39</f>
        <v>0</v>
      </c>
    </row>
    <row r="40" spans="1:26" ht="18" x14ac:dyDescent="0.25">
      <c r="A40" s="70">
        <v>5761</v>
      </c>
      <c r="B40" s="163" t="s">
        <v>234</v>
      </c>
      <c r="C40" s="164" t="s">
        <v>194</v>
      </c>
      <c r="D40" s="125">
        <v>30</v>
      </c>
      <c r="E40" s="125">
        <v>6</v>
      </c>
      <c r="F40" s="125">
        <v>2</v>
      </c>
      <c r="G40" s="125">
        <v>0</v>
      </c>
      <c r="H40" s="59"/>
      <c r="I40" s="11" t="s">
        <v>8</v>
      </c>
      <c r="J40" s="61">
        <f>ROUNDDOWN((D40*16)/E40,0)</f>
        <v>80</v>
      </c>
      <c r="K40" s="12" t="s">
        <v>4</v>
      </c>
      <c r="L40" s="59">
        <f>ROUNDUP(H40/J40,0)</f>
        <v>0</v>
      </c>
      <c r="M40" s="10" t="s">
        <v>5</v>
      </c>
      <c r="N40" s="125">
        <v>5.0199999999999996</v>
      </c>
      <c r="O40" s="12" t="s">
        <v>4</v>
      </c>
      <c r="P40" s="142">
        <f>L40*N40</f>
        <v>0</v>
      </c>
      <c r="Q40" s="10" t="s">
        <v>5</v>
      </c>
      <c r="R40" s="161">
        <v>1.6046</v>
      </c>
      <c r="S40" s="86">
        <f>P40*R40</f>
        <v>0</v>
      </c>
    </row>
    <row r="41" spans="1:26" ht="26.25" customHeight="1" thickBot="1" x14ac:dyDescent="0.3">
      <c r="A41" s="268" t="s">
        <v>19</v>
      </c>
      <c r="B41" s="268"/>
      <c r="C41" s="268"/>
      <c r="D41" s="268"/>
      <c r="E41" s="268"/>
      <c r="F41" s="268"/>
      <c r="K41" s="65"/>
      <c r="L41" s="65"/>
      <c r="M41" s="65"/>
      <c r="N41" s="65"/>
      <c r="O41" s="65"/>
      <c r="P41" s="213">
        <f>ROUNDUP(SUM(P9:P40),2)</f>
        <v>0</v>
      </c>
      <c r="Q41" s="81"/>
      <c r="S41" s="212">
        <f>SUM(S9:S40)</f>
        <v>0</v>
      </c>
    </row>
    <row r="42" spans="1:26" ht="21.75" customHeight="1" x14ac:dyDescent="0.25">
      <c r="A42" s="268"/>
      <c r="B42" s="268"/>
      <c r="C42" s="268"/>
      <c r="D42" s="268"/>
      <c r="E42" s="268"/>
      <c r="F42" s="268"/>
      <c r="K42" s="65"/>
      <c r="L42" s="65"/>
      <c r="M42" s="65"/>
      <c r="N42" s="65"/>
      <c r="O42" s="150"/>
      <c r="P42" s="81"/>
      <c r="Q42" s="81"/>
      <c r="R42" s="106"/>
    </row>
    <row r="43" spans="1:26" ht="18.600000000000001" customHeight="1" x14ac:dyDescent="0.25">
      <c r="B43" s="100" t="s">
        <v>10</v>
      </c>
      <c r="C43" s="46"/>
      <c r="G43" s="21" t="s">
        <v>57</v>
      </c>
      <c r="H43" s="21"/>
      <c r="I43" s="55"/>
      <c r="K43" s="265"/>
      <c r="L43" s="265"/>
      <c r="M43" s="265"/>
      <c r="N43" s="265"/>
      <c r="O43" s="265"/>
      <c r="P43" s="265"/>
      <c r="Q43" s="265"/>
      <c r="R43" s="265"/>
      <c r="S43" s="265"/>
    </row>
    <row r="44" spans="1:26" x14ac:dyDescent="0.25">
      <c r="B44" s="100"/>
      <c r="C44" s="46"/>
      <c r="D44" s="22"/>
      <c r="G44" s="5"/>
      <c r="I44" s="56"/>
      <c r="K44" s="5"/>
      <c r="S44" s="5"/>
    </row>
    <row r="45" spans="1:26" ht="18" customHeight="1" x14ac:dyDescent="0.35">
      <c r="B45" s="101" t="s">
        <v>83</v>
      </c>
      <c r="C45" s="47"/>
      <c r="G45" s="21" t="s">
        <v>21</v>
      </c>
      <c r="H45" s="24"/>
      <c r="I45" s="57"/>
      <c r="K45" s="265"/>
      <c r="L45" s="265"/>
      <c r="M45" s="265"/>
      <c r="N45" s="265"/>
      <c r="O45" s="265"/>
      <c r="P45" s="265"/>
      <c r="Q45" s="265"/>
      <c r="R45" s="265"/>
      <c r="S45" s="265"/>
    </row>
    <row r="46" spans="1:26" ht="16.350000000000001" customHeight="1" x14ac:dyDescent="0.25">
      <c r="B46" s="101" t="s">
        <v>22</v>
      </c>
      <c r="C46" s="14"/>
      <c r="G46" s="5"/>
      <c r="I46" s="56"/>
      <c r="K46" s="5"/>
      <c r="S46" s="5"/>
    </row>
    <row r="47" spans="1:26" ht="16.350000000000001" customHeight="1" x14ac:dyDescent="0.3">
      <c r="B47" s="102" t="s">
        <v>82</v>
      </c>
      <c r="C47" s="14"/>
      <c r="E47" s="18"/>
      <c r="F47" s="113"/>
      <c r="G47" s="21" t="s">
        <v>14</v>
      </c>
      <c r="H47" s="24"/>
      <c r="I47" s="57"/>
      <c r="J47" s="18"/>
      <c r="K47" s="264"/>
      <c r="L47" s="264"/>
      <c r="M47" s="264"/>
      <c r="N47" s="264"/>
      <c r="O47" s="264"/>
      <c r="P47" s="264"/>
      <c r="Q47" s="264"/>
      <c r="R47" s="264"/>
      <c r="S47" s="264"/>
    </row>
    <row r="48" spans="1:26" ht="16.350000000000001" customHeight="1" x14ac:dyDescent="0.25">
      <c r="A48" s="26"/>
      <c r="B48" s="103" t="s">
        <v>84</v>
      </c>
      <c r="C48" s="14"/>
      <c r="E48" s="18"/>
      <c r="F48" s="113"/>
      <c r="G48" s="5"/>
      <c r="I48" s="56"/>
      <c r="K48" s="5"/>
      <c r="S48" s="5"/>
    </row>
    <row r="49" spans="1:19" ht="16.350000000000001" customHeight="1" x14ac:dyDescent="0.25">
      <c r="A49" s="27"/>
      <c r="C49" s="14"/>
      <c r="E49" s="18"/>
      <c r="F49" s="113"/>
      <c r="G49" s="21" t="s">
        <v>37</v>
      </c>
      <c r="H49" s="21"/>
      <c r="I49" s="55"/>
      <c r="K49" s="265"/>
      <c r="L49" s="265"/>
      <c r="M49" s="265"/>
      <c r="N49" s="265"/>
      <c r="O49" s="265"/>
      <c r="P49" s="265"/>
      <c r="Q49" s="265"/>
      <c r="R49" s="265"/>
      <c r="S49" s="265"/>
    </row>
    <row r="50" spans="1:19" ht="16.350000000000001" customHeight="1" x14ac:dyDescent="0.25">
      <c r="A50" s="27"/>
      <c r="C50" s="14"/>
      <c r="G50" s="23"/>
      <c r="I50" s="56"/>
      <c r="K50" s="5"/>
      <c r="S50" s="5"/>
    </row>
    <row r="51" spans="1:19" ht="16.350000000000001" customHeight="1" x14ac:dyDescent="0.25">
      <c r="A51" s="27"/>
      <c r="C51" s="14"/>
      <c r="G51" s="23"/>
      <c r="I51" s="56"/>
      <c r="K51" s="5"/>
      <c r="S51" s="5"/>
    </row>
    <row r="52" spans="1:19" ht="16.350000000000001" customHeight="1" x14ac:dyDescent="0.25">
      <c r="C52" s="14"/>
      <c r="D52" s="29"/>
      <c r="E52" s="29"/>
      <c r="F52" s="114"/>
      <c r="G52" s="21" t="s">
        <v>169</v>
      </c>
      <c r="H52" s="21"/>
      <c r="I52" s="55"/>
      <c r="K52" s="5" t="s">
        <v>170</v>
      </c>
      <c r="N52" s="269"/>
      <c r="O52" s="269"/>
      <c r="P52" s="269"/>
      <c r="Q52" s="269"/>
      <c r="R52" s="269"/>
      <c r="S52" s="269"/>
    </row>
    <row r="53" spans="1:19" ht="16.350000000000001" customHeight="1" x14ac:dyDescent="0.25">
      <c r="C53" s="14"/>
      <c r="G53" s="5"/>
      <c r="I53" s="58"/>
      <c r="K53" s="5"/>
      <c r="L53" s="23"/>
      <c r="N53" s="100"/>
      <c r="S53" s="5"/>
    </row>
    <row r="54" spans="1:19" x14ac:dyDescent="0.25">
      <c r="C54" s="14"/>
      <c r="G54" s="5"/>
      <c r="I54" s="58"/>
      <c r="K54" s="5" t="s">
        <v>171</v>
      </c>
      <c r="N54" s="269"/>
      <c r="O54" s="269"/>
      <c r="P54" s="269"/>
      <c r="Q54" s="269"/>
      <c r="R54" s="269"/>
      <c r="S54" s="269"/>
    </row>
    <row r="55" spans="1:19" ht="13.5" customHeight="1" x14ac:dyDescent="0.25">
      <c r="C55" s="14"/>
      <c r="G55" s="5"/>
      <c r="I55" s="58"/>
      <c r="K55" s="5"/>
      <c r="S55" s="5"/>
    </row>
    <row r="56" spans="1:19" x14ac:dyDescent="0.25">
      <c r="C56" s="14"/>
      <c r="G56" s="5"/>
      <c r="I56" s="56"/>
      <c r="K56" s="5" t="s">
        <v>172</v>
      </c>
      <c r="L56" s="269"/>
      <c r="M56" s="269"/>
      <c r="N56" s="269"/>
      <c r="O56" s="269"/>
      <c r="P56" s="269"/>
      <c r="Q56" s="104" t="s">
        <v>28</v>
      </c>
      <c r="R56" s="25"/>
      <c r="S56" s="104" t="s">
        <v>173</v>
      </c>
    </row>
    <row r="57" spans="1:19" ht="15.75" hidden="1" customHeight="1" x14ac:dyDescent="0.25"/>
    <row r="58" spans="1:19" ht="16.2" hidden="1" customHeight="1" x14ac:dyDescent="0.25">
      <c r="A58" s="28" t="s">
        <v>26</v>
      </c>
      <c r="B58" s="29" t="s">
        <v>36</v>
      </c>
      <c r="I58" s="5" t="s">
        <v>125</v>
      </c>
    </row>
    <row r="59" spans="1:19" ht="17.100000000000001" hidden="1" customHeight="1" x14ac:dyDescent="0.25">
      <c r="A59" s="28" t="s">
        <v>6</v>
      </c>
      <c r="B59" s="29" t="s">
        <v>30</v>
      </c>
      <c r="C59" s="29"/>
      <c r="D59" s="29"/>
      <c r="E59" s="29"/>
      <c r="F59" s="114"/>
      <c r="G59" s="91"/>
      <c r="H59" s="29"/>
      <c r="I59" s="29"/>
      <c r="J59" s="29"/>
      <c r="K59" s="92"/>
      <c r="L59" s="28"/>
      <c r="M59" s="30"/>
      <c r="N59" s="31"/>
      <c r="O59" s="152"/>
      <c r="P59" s="31"/>
      <c r="Q59" s="31"/>
      <c r="R59" s="31"/>
      <c r="S59" s="94"/>
    </row>
    <row r="60" spans="1:19" ht="16.350000000000001" hidden="1" customHeight="1" x14ac:dyDescent="0.25">
      <c r="A60" s="28" t="s">
        <v>27</v>
      </c>
      <c r="B60" s="29"/>
      <c r="C60" s="29"/>
      <c r="D60" s="29"/>
      <c r="E60" s="29"/>
      <c r="F60" s="114"/>
      <c r="G60" s="91"/>
      <c r="H60" s="29"/>
      <c r="I60" s="29"/>
      <c r="J60" s="29"/>
      <c r="M60" s="32"/>
      <c r="N60" s="28" t="s">
        <v>23</v>
      </c>
      <c r="O60" s="153"/>
      <c r="P60" s="28"/>
      <c r="Q60" s="28"/>
      <c r="R60" s="28"/>
      <c r="S60" s="95"/>
    </row>
    <row r="61" spans="1:19" ht="16.350000000000001" hidden="1" customHeight="1" x14ac:dyDescent="0.25">
      <c r="A61" s="28" t="s">
        <v>32</v>
      </c>
      <c r="B61" s="34"/>
      <c r="C61" s="29"/>
      <c r="D61" s="29"/>
      <c r="E61" s="29"/>
      <c r="F61" s="114" t="s">
        <v>31</v>
      </c>
      <c r="G61" s="92" t="s">
        <v>29</v>
      </c>
      <c r="H61" s="308" t="s">
        <v>35</v>
      </c>
      <c r="I61" s="308"/>
      <c r="J61" s="308"/>
      <c r="K61" s="92"/>
      <c r="L61" s="28"/>
      <c r="M61" s="33"/>
      <c r="N61" s="28"/>
      <c r="O61" s="153"/>
      <c r="P61" s="28"/>
      <c r="Q61" s="28"/>
      <c r="R61" s="28"/>
      <c r="S61" s="95"/>
    </row>
    <row r="62" spans="1:19" ht="16.350000000000001" hidden="1" customHeight="1" thickBot="1" x14ac:dyDescent="0.3">
      <c r="A62" s="28" t="s">
        <v>34</v>
      </c>
      <c r="B62" s="29"/>
      <c r="C62" s="34"/>
      <c r="D62" s="34"/>
      <c r="E62" s="34"/>
      <c r="F62" s="307" t="s">
        <v>33</v>
      </c>
      <c r="G62" s="307"/>
      <c r="H62" s="307"/>
      <c r="I62" s="307"/>
      <c r="J62" s="34"/>
      <c r="M62" s="32"/>
      <c r="N62" s="28" t="s">
        <v>11</v>
      </c>
      <c r="O62" s="153"/>
      <c r="P62" s="28"/>
      <c r="Q62" s="28"/>
      <c r="R62" s="28"/>
      <c r="S62" s="95"/>
    </row>
    <row r="63" spans="1:19" ht="16.350000000000001" hidden="1" customHeight="1" x14ac:dyDescent="0.25">
      <c r="C63" s="29"/>
      <c r="D63" s="29"/>
      <c r="E63" s="29"/>
      <c r="F63" s="114"/>
      <c r="G63" s="91"/>
      <c r="H63" s="29"/>
      <c r="I63" s="29"/>
      <c r="J63" s="29"/>
      <c r="M63" s="33"/>
      <c r="N63" s="28" t="s">
        <v>22</v>
      </c>
      <c r="O63" s="153"/>
      <c r="P63" s="28"/>
      <c r="Q63" s="28"/>
      <c r="R63" s="28"/>
      <c r="S63" s="95"/>
    </row>
    <row r="64" spans="1:19" ht="16.2" hidden="1" customHeight="1" x14ac:dyDescent="0.25">
      <c r="A64" s="28" t="s">
        <v>58</v>
      </c>
      <c r="H64" s="35"/>
      <c r="M64" s="33"/>
      <c r="N64" s="28" t="s">
        <v>56</v>
      </c>
      <c r="O64" s="153"/>
      <c r="P64" s="28"/>
      <c r="Q64" s="28"/>
      <c r="R64" s="28"/>
      <c r="S64" s="95"/>
    </row>
    <row r="65" spans="1:19" ht="18" hidden="1" customHeight="1" x14ac:dyDescent="0.25">
      <c r="A65" s="28" t="s">
        <v>37</v>
      </c>
      <c r="B65" s="29" t="s">
        <v>36</v>
      </c>
      <c r="H65" s="35"/>
      <c r="M65" s="33"/>
      <c r="N65" s="28" t="s">
        <v>24</v>
      </c>
      <c r="O65" s="154" t="s">
        <v>25</v>
      </c>
      <c r="P65" s="36"/>
      <c r="Q65" s="36"/>
      <c r="R65" s="36"/>
    </row>
    <row r="66" spans="1:19" ht="17.100000000000001" hidden="1" customHeight="1" x14ac:dyDescent="0.25">
      <c r="C66" s="29"/>
      <c r="D66" s="29"/>
      <c r="E66" s="29"/>
      <c r="F66" s="114"/>
      <c r="G66" s="91"/>
      <c r="H66" s="29"/>
      <c r="I66" s="29"/>
      <c r="J66" s="29"/>
      <c r="M66" s="37"/>
      <c r="N66" s="38"/>
      <c r="O66" s="155"/>
      <c r="P66" s="39"/>
      <c r="Q66" s="39"/>
      <c r="R66" s="39"/>
      <c r="S66" s="96"/>
    </row>
    <row r="67" spans="1:19" ht="14.4" hidden="1" customHeight="1" x14ac:dyDescent="0.25"/>
    <row r="68" spans="1:19" ht="14.4" hidden="1" customHeight="1" x14ac:dyDescent="0.25">
      <c r="F68" s="5"/>
      <c r="G68" s="5"/>
      <c r="J68" s="27" t="s">
        <v>17</v>
      </c>
      <c r="M68" s="23"/>
      <c r="N68" s="25"/>
      <c r="O68" s="156"/>
      <c r="P68" s="40"/>
      <c r="Q68" s="40"/>
      <c r="R68" s="40"/>
      <c r="S68" s="97"/>
    </row>
    <row r="69" spans="1:19" ht="14.4" hidden="1" customHeight="1" x14ac:dyDescent="0.25">
      <c r="F69" s="5"/>
      <c r="G69" s="5"/>
      <c r="J69" s="27"/>
      <c r="L69" s="27"/>
      <c r="N69" s="25"/>
      <c r="O69" s="157"/>
      <c r="P69" s="41"/>
      <c r="Q69" s="41"/>
      <c r="R69" s="41"/>
      <c r="S69" s="98"/>
    </row>
    <row r="70" spans="1:19" ht="14.4" hidden="1" customHeight="1" x14ac:dyDescent="0.25">
      <c r="F70" s="5"/>
      <c r="G70" s="5"/>
      <c r="J70" s="27"/>
      <c r="N70" s="25"/>
      <c r="O70" s="158"/>
      <c r="P70" s="25"/>
      <c r="Q70" s="25"/>
      <c r="R70" s="25"/>
      <c r="S70" s="97"/>
    </row>
    <row r="71" spans="1:19" ht="14.4" hidden="1" customHeight="1" x14ac:dyDescent="0.25">
      <c r="F71" s="5"/>
      <c r="G71" s="5"/>
      <c r="O71" s="158"/>
      <c r="P71" s="25"/>
      <c r="Q71" s="25"/>
      <c r="R71" s="25"/>
      <c r="S71" s="99"/>
    </row>
    <row r="82" spans="6:10" x14ac:dyDescent="0.25">
      <c r="F82" s="5"/>
      <c r="G82" s="5"/>
      <c r="J82" s="5">
        <v>228</v>
      </c>
    </row>
    <row r="126" spans="6:19" x14ac:dyDescent="0.25">
      <c r="F126" s="5"/>
      <c r="G126" s="5"/>
      <c r="I126" s="5" t="s">
        <v>125</v>
      </c>
      <c r="K126" s="5"/>
      <c r="S126" s="5"/>
    </row>
  </sheetData>
  <mergeCells count="29">
    <mergeCell ref="N54:S54"/>
    <mergeCell ref="N52:S52"/>
    <mergeCell ref="S6:S7"/>
    <mergeCell ref="P6:P7"/>
    <mergeCell ref="O6:O7"/>
    <mergeCell ref="K45:S45"/>
    <mergeCell ref="R6:R7"/>
    <mergeCell ref="Q6:Q7"/>
    <mergeCell ref="I6:I7"/>
    <mergeCell ref="L6:L7"/>
    <mergeCell ref="D6:D7"/>
    <mergeCell ref="B6:C7"/>
    <mergeCell ref="K49:S49"/>
    <mergeCell ref="D5:S5"/>
    <mergeCell ref="G6:G7"/>
    <mergeCell ref="E6:E7"/>
    <mergeCell ref="F62:I62"/>
    <mergeCell ref="F6:F7"/>
    <mergeCell ref="N6:N7"/>
    <mergeCell ref="H61:J61"/>
    <mergeCell ref="J6:J7"/>
    <mergeCell ref="K43:S43"/>
    <mergeCell ref="L56:P56"/>
    <mergeCell ref="K47:S47"/>
    <mergeCell ref="A41:F42"/>
    <mergeCell ref="A6:A7"/>
    <mergeCell ref="K6:K7"/>
    <mergeCell ref="M6:M7"/>
    <mergeCell ref="H6:H7"/>
  </mergeCells>
  <phoneticPr fontId="0" type="noConversion"/>
  <hyperlinks>
    <hyperlink ref="O65" r:id="rId1" xr:uid="{00000000-0004-0000-0700-000000000000}"/>
    <hyperlink ref="B48" r:id="rId2" xr:uid="{00000000-0004-0000-0700-000001000000}"/>
  </hyperlinks>
  <printOptions horizontalCentered="1"/>
  <pageMargins left="0.17" right="0.16" top="0.4" bottom="0.43" header="0.23" footer="0.17"/>
  <pageSetup scale="65" orientation="landscape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W124"/>
  <sheetViews>
    <sheetView zoomScale="80" zoomScaleNormal="80" workbookViewId="0">
      <pane xSplit="2" ySplit="5" topLeftCell="C6" activePane="bottomRight" state="frozen"/>
      <selection activeCell="Q6" sqref="Q6:Q7"/>
      <selection pane="topRight" activeCell="Q6" sqref="Q6:Q7"/>
      <selection pane="bottomLeft" activeCell="Q6" sqref="Q6:Q7"/>
      <selection pane="bottomRight" activeCell="A17" sqref="A17:S17"/>
    </sheetView>
  </sheetViews>
  <sheetFormatPr defaultColWidth="8.88671875" defaultRowHeight="14.4" x14ac:dyDescent="0.25"/>
  <cols>
    <col min="1" max="1" width="12.5546875" style="5" customWidth="1"/>
    <col min="2" max="2" width="33.33203125" style="5" customWidth="1"/>
    <col min="3" max="3" width="13.88671875" style="14" customWidth="1"/>
    <col min="4" max="4" width="8.5546875" style="5" customWidth="1"/>
    <col min="5" max="5" width="7.33203125" style="5" customWidth="1"/>
    <col min="6" max="6" width="8.6640625" style="5" customWidth="1"/>
    <col min="7" max="7" width="7.6640625" style="5" customWidth="1"/>
    <col min="8" max="8" width="10.109375" style="5" customWidth="1"/>
    <col min="9" max="9" width="3" style="5" customWidth="1"/>
    <col min="10" max="10" width="9.88671875" style="56" customWidth="1"/>
    <col min="11" max="11" width="2.5546875" style="5" customWidth="1"/>
    <col min="12" max="12" width="8.5546875" style="5" customWidth="1"/>
    <col min="13" max="13" width="2.88671875" style="5" customWidth="1"/>
    <col min="14" max="14" width="10.5546875" style="5" customWidth="1"/>
    <col min="15" max="15" width="2.88671875" style="5" customWidth="1"/>
    <col min="16" max="16" width="13.44140625" style="5" customWidth="1"/>
    <col min="17" max="17" width="2.5546875" style="5" bestFit="1" customWidth="1"/>
    <col min="18" max="19" width="13.44140625" style="5" customWidth="1"/>
    <col min="20" max="16384" width="8.88671875" style="5"/>
  </cols>
  <sheetData>
    <row r="1" spans="1:23" s="3" customFormat="1" ht="27" customHeight="1" x14ac:dyDescent="0.25">
      <c r="A1" s="4"/>
      <c r="C1" s="44"/>
      <c r="D1" s="4"/>
      <c r="E1" s="4"/>
      <c r="F1" s="4"/>
      <c r="G1" s="4"/>
      <c r="H1" s="4"/>
      <c r="I1" s="4"/>
      <c r="J1" s="50"/>
      <c r="K1" s="4"/>
      <c r="L1" s="4"/>
      <c r="M1" s="4"/>
      <c r="N1" s="4"/>
      <c r="O1" s="4"/>
      <c r="S1" s="49" t="s">
        <v>250</v>
      </c>
    </row>
    <row r="2" spans="1:23" ht="18.75" customHeight="1" x14ac:dyDescent="0.25">
      <c r="B2" s="6"/>
      <c r="C2" s="44"/>
      <c r="D2" s="105"/>
      <c r="E2" s="6"/>
      <c r="F2" s="9"/>
      <c r="G2" s="9"/>
      <c r="H2" s="9"/>
      <c r="I2" s="9"/>
      <c r="J2" s="6"/>
      <c r="K2" s="6"/>
      <c r="L2" s="6"/>
      <c r="M2" s="6"/>
      <c r="N2" s="6"/>
      <c r="O2" s="6"/>
      <c r="S2" s="1" t="s">
        <v>305</v>
      </c>
    </row>
    <row r="3" spans="1:23" ht="23.4" x14ac:dyDescent="0.25">
      <c r="B3" s="6"/>
      <c r="C3" s="44"/>
      <c r="E3" s="105" t="s">
        <v>177</v>
      </c>
      <c r="F3" s="7"/>
      <c r="G3" s="7"/>
      <c r="H3" s="7"/>
      <c r="I3" s="7"/>
      <c r="J3" s="7"/>
      <c r="K3" s="7"/>
      <c r="L3" s="8"/>
      <c r="M3" s="8"/>
      <c r="N3" s="8"/>
      <c r="O3" s="8"/>
      <c r="S3" s="2" t="s">
        <v>104</v>
      </c>
    </row>
    <row r="4" spans="1:23" ht="23.4" hidden="1" x14ac:dyDescent="0.25">
      <c r="B4" s="6"/>
      <c r="C4" s="44"/>
      <c r="D4" s="7"/>
      <c r="E4" s="7"/>
      <c r="F4" s="7"/>
      <c r="G4" s="7"/>
      <c r="H4" s="7"/>
      <c r="I4" s="7"/>
      <c r="J4" s="52"/>
      <c r="K4" s="7"/>
      <c r="L4" s="7"/>
      <c r="M4" s="7"/>
      <c r="N4" s="8"/>
      <c r="O4" s="8"/>
      <c r="P4" s="2"/>
      <c r="Q4" s="2"/>
      <c r="R4" s="2"/>
      <c r="S4" s="2"/>
    </row>
    <row r="5" spans="1:23" ht="19.5" customHeight="1" thickBot="1" x14ac:dyDescent="0.3">
      <c r="A5" s="6"/>
      <c r="B5" s="6"/>
      <c r="C5" s="6"/>
      <c r="D5" s="6"/>
      <c r="E5" s="6"/>
      <c r="F5" s="6"/>
      <c r="G5" s="6"/>
      <c r="H5" s="9"/>
      <c r="I5" s="1"/>
      <c r="J5" s="51"/>
      <c r="K5" s="6"/>
      <c r="L5" s="6"/>
      <c r="M5" s="6"/>
      <c r="N5" s="6"/>
      <c r="O5" s="6"/>
      <c r="P5" s="6"/>
      <c r="Q5" s="6"/>
      <c r="R5" s="166">
        <v>0.4456</v>
      </c>
      <c r="S5" s="6"/>
    </row>
    <row r="6" spans="1:23" ht="65.25" customHeight="1" thickBot="1" x14ac:dyDescent="0.3">
      <c r="A6" s="84"/>
      <c r="B6" s="172"/>
      <c r="C6" s="83"/>
      <c r="D6" s="271" t="s">
        <v>78</v>
      </c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320"/>
      <c r="R6" s="272"/>
      <c r="S6" s="273"/>
    </row>
    <row r="7" spans="1:23" ht="61.5" customHeight="1" x14ac:dyDescent="0.25">
      <c r="A7" s="282" t="s">
        <v>0</v>
      </c>
      <c r="B7" s="284" t="s">
        <v>1</v>
      </c>
      <c r="C7" s="285"/>
      <c r="D7" s="274" t="s">
        <v>18</v>
      </c>
      <c r="E7" s="274" t="s">
        <v>2</v>
      </c>
      <c r="F7" s="274" t="s">
        <v>126</v>
      </c>
      <c r="G7" s="274" t="s">
        <v>251</v>
      </c>
      <c r="H7" s="288" t="s">
        <v>67</v>
      </c>
      <c r="I7" s="290" t="s">
        <v>8</v>
      </c>
      <c r="J7" s="274" t="s">
        <v>124</v>
      </c>
      <c r="K7" s="276" t="s">
        <v>4</v>
      </c>
      <c r="L7" s="274" t="s">
        <v>9</v>
      </c>
      <c r="M7" s="274" t="s">
        <v>5</v>
      </c>
      <c r="N7" s="274" t="s">
        <v>176</v>
      </c>
      <c r="O7" s="276" t="s">
        <v>4</v>
      </c>
      <c r="P7" s="274" t="s">
        <v>128</v>
      </c>
      <c r="Q7" s="274" t="s">
        <v>5</v>
      </c>
      <c r="R7" s="274" t="s">
        <v>262</v>
      </c>
      <c r="S7" s="274" t="s">
        <v>131</v>
      </c>
    </row>
    <row r="8" spans="1:23" ht="15" thickBot="1" x14ac:dyDescent="0.3">
      <c r="A8" s="283"/>
      <c r="B8" s="286"/>
      <c r="C8" s="287"/>
      <c r="D8" s="275"/>
      <c r="E8" s="275"/>
      <c r="F8" s="275"/>
      <c r="G8" s="275"/>
      <c r="H8" s="289"/>
      <c r="I8" s="291"/>
      <c r="J8" s="275"/>
      <c r="K8" s="277"/>
      <c r="L8" s="275"/>
      <c r="M8" s="275"/>
      <c r="N8" s="275"/>
      <c r="O8" s="277"/>
      <c r="P8" s="275"/>
      <c r="Q8" s="275"/>
      <c r="R8" s="275"/>
      <c r="S8" s="275"/>
    </row>
    <row r="9" spans="1:23" s="43" customFormat="1" ht="24" customHeight="1" x14ac:dyDescent="0.25">
      <c r="A9" s="78" t="s">
        <v>249</v>
      </c>
      <c r="B9" s="79"/>
      <c r="C9" s="79"/>
      <c r="D9" s="79"/>
      <c r="E9" s="79"/>
      <c r="F9" s="115"/>
      <c r="G9" s="89"/>
      <c r="H9" s="79"/>
      <c r="I9" s="79"/>
      <c r="J9" s="79"/>
      <c r="K9" s="89"/>
      <c r="L9" s="79"/>
      <c r="M9" s="79"/>
      <c r="N9" s="79"/>
      <c r="O9" s="141"/>
      <c r="P9" s="79"/>
      <c r="Q9" s="79"/>
      <c r="R9" s="79"/>
      <c r="S9" s="79"/>
      <c r="T9" s="5"/>
      <c r="U9" s="5"/>
      <c r="V9" s="5"/>
      <c r="W9" s="5"/>
    </row>
    <row r="10" spans="1:23" ht="18.75" customHeight="1" x14ac:dyDescent="0.25">
      <c r="A10" s="220">
        <v>5383</v>
      </c>
      <c r="B10" s="221" t="s">
        <v>235</v>
      </c>
      <c r="C10" s="10" t="s">
        <v>192</v>
      </c>
      <c r="D10" s="222">
        <v>30</v>
      </c>
      <c r="E10" s="222">
        <v>8</v>
      </c>
      <c r="F10" s="223">
        <v>0.625</v>
      </c>
      <c r="G10" s="223">
        <v>2</v>
      </c>
      <c r="H10" s="59"/>
      <c r="I10" s="11" t="s">
        <v>8</v>
      </c>
      <c r="J10" s="61">
        <f>ROUNDDOWN((D10*16)/E10,0)</f>
        <v>60</v>
      </c>
      <c r="K10" s="12" t="s">
        <v>4</v>
      </c>
      <c r="L10" s="59">
        <f>ROUNDUP(H10/J10,0)</f>
        <v>0</v>
      </c>
      <c r="M10" s="10" t="s">
        <v>5</v>
      </c>
      <c r="N10" s="222">
        <v>1.81</v>
      </c>
      <c r="O10" s="12" t="s">
        <v>4</v>
      </c>
      <c r="P10" s="224">
        <f>L10*N10</f>
        <v>0</v>
      </c>
      <c r="Q10" s="10" t="s">
        <v>5</v>
      </c>
      <c r="R10" s="225">
        <v>0.41249999999999998</v>
      </c>
      <c r="S10" s="226">
        <f>P10*R10</f>
        <v>0</v>
      </c>
    </row>
    <row r="11" spans="1:23" s="65" customFormat="1" ht="18.75" customHeight="1" x14ac:dyDescent="0.25">
      <c r="A11" s="220">
        <v>5113</v>
      </c>
      <c r="B11" s="221" t="s">
        <v>236</v>
      </c>
      <c r="C11" s="10" t="s">
        <v>191</v>
      </c>
      <c r="D11" s="222">
        <v>30</v>
      </c>
      <c r="E11" s="222">
        <v>6</v>
      </c>
      <c r="F11" s="227">
        <v>0.5</v>
      </c>
      <c r="G11" s="228" t="s">
        <v>254</v>
      </c>
      <c r="H11" s="59"/>
      <c r="I11" s="11" t="s">
        <v>8</v>
      </c>
      <c r="J11" s="61">
        <f t="shared" ref="J11:J12" si="0">ROUNDDOWN((D11*16)/E11,0)</f>
        <v>80</v>
      </c>
      <c r="K11" s="12" t="s">
        <v>4</v>
      </c>
      <c r="L11" s="59">
        <f t="shared" ref="L11:L12" si="1">ROUNDUP(H11/J11,0)</f>
        <v>0</v>
      </c>
      <c r="M11" s="10" t="s">
        <v>5</v>
      </c>
      <c r="N11" s="222">
        <v>6</v>
      </c>
      <c r="O11" s="12" t="s">
        <v>4</v>
      </c>
      <c r="P11" s="224">
        <f t="shared" ref="P11:P12" si="2">L11*N11</f>
        <v>0</v>
      </c>
      <c r="Q11" s="10" t="s">
        <v>5</v>
      </c>
      <c r="R11" s="225">
        <v>0.41249999999999998</v>
      </c>
      <c r="S11" s="226">
        <f t="shared" ref="S11:S12" si="3">P11*R11</f>
        <v>0</v>
      </c>
    </row>
    <row r="12" spans="1:23" ht="18.75" customHeight="1" x14ac:dyDescent="0.25">
      <c r="A12" s="220">
        <v>5703</v>
      </c>
      <c r="B12" s="221" t="s">
        <v>168</v>
      </c>
      <c r="C12" s="10" t="s">
        <v>192</v>
      </c>
      <c r="D12" s="222">
        <v>30</v>
      </c>
      <c r="E12" s="222">
        <v>3.5</v>
      </c>
      <c r="F12" s="223">
        <v>0.5</v>
      </c>
      <c r="G12" s="228" t="s">
        <v>254</v>
      </c>
      <c r="H12" s="59"/>
      <c r="I12" s="11" t="s">
        <v>8</v>
      </c>
      <c r="J12" s="61">
        <f t="shared" si="0"/>
        <v>137</v>
      </c>
      <c r="K12" s="12" t="s">
        <v>4</v>
      </c>
      <c r="L12" s="59">
        <f t="shared" si="1"/>
        <v>0</v>
      </c>
      <c r="M12" s="10" t="s">
        <v>5</v>
      </c>
      <c r="N12" s="222">
        <v>9</v>
      </c>
      <c r="O12" s="12" t="s">
        <v>4</v>
      </c>
      <c r="P12" s="224">
        <f t="shared" si="2"/>
        <v>0</v>
      </c>
      <c r="Q12" s="10" t="s">
        <v>5</v>
      </c>
      <c r="R12" s="225">
        <v>0.41249999999999998</v>
      </c>
      <c r="S12" s="226">
        <f t="shared" si="3"/>
        <v>0</v>
      </c>
    </row>
    <row r="13" spans="1:23" ht="18.75" customHeight="1" x14ac:dyDescent="0.25">
      <c r="A13" s="220">
        <v>5704</v>
      </c>
      <c r="B13" s="221" t="s">
        <v>275</v>
      </c>
      <c r="C13" s="10"/>
      <c r="D13" s="222">
        <v>30</v>
      </c>
      <c r="E13" s="222">
        <v>1.25</v>
      </c>
      <c r="F13" s="223">
        <v>0.125</v>
      </c>
      <c r="G13" s="228" t="s">
        <v>254</v>
      </c>
      <c r="H13" s="59"/>
      <c r="I13" s="11" t="s">
        <v>8</v>
      </c>
      <c r="J13" s="61">
        <v>384</v>
      </c>
      <c r="K13" s="12" t="s">
        <v>4</v>
      </c>
      <c r="L13" s="59">
        <f>ROUNDUP(H13/J13,0)</f>
        <v>0</v>
      </c>
      <c r="M13" s="10" t="s">
        <v>5</v>
      </c>
      <c r="N13" s="222">
        <v>7.5</v>
      </c>
      <c r="O13" s="12" t="s">
        <v>4</v>
      </c>
      <c r="P13" s="224">
        <f>L13*N13</f>
        <v>0</v>
      </c>
      <c r="Q13" s="10" t="s">
        <v>5</v>
      </c>
      <c r="R13" s="225">
        <v>0.41249999999999998</v>
      </c>
      <c r="S13" s="226">
        <f>P13*R13</f>
        <v>0</v>
      </c>
    </row>
    <row r="14" spans="1:23" ht="18.75" customHeight="1" x14ac:dyDescent="0.25">
      <c r="A14" s="220">
        <v>5707</v>
      </c>
      <c r="B14" s="221" t="s">
        <v>269</v>
      </c>
      <c r="C14" s="10" t="s">
        <v>192</v>
      </c>
      <c r="D14" s="222">
        <v>30</v>
      </c>
      <c r="E14" s="222">
        <v>2</v>
      </c>
      <c r="F14" s="223">
        <v>0.125</v>
      </c>
      <c r="G14" s="228" t="s">
        <v>254</v>
      </c>
      <c r="H14" s="59"/>
      <c r="I14" s="11" t="s">
        <v>8</v>
      </c>
      <c r="J14" s="61">
        <v>240</v>
      </c>
      <c r="K14" s="12" t="s">
        <v>4</v>
      </c>
      <c r="L14" s="59">
        <f>ROUNDUP(H14/J14,0)</f>
        <v>0</v>
      </c>
      <c r="M14" s="10" t="s">
        <v>5</v>
      </c>
      <c r="N14" s="222">
        <v>4.5</v>
      </c>
      <c r="O14" s="12" t="s">
        <v>4</v>
      </c>
      <c r="P14" s="224">
        <f>L14*N14</f>
        <v>0</v>
      </c>
      <c r="Q14" s="10" t="s">
        <v>5</v>
      </c>
      <c r="R14" s="225">
        <v>0.41249999999999998</v>
      </c>
      <c r="S14" s="226">
        <f>P14*R14</f>
        <v>0</v>
      </c>
    </row>
    <row r="15" spans="1:23" ht="18.75" customHeight="1" x14ac:dyDescent="0.25">
      <c r="A15" s="220">
        <v>5710</v>
      </c>
      <c r="B15" s="221" t="s">
        <v>278</v>
      </c>
      <c r="C15" s="10" t="s">
        <v>192</v>
      </c>
      <c r="D15" s="222">
        <v>30</v>
      </c>
      <c r="E15" s="222">
        <v>1</v>
      </c>
      <c r="F15" s="223">
        <v>0.125</v>
      </c>
      <c r="G15" s="228" t="s">
        <v>254</v>
      </c>
      <c r="H15" s="59"/>
      <c r="I15" s="11" t="s">
        <v>8</v>
      </c>
      <c r="J15" s="61">
        <v>480</v>
      </c>
      <c r="K15" s="12" t="s">
        <v>4</v>
      </c>
      <c r="L15" s="59">
        <f>ROUNDUP(H15/J15,0)</f>
        <v>0</v>
      </c>
      <c r="M15" s="10" t="s">
        <v>5</v>
      </c>
      <c r="N15" s="222">
        <v>8.6999999999999993</v>
      </c>
      <c r="O15" s="12" t="s">
        <v>4</v>
      </c>
      <c r="P15" s="224">
        <f>L15*N15</f>
        <v>0</v>
      </c>
      <c r="Q15" s="10" t="s">
        <v>5</v>
      </c>
      <c r="R15" s="225">
        <v>0.41249999999999998</v>
      </c>
      <c r="S15" s="226">
        <f>P15*R15</f>
        <v>0</v>
      </c>
    </row>
    <row r="16" spans="1:23" ht="18.75" customHeight="1" x14ac:dyDescent="0.25">
      <c r="A16" s="220">
        <v>5711</v>
      </c>
      <c r="B16" s="221" t="s">
        <v>285</v>
      </c>
      <c r="C16" s="10" t="s">
        <v>192</v>
      </c>
      <c r="D16" s="222">
        <v>30</v>
      </c>
      <c r="E16" s="222">
        <v>1.25</v>
      </c>
      <c r="F16" s="223">
        <v>0.125</v>
      </c>
      <c r="G16" s="228" t="s">
        <v>254</v>
      </c>
      <c r="H16" s="59"/>
      <c r="I16" s="11" t="s">
        <v>8</v>
      </c>
      <c r="J16" s="61">
        <v>384</v>
      </c>
      <c r="K16" s="12" t="s">
        <v>4</v>
      </c>
      <c r="L16" s="59">
        <f>ROUNDUP(H16/J16,0)</f>
        <v>0</v>
      </c>
      <c r="M16" s="10" t="s">
        <v>5</v>
      </c>
      <c r="N16" s="222">
        <v>6.03</v>
      </c>
      <c r="O16" s="12" t="s">
        <v>4</v>
      </c>
      <c r="P16" s="224">
        <f>L16*N16</f>
        <v>0</v>
      </c>
      <c r="Q16" s="10" t="s">
        <v>5</v>
      </c>
      <c r="R16" s="225">
        <v>0.41249999999999998</v>
      </c>
      <c r="S16" s="226">
        <f>P16*R16</f>
        <v>0</v>
      </c>
    </row>
    <row r="17" spans="1:19" ht="18.75" customHeight="1" x14ac:dyDescent="0.25">
      <c r="A17" s="220">
        <v>5385</v>
      </c>
      <c r="B17" s="221" t="s">
        <v>317</v>
      </c>
      <c r="C17" s="10" t="s">
        <v>192</v>
      </c>
      <c r="D17" s="222">
        <v>15</v>
      </c>
      <c r="E17" s="222">
        <v>8</v>
      </c>
      <c r="F17" s="223">
        <v>0.625</v>
      </c>
      <c r="G17" s="228">
        <v>2</v>
      </c>
      <c r="H17" s="59"/>
      <c r="I17" s="11" t="s">
        <v>8</v>
      </c>
      <c r="J17" s="61">
        <v>30</v>
      </c>
      <c r="K17" s="12" t="s">
        <v>4</v>
      </c>
      <c r="L17" s="59">
        <f>ROUNDUP(H17/J17,0)</f>
        <v>0</v>
      </c>
      <c r="M17" s="10" t="s">
        <v>5</v>
      </c>
      <c r="N17" s="222">
        <v>0.91</v>
      </c>
      <c r="O17" s="12" t="s">
        <v>4</v>
      </c>
      <c r="P17" s="224">
        <f>L17*N17</f>
        <v>0</v>
      </c>
      <c r="Q17" s="10" t="s">
        <v>5</v>
      </c>
      <c r="R17" s="225">
        <v>0.41249999999999998</v>
      </c>
      <c r="S17" s="226">
        <f>P17*R17</f>
        <v>0</v>
      </c>
    </row>
    <row r="18" spans="1:19" ht="12.6" customHeight="1" x14ac:dyDescent="0.25">
      <c r="A18" s="268" t="s">
        <v>19</v>
      </c>
      <c r="B18" s="268"/>
      <c r="C18" s="268"/>
      <c r="D18" s="268"/>
      <c r="E18" s="268"/>
      <c r="F18" s="268"/>
      <c r="G18" s="13"/>
      <c r="H18" s="64"/>
      <c r="I18" s="66"/>
      <c r="J18" s="63"/>
      <c r="K18" s="67"/>
      <c r="L18" s="64"/>
      <c r="M18" s="14"/>
      <c r="N18" s="14"/>
      <c r="O18" s="67"/>
      <c r="P18" s="68"/>
      <c r="Q18" s="68"/>
      <c r="R18" s="68"/>
      <c r="S18" s="68"/>
    </row>
    <row r="19" spans="1:19" ht="31.5" customHeight="1" thickBot="1" x14ac:dyDescent="0.3">
      <c r="A19" s="268"/>
      <c r="B19" s="268"/>
      <c r="C19" s="268"/>
      <c r="D19" s="268"/>
      <c r="E19" s="268"/>
      <c r="F19" s="268"/>
      <c r="G19" s="13"/>
      <c r="H19" s="13"/>
      <c r="I19" s="13"/>
      <c r="J19" s="53"/>
      <c r="K19" s="15"/>
      <c r="M19" s="16"/>
      <c r="O19" s="15"/>
      <c r="P19" s="213">
        <f>ROUNDUP(SUM(P10:P16),2)</f>
        <v>0</v>
      </c>
      <c r="Q19" s="81"/>
      <c r="R19" s="82" t="s">
        <v>132</v>
      </c>
      <c r="S19" s="212">
        <f>SUM(S10:S16)</f>
        <v>0</v>
      </c>
    </row>
    <row r="20" spans="1:19" ht="18" customHeight="1" x14ac:dyDescent="0.25">
      <c r="A20" s="13"/>
      <c r="B20" s="13"/>
      <c r="C20" s="45"/>
      <c r="D20" s="13"/>
      <c r="E20" s="13"/>
      <c r="F20" s="13"/>
      <c r="G20" s="13"/>
      <c r="H20" s="13"/>
      <c r="I20" s="13"/>
      <c r="J20" s="54"/>
      <c r="K20" s="17"/>
      <c r="L20" s="18"/>
      <c r="M20" s="19"/>
      <c r="N20" s="18"/>
      <c r="O20" s="17"/>
      <c r="P20" s="20"/>
      <c r="Q20" s="20"/>
      <c r="R20" s="20"/>
      <c r="S20" s="20"/>
    </row>
    <row r="21" spans="1:19" ht="16.350000000000001" customHeight="1" x14ac:dyDescent="0.25">
      <c r="B21" s="100" t="s">
        <v>10</v>
      </c>
      <c r="C21" s="46"/>
      <c r="H21" s="21" t="s">
        <v>57</v>
      </c>
      <c r="I21" s="21"/>
      <c r="J21" s="55"/>
      <c r="L21" s="265"/>
      <c r="M21" s="265"/>
      <c r="N21" s="265"/>
      <c r="O21" s="265"/>
      <c r="P21" s="265"/>
      <c r="Q21" s="265"/>
      <c r="R21" s="265"/>
      <c r="S21" s="265"/>
    </row>
    <row r="22" spans="1:19" ht="16.350000000000001" customHeight="1" x14ac:dyDescent="0.25">
      <c r="B22" s="100"/>
      <c r="C22" s="46"/>
      <c r="D22" s="22"/>
    </row>
    <row r="23" spans="1:19" ht="16.350000000000001" customHeight="1" x14ac:dyDescent="0.35">
      <c r="B23" s="101" t="s">
        <v>83</v>
      </c>
      <c r="C23" s="47"/>
      <c r="H23" s="21" t="s">
        <v>21</v>
      </c>
      <c r="I23" s="24"/>
      <c r="J23" s="57"/>
      <c r="L23" s="265"/>
      <c r="M23" s="265"/>
      <c r="N23" s="265"/>
      <c r="O23" s="265"/>
      <c r="P23" s="265"/>
      <c r="Q23" s="265"/>
      <c r="R23" s="265"/>
      <c r="S23" s="265"/>
    </row>
    <row r="24" spans="1:19" ht="16.350000000000001" customHeight="1" x14ac:dyDescent="0.25">
      <c r="B24" s="101" t="s">
        <v>22</v>
      </c>
    </row>
    <row r="25" spans="1:19" ht="16.350000000000001" customHeight="1" x14ac:dyDescent="0.3">
      <c r="B25" s="102" t="s">
        <v>82</v>
      </c>
      <c r="E25" s="18"/>
      <c r="F25" s="18"/>
      <c r="G25" s="18"/>
      <c r="H25" s="21" t="s">
        <v>14</v>
      </c>
      <c r="I25" s="24"/>
      <c r="J25" s="57"/>
      <c r="K25" s="18"/>
      <c r="L25" s="264"/>
      <c r="M25" s="264"/>
      <c r="N25" s="264"/>
      <c r="O25" s="264"/>
      <c r="P25" s="264"/>
      <c r="Q25" s="264"/>
      <c r="R25" s="264"/>
      <c r="S25" s="264"/>
    </row>
    <row r="26" spans="1:19" ht="16.350000000000001" customHeight="1" x14ac:dyDescent="0.25">
      <c r="A26" s="26"/>
      <c r="B26" s="103" t="s">
        <v>84</v>
      </c>
      <c r="E26" s="18"/>
      <c r="F26" s="18"/>
      <c r="G26" s="18"/>
    </row>
    <row r="27" spans="1:19" ht="16.350000000000001" customHeight="1" x14ac:dyDescent="0.25">
      <c r="A27" s="27"/>
      <c r="E27" s="18"/>
      <c r="F27" s="18"/>
      <c r="G27" s="18"/>
      <c r="H27" s="21" t="s">
        <v>37</v>
      </c>
      <c r="I27" s="21"/>
      <c r="J27" s="55"/>
      <c r="L27" s="265"/>
      <c r="M27" s="265"/>
      <c r="N27" s="265"/>
      <c r="O27" s="265"/>
      <c r="P27" s="265"/>
      <c r="Q27" s="265"/>
      <c r="R27" s="265"/>
      <c r="S27" s="265"/>
    </row>
    <row r="28" spans="1:19" ht="9" customHeight="1" x14ac:dyDescent="0.25">
      <c r="A28" s="27"/>
      <c r="H28" s="23"/>
    </row>
    <row r="29" spans="1:19" x14ac:dyDescent="0.25">
      <c r="A29" s="27"/>
      <c r="H29" s="23"/>
    </row>
    <row r="30" spans="1:19" ht="18.75" customHeight="1" x14ac:dyDescent="0.25">
      <c r="D30" s="29"/>
      <c r="E30" s="29"/>
      <c r="F30" s="29"/>
      <c r="G30" s="29"/>
      <c r="H30" s="21" t="s">
        <v>169</v>
      </c>
      <c r="I30" s="21"/>
      <c r="J30" s="55"/>
      <c r="L30" s="5" t="s">
        <v>170</v>
      </c>
      <c r="O30" s="269"/>
      <c r="P30" s="269"/>
      <c r="Q30" s="269"/>
      <c r="R30" s="269"/>
      <c r="S30" s="269"/>
    </row>
    <row r="31" spans="1:19" ht="18.75" customHeight="1" x14ac:dyDescent="0.25">
      <c r="J31" s="58"/>
      <c r="M31" s="23"/>
      <c r="O31" s="100"/>
    </row>
    <row r="32" spans="1:19" ht="16.350000000000001" customHeight="1" x14ac:dyDescent="0.25">
      <c r="J32" s="58"/>
      <c r="L32" s="5" t="s">
        <v>171</v>
      </c>
      <c r="O32" s="269"/>
      <c r="P32" s="269"/>
      <c r="Q32" s="269"/>
      <c r="R32" s="269"/>
      <c r="S32" s="269"/>
    </row>
    <row r="33" spans="1:19" ht="18" customHeight="1" x14ac:dyDescent="0.25">
      <c r="J33" s="58"/>
    </row>
    <row r="34" spans="1:19" ht="19.5" customHeight="1" x14ac:dyDescent="0.25">
      <c r="L34" s="5" t="s">
        <v>172</v>
      </c>
      <c r="M34" s="269"/>
      <c r="N34" s="269"/>
      <c r="O34" s="269"/>
      <c r="P34" s="269"/>
      <c r="Q34" s="269"/>
      <c r="R34" s="104" t="s">
        <v>28</v>
      </c>
      <c r="S34" s="25"/>
    </row>
    <row r="35" spans="1:19" ht="15.75" customHeight="1" x14ac:dyDescent="0.25">
      <c r="H35" s="35"/>
      <c r="N35" s="28"/>
      <c r="O35" s="28"/>
      <c r="P35" s="28"/>
      <c r="Q35" s="28"/>
      <c r="R35" s="28"/>
      <c r="S35" s="28"/>
    </row>
    <row r="36" spans="1:19" ht="16.2" x14ac:dyDescent="0.25">
      <c r="A36" s="28"/>
      <c r="D36" s="303"/>
      <c r="E36" s="303"/>
      <c r="F36" s="303"/>
      <c r="H36" s="35"/>
      <c r="N36" s="28"/>
      <c r="O36" s="36"/>
    </row>
    <row r="37" spans="1:19" ht="21" customHeight="1" x14ac:dyDescent="0.25">
      <c r="A37" s="28"/>
      <c r="D37" s="308"/>
      <c r="E37" s="308"/>
      <c r="F37" s="308"/>
      <c r="G37" s="308"/>
      <c r="H37" s="308"/>
      <c r="I37" s="308"/>
      <c r="J37" s="308"/>
      <c r="N37" s="27"/>
    </row>
    <row r="39" spans="1:19" x14ac:dyDescent="0.25">
      <c r="J39" s="58"/>
      <c r="M39" s="23"/>
      <c r="O39" s="100"/>
    </row>
    <row r="40" spans="1:19" x14ac:dyDescent="0.25">
      <c r="J40" s="58"/>
      <c r="L40" s="27"/>
      <c r="O40" s="100"/>
      <c r="P40" s="27"/>
      <c r="Q40" s="27"/>
      <c r="R40" s="27"/>
      <c r="S40" s="27"/>
    </row>
    <row r="41" spans="1:19" x14ac:dyDescent="0.25">
      <c r="J41" s="58"/>
    </row>
    <row r="53" spans="10:12" x14ac:dyDescent="0.25">
      <c r="J53" s="56" t="s">
        <v>125</v>
      </c>
      <c r="L53" s="5" t="s">
        <v>125</v>
      </c>
    </row>
    <row r="56" spans="10:12" x14ac:dyDescent="0.25">
      <c r="J56" s="56" t="s">
        <v>125</v>
      </c>
    </row>
    <row r="124" spans="10:10" x14ac:dyDescent="0.25">
      <c r="J124" s="56" t="s">
        <v>125</v>
      </c>
    </row>
  </sheetData>
  <sheetProtection selectLockedCells="1"/>
  <dataConsolidate>
    <dataRefs count="1">
      <dataRef ref="A10:X66" sheet="Beef - 100154"/>
    </dataRefs>
  </dataConsolidate>
  <mergeCells count="29">
    <mergeCell ref="L23:S23"/>
    <mergeCell ref="L25:S25"/>
    <mergeCell ref="L21:S21"/>
    <mergeCell ref="D37:J37"/>
    <mergeCell ref="G7:G8"/>
    <mergeCell ref="F7:F8"/>
    <mergeCell ref="H7:H8"/>
    <mergeCell ref="A18:F19"/>
    <mergeCell ref="A7:A8"/>
    <mergeCell ref="B7:C8"/>
    <mergeCell ref="O32:S32"/>
    <mergeCell ref="O30:S30"/>
    <mergeCell ref="D36:F36"/>
    <mergeCell ref="M34:Q34"/>
    <mergeCell ref="L27:S27"/>
    <mergeCell ref="D6:S6"/>
    <mergeCell ref="N7:N8"/>
    <mergeCell ref="S7:S8"/>
    <mergeCell ref="D7:D8"/>
    <mergeCell ref="E7:E8"/>
    <mergeCell ref="O7:O8"/>
    <mergeCell ref="P7:P8"/>
    <mergeCell ref="I7:I8"/>
    <mergeCell ref="Q7:Q8"/>
    <mergeCell ref="R7:R8"/>
    <mergeCell ref="J7:J8"/>
    <mergeCell ref="K7:K8"/>
    <mergeCell ref="L7:L8"/>
    <mergeCell ref="M7:M8"/>
  </mergeCells>
  <conditionalFormatting sqref="J16:K16 J11:K12">
    <cfRule type="expression" dxfId="87" priority="215" stopIfTrue="1">
      <formula>$U$2=$T$7</formula>
    </cfRule>
    <cfRule type="expression" dxfId="86" priority="216" stopIfTrue="1">
      <formula>$U$3=$T$7</formula>
    </cfRule>
  </conditionalFormatting>
  <conditionalFormatting sqref="J16 J11:J12">
    <cfRule type="expression" dxfId="85" priority="175" stopIfTrue="1">
      <formula>#REF!=#REF!</formula>
    </cfRule>
    <cfRule type="expression" dxfId="84" priority="176" stopIfTrue="1">
      <formula>#REF!=#REF!</formula>
    </cfRule>
  </conditionalFormatting>
  <conditionalFormatting sqref="J16:K16 J11:K12 J11:J14">
    <cfRule type="expression" dxfId="83" priority="171" stopIfTrue="1">
      <formula>#REF!=#REF!</formula>
    </cfRule>
    <cfRule type="expression" dxfId="82" priority="172" stopIfTrue="1">
      <formula>#REF!=#REF!</formula>
    </cfRule>
  </conditionalFormatting>
  <conditionalFormatting sqref="J16">
    <cfRule type="expression" dxfId="81" priority="129" stopIfTrue="1">
      <formula>#REF!=#REF!</formula>
    </cfRule>
    <cfRule type="expression" dxfId="80" priority="130" stopIfTrue="1">
      <formula>#REF!=#REF!</formula>
    </cfRule>
  </conditionalFormatting>
  <conditionalFormatting sqref="J13:K13">
    <cfRule type="expression" dxfId="79" priority="91" stopIfTrue="1">
      <formula>$U$2=$T$7</formula>
    </cfRule>
    <cfRule type="expression" dxfId="78" priority="92" stopIfTrue="1">
      <formula>$U$3=$T$7</formula>
    </cfRule>
  </conditionalFormatting>
  <conditionalFormatting sqref="J13">
    <cfRule type="expression" dxfId="77" priority="85" stopIfTrue="1">
      <formula>#REF!=#REF!</formula>
    </cfRule>
    <cfRule type="expression" dxfId="76" priority="86" stopIfTrue="1">
      <formula>#REF!=#REF!</formula>
    </cfRule>
  </conditionalFormatting>
  <conditionalFormatting sqref="J13:K13">
    <cfRule type="expression" dxfId="75" priority="83" stopIfTrue="1">
      <formula>#REF!=#REF!</formula>
    </cfRule>
    <cfRule type="expression" dxfId="74" priority="84" stopIfTrue="1">
      <formula>#REF!=#REF!</formula>
    </cfRule>
  </conditionalFormatting>
  <conditionalFormatting sqref="J13">
    <cfRule type="expression" dxfId="73" priority="79" stopIfTrue="1">
      <formula>#REF!=#REF!</formula>
    </cfRule>
    <cfRule type="expression" dxfId="72" priority="80" stopIfTrue="1">
      <formula>#REF!=#REF!</formula>
    </cfRule>
  </conditionalFormatting>
  <conditionalFormatting sqref="J14:K14">
    <cfRule type="expression" dxfId="71" priority="63" stopIfTrue="1">
      <formula>$U$2=$T$7</formula>
    </cfRule>
    <cfRule type="expression" dxfId="70" priority="64" stopIfTrue="1">
      <formula>$U$3=$T$7</formula>
    </cfRule>
  </conditionalFormatting>
  <conditionalFormatting sqref="J14">
    <cfRule type="expression" dxfId="69" priority="57" stopIfTrue="1">
      <formula>#REF!=#REF!</formula>
    </cfRule>
    <cfRule type="expression" dxfId="68" priority="58" stopIfTrue="1">
      <formula>#REF!=#REF!</formula>
    </cfRule>
  </conditionalFormatting>
  <conditionalFormatting sqref="J14:K14">
    <cfRule type="expression" dxfId="67" priority="55" stopIfTrue="1">
      <formula>#REF!=#REF!</formula>
    </cfRule>
    <cfRule type="expression" dxfId="66" priority="56" stopIfTrue="1">
      <formula>#REF!=#REF!</formula>
    </cfRule>
  </conditionalFormatting>
  <conditionalFormatting sqref="J14">
    <cfRule type="expression" dxfId="65" priority="51" stopIfTrue="1">
      <formula>#REF!=#REF!</formula>
    </cfRule>
    <cfRule type="expression" dxfId="64" priority="52" stopIfTrue="1">
      <formula>#REF!=#REF!</formula>
    </cfRule>
  </conditionalFormatting>
  <conditionalFormatting sqref="J18 J14:K14 J16:K16 J11:K12">
    <cfRule type="expression" dxfId="63" priority="369" stopIfTrue="1">
      <formula>#REF!=#REF!</formula>
    </cfRule>
    <cfRule type="expression" dxfId="62" priority="370" stopIfTrue="1">
      <formula>#REF!=#REF!</formula>
    </cfRule>
  </conditionalFormatting>
  <conditionalFormatting sqref="J14:K14 J16:K16">
    <cfRule type="expression" dxfId="61" priority="375" stopIfTrue="1">
      <formula>#REF!=#REF!</formula>
    </cfRule>
    <cfRule type="expression" dxfId="60" priority="376" stopIfTrue="1">
      <formula>#REF!=#REF!</formula>
    </cfRule>
  </conditionalFormatting>
  <conditionalFormatting sqref="J16">
    <cfRule type="expression" dxfId="59" priority="381" stopIfTrue="1">
      <formula>#REF!=#REF!</formula>
    </cfRule>
    <cfRule type="expression" dxfId="58" priority="382" stopIfTrue="1">
      <formula>#REF!=#REF!</formula>
    </cfRule>
  </conditionalFormatting>
  <conditionalFormatting sqref="J14 J16">
    <cfRule type="expression" dxfId="57" priority="385" stopIfTrue="1">
      <formula>#REF!=#REF!</formula>
    </cfRule>
    <cfRule type="expression" dxfId="56" priority="386" stopIfTrue="1">
      <formula>#REF!=#REF!</formula>
    </cfRule>
  </conditionalFormatting>
  <conditionalFormatting sqref="J16:K16 J11:K14">
    <cfRule type="expression" dxfId="55" priority="389" stopIfTrue="1">
      <formula>$S$2=#REF!</formula>
    </cfRule>
    <cfRule type="expression" dxfId="54" priority="390" stopIfTrue="1">
      <formula>$S$3=#REF!</formula>
    </cfRule>
  </conditionalFormatting>
  <conditionalFormatting sqref="J14:K14 J16:K16">
    <cfRule type="expression" dxfId="53" priority="395" stopIfTrue="1">
      <formula>#REF!=#REF!</formula>
    </cfRule>
    <cfRule type="expression" dxfId="52" priority="396" stopIfTrue="1">
      <formula>#REF!=#REF!</formula>
    </cfRule>
  </conditionalFormatting>
  <conditionalFormatting sqref="J13:K13">
    <cfRule type="expression" dxfId="51" priority="401" stopIfTrue="1">
      <formula>#REF!=#REF!</formula>
    </cfRule>
    <cfRule type="expression" dxfId="50" priority="402" stopIfTrue="1">
      <formula>#REF!=#REF!</formula>
    </cfRule>
  </conditionalFormatting>
  <conditionalFormatting sqref="J13:K13">
    <cfRule type="expression" dxfId="49" priority="403" stopIfTrue="1">
      <formula>#REF!=#REF!</formula>
    </cfRule>
    <cfRule type="expression" dxfId="48" priority="404" stopIfTrue="1">
      <formula>#REF!=#REF!</formula>
    </cfRule>
  </conditionalFormatting>
  <conditionalFormatting sqref="J13">
    <cfRule type="expression" dxfId="47" priority="407" stopIfTrue="1">
      <formula>#REF!=#REF!</formula>
    </cfRule>
    <cfRule type="expression" dxfId="46" priority="408" stopIfTrue="1">
      <formula>#REF!=#REF!</formula>
    </cfRule>
  </conditionalFormatting>
  <conditionalFormatting sqref="J13:K13">
    <cfRule type="expression" dxfId="45" priority="411" stopIfTrue="1">
      <formula>#REF!=#REF!</formula>
    </cfRule>
    <cfRule type="expression" dxfId="44" priority="412" stopIfTrue="1">
      <formula>#REF!=#REF!</formula>
    </cfRule>
  </conditionalFormatting>
  <conditionalFormatting sqref="J15:K15">
    <cfRule type="expression" dxfId="43" priority="29" stopIfTrue="1">
      <formula>$U$2=$T$7</formula>
    </cfRule>
    <cfRule type="expression" dxfId="42" priority="30" stopIfTrue="1">
      <formula>$U$3=$T$7</formula>
    </cfRule>
  </conditionalFormatting>
  <conditionalFormatting sqref="J15">
    <cfRule type="expression" dxfId="41" priority="27" stopIfTrue="1">
      <formula>#REF!=#REF!</formula>
    </cfRule>
    <cfRule type="expression" dxfId="40" priority="28" stopIfTrue="1">
      <formula>#REF!=#REF!</formula>
    </cfRule>
  </conditionalFormatting>
  <conditionalFormatting sqref="J15:K15">
    <cfRule type="expression" dxfId="39" priority="25" stopIfTrue="1">
      <formula>#REF!=#REF!</formula>
    </cfRule>
    <cfRule type="expression" dxfId="38" priority="26" stopIfTrue="1">
      <formula>#REF!=#REF!</formula>
    </cfRule>
  </conditionalFormatting>
  <conditionalFormatting sqref="J15">
    <cfRule type="expression" dxfId="37" priority="23" stopIfTrue="1">
      <formula>#REF!=#REF!</formula>
    </cfRule>
    <cfRule type="expression" dxfId="36" priority="24" stopIfTrue="1">
      <formula>#REF!=#REF!</formula>
    </cfRule>
  </conditionalFormatting>
  <conditionalFormatting sqref="J15:K15">
    <cfRule type="expression" dxfId="35" priority="35" stopIfTrue="1">
      <formula>#REF!=#REF!</formula>
    </cfRule>
    <cfRule type="expression" dxfId="34" priority="36" stopIfTrue="1">
      <formula>#REF!=#REF!</formula>
    </cfRule>
  </conditionalFormatting>
  <conditionalFormatting sqref="J15:K15">
    <cfRule type="expression" dxfId="33" priority="37" stopIfTrue="1">
      <formula>#REF!=#REF!</formula>
    </cfRule>
    <cfRule type="expression" dxfId="32" priority="38" stopIfTrue="1">
      <formula>#REF!=#REF!</formula>
    </cfRule>
  </conditionalFormatting>
  <conditionalFormatting sqref="J15">
    <cfRule type="expression" dxfId="31" priority="39" stopIfTrue="1">
      <formula>#REF!=#REF!</formula>
    </cfRule>
    <cfRule type="expression" dxfId="30" priority="40" stopIfTrue="1">
      <formula>#REF!=#REF!</formula>
    </cfRule>
  </conditionalFormatting>
  <conditionalFormatting sqref="J15">
    <cfRule type="expression" dxfId="29" priority="41" stopIfTrue="1">
      <formula>#REF!=#REF!</formula>
    </cfRule>
    <cfRule type="expression" dxfId="28" priority="42" stopIfTrue="1">
      <formula>#REF!=#REF!</formula>
    </cfRule>
  </conditionalFormatting>
  <conditionalFormatting sqref="J15:K15">
    <cfRule type="expression" dxfId="27" priority="43" stopIfTrue="1">
      <formula>$S$2=#REF!</formula>
    </cfRule>
    <cfRule type="expression" dxfId="26" priority="44" stopIfTrue="1">
      <formula>$S$3=#REF!</formula>
    </cfRule>
  </conditionalFormatting>
  <conditionalFormatting sqref="J15:K15">
    <cfRule type="expression" dxfId="25" priority="45" stopIfTrue="1">
      <formula>#REF!=#REF!</formula>
    </cfRule>
    <cfRule type="expression" dxfId="24" priority="46" stopIfTrue="1">
      <formula>#REF!=#REF!</formula>
    </cfRule>
  </conditionalFormatting>
  <conditionalFormatting sqref="J11:K16">
    <cfRule type="expression" dxfId="23" priority="415" stopIfTrue="1">
      <formula>#REF!=#REF!</formula>
    </cfRule>
    <cfRule type="expression" dxfId="22" priority="416" stopIfTrue="1">
      <formula>#REF!=#REF!</formula>
    </cfRule>
  </conditionalFormatting>
  <conditionalFormatting sqref="J17:K17">
    <cfRule type="expression" dxfId="21" priority="7" stopIfTrue="1">
      <formula>$U$2=$T$7</formula>
    </cfRule>
    <cfRule type="expression" dxfId="20" priority="8" stopIfTrue="1">
      <formula>$U$3=$T$7</formula>
    </cfRule>
  </conditionalFormatting>
  <conditionalFormatting sqref="J17">
    <cfRule type="expression" dxfId="19" priority="5" stopIfTrue="1">
      <formula>#REF!=#REF!</formula>
    </cfRule>
    <cfRule type="expression" dxfId="18" priority="6" stopIfTrue="1">
      <formula>#REF!=#REF!</formula>
    </cfRule>
  </conditionalFormatting>
  <conditionalFormatting sqref="J17:K17">
    <cfRule type="expression" dxfId="17" priority="3" stopIfTrue="1">
      <formula>#REF!=#REF!</formula>
    </cfRule>
    <cfRule type="expression" dxfId="16" priority="4" stopIfTrue="1">
      <formula>#REF!=#REF!</formula>
    </cfRule>
  </conditionalFormatting>
  <conditionalFormatting sqref="J17">
    <cfRule type="expression" dxfId="15" priority="1" stopIfTrue="1">
      <formula>#REF!=#REF!</formula>
    </cfRule>
    <cfRule type="expression" dxfId="14" priority="2" stopIfTrue="1">
      <formula>#REF!=#REF!</formula>
    </cfRule>
  </conditionalFormatting>
  <conditionalFormatting sqref="J17:K17">
    <cfRule type="expression" dxfId="13" priority="9" stopIfTrue="1">
      <formula>#REF!=#REF!</formula>
    </cfRule>
    <cfRule type="expression" dxfId="12" priority="10" stopIfTrue="1">
      <formula>#REF!=#REF!</formula>
    </cfRule>
  </conditionalFormatting>
  <conditionalFormatting sqref="J17:K17">
    <cfRule type="expression" dxfId="11" priority="11" stopIfTrue="1">
      <formula>#REF!=#REF!</formula>
    </cfRule>
    <cfRule type="expression" dxfId="10" priority="12" stopIfTrue="1">
      <formula>#REF!=#REF!</formula>
    </cfRule>
  </conditionalFormatting>
  <conditionalFormatting sqref="J17">
    <cfRule type="expression" dxfId="9" priority="13" stopIfTrue="1">
      <formula>#REF!=#REF!</formula>
    </cfRule>
    <cfRule type="expression" dxfId="8" priority="14" stopIfTrue="1">
      <formula>#REF!=#REF!</formula>
    </cfRule>
  </conditionalFormatting>
  <conditionalFormatting sqref="J17">
    <cfRule type="expression" dxfId="7" priority="15" stopIfTrue="1">
      <formula>#REF!=#REF!</formula>
    </cfRule>
    <cfRule type="expression" dxfId="6" priority="16" stopIfTrue="1">
      <formula>#REF!=#REF!</formula>
    </cfRule>
  </conditionalFormatting>
  <conditionalFormatting sqref="J17:K17">
    <cfRule type="expression" dxfId="5" priority="17" stopIfTrue="1">
      <formula>$S$2=#REF!</formula>
    </cfRule>
    <cfRule type="expression" dxfId="4" priority="18" stopIfTrue="1">
      <formula>$S$3=#REF!</formula>
    </cfRule>
  </conditionalFormatting>
  <conditionalFormatting sqref="J17:K17">
    <cfRule type="expression" dxfId="3" priority="19" stopIfTrue="1">
      <formula>#REF!=#REF!</formula>
    </cfRule>
    <cfRule type="expression" dxfId="2" priority="20" stopIfTrue="1">
      <formula>#REF!=#REF!</formula>
    </cfRule>
  </conditionalFormatting>
  <conditionalFormatting sqref="J17:K17">
    <cfRule type="expression" dxfId="1" priority="21" stopIfTrue="1">
      <formula>#REF!=#REF!</formula>
    </cfRule>
    <cfRule type="expression" dxfId="0" priority="22" stopIfTrue="1">
      <formula>#REF!=#REF!</formula>
    </cfRule>
  </conditionalFormatting>
  <hyperlinks>
    <hyperlink ref="B26" r:id="rId1" xr:uid="{00000000-0004-0000-0800-000000000000}"/>
  </hyperlinks>
  <printOptions horizontalCentered="1"/>
  <pageMargins left="0.17" right="0.16" top="0.4" bottom="0.43" header="0.23" footer="0.17"/>
  <pageSetup scale="57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HOME Page</vt:lpstr>
      <vt:lpstr>Beef - 100154</vt:lpstr>
      <vt:lpstr>Beef - 100156</vt:lpstr>
      <vt:lpstr>Pork Picnics- 100193</vt:lpstr>
      <vt:lpstr>Turkey Thighs - 100883</vt:lpstr>
      <vt:lpstr>Cheese - B049 - 110242</vt:lpstr>
      <vt:lpstr>Tomato Paste Totes - 100332</vt:lpstr>
      <vt:lpstr>'Beef - 100154'!Print_Area</vt:lpstr>
      <vt:lpstr>'Beef - 100156'!Print_Area</vt:lpstr>
      <vt:lpstr>'Cheese - B049 - 110242'!Print_Area</vt:lpstr>
      <vt:lpstr>'HOME Page'!Print_Area</vt:lpstr>
      <vt:lpstr>'Pork Picnics- 100193'!Print_Area</vt:lpstr>
      <vt:lpstr>'Tomato Paste Totes - 100332'!Print_Area</vt:lpstr>
      <vt:lpstr>'Turkey Thighs - 100883'!Print_Area</vt:lpstr>
      <vt:lpstr>'Beef - 100154'!Print_Titles</vt:lpstr>
      <vt:lpstr>'Beef - 100156'!Print_Titles</vt:lpstr>
      <vt:lpstr>'Cheese - B049 - 110242'!Print_Titles</vt:lpstr>
      <vt:lpstr>'Pork Picnics- 100193'!Print_Titles</vt:lpstr>
      <vt:lpstr>'Tomato Paste Totes - 100332'!Print_Titles</vt:lpstr>
      <vt:lpstr>'Turkey Thighs - 100883'!Print_Titles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bmoser</cp:lastModifiedBy>
  <cp:lastPrinted>2018-02-08T15:38:45Z</cp:lastPrinted>
  <dcterms:created xsi:type="dcterms:W3CDTF">1996-10-14T23:33:28Z</dcterms:created>
  <dcterms:modified xsi:type="dcterms:W3CDTF">2019-06-24T14:40:14Z</dcterms:modified>
</cp:coreProperties>
</file>