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cpjlp\AppData\Local\Microsoft\Windows\Temporary Internet Files\Content.Outlook\R7LHCK6L\"/>
    </mc:Choice>
  </mc:AlternateContent>
  <workbookProtection workbookAlgorithmName="SHA-512" workbookHashValue="WkfVWjbq92lpIiDKgzk9RCQjoFVQo7/rm7+b7V4rd3MwoBCHmJqzwc6LkYx0sw/2cON8BmekCKQee8euOrivLA==" workbookSaltValue="apqRP3ZdcRyvorpI21gV0w==" workbookSpinCount="100000" lockStructure="1"/>
  <bookViews>
    <workbookView xWindow="360" yWindow="75" windowWidth="17895" windowHeight="7170" tabRatio="760"/>
  </bookViews>
  <sheets>
    <sheet name="Mozzarella 110244 Only" sheetId="16" r:id="rId1"/>
    <sheet name="mozz" sheetId="6" state="hidden" r:id="rId2"/>
    <sheet name="flour" sheetId="9" state="hidden" r:id="rId3"/>
    <sheet name="paste" sheetId="10" state="hidden" r:id="rId4"/>
    <sheet name="chicken" sheetId="11" state="hidden" r:id="rId5"/>
  </sheets>
  <definedNames>
    <definedName name="_xlnm._FilterDatabase" localSheetId="1" hidden="1">mozz!$A$1:$H$86</definedName>
  </definedNames>
  <calcPr calcId="152511"/>
</workbook>
</file>

<file path=xl/calcChain.xml><?xml version="1.0" encoding="utf-8"?>
<calcChain xmlns="http://schemas.openxmlformats.org/spreadsheetml/2006/main">
  <c r="K9" i="16" l="1"/>
  <c r="K10" i="16"/>
  <c r="K11" i="16"/>
  <c r="K12" i="16"/>
  <c r="K13" i="16"/>
  <c r="K14" i="16"/>
  <c r="K15" i="16"/>
  <c r="K16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1" i="16"/>
  <c r="K42" i="16"/>
  <c r="K43" i="16"/>
  <c r="K44" i="16"/>
  <c r="K45" i="16"/>
  <c r="K46" i="16"/>
  <c r="K47" i="16"/>
  <c r="K48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3" i="16"/>
  <c r="K74" i="16"/>
  <c r="K75" i="16"/>
  <c r="K76" i="16"/>
  <c r="K77" i="16"/>
  <c r="K78" i="16"/>
  <c r="K79" i="16"/>
  <c r="K80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M61" i="16" l="1"/>
  <c r="M36" i="16"/>
  <c r="L37" i="16"/>
  <c r="M37" i="16"/>
  <c r="L36" i="16"/>
  <c r="L69" i="16"/>
  <c r="M69" i="16"/>
  <c r="L38" i="16"/>
  <c r="L61" i="16" l="1"/>
  <c r="M38" i="16"/>
  <c r="M85" i="16" l="1"/>
  <c r="M84" i="16"/>
  <c r="L84" i="16"/>
  <c r="M58" i="16"/>
  <c r="M57" i="16"/>
  <c r="M23" i="16"/>
  <c r="L85" i="16" l="1"/>
  <c r="L58" i="16"/>
  <c r="L57" i="16"/>
  <c r="L23" i="16"/>
  <c r="L62" i="16" l="1"/>
  <c r="M44" i="16"/>
  <c r="M62" i="16" l="1"/>
  <c r="L44" i="16"/>
  <c r="M21" i="16" l="1"/>
  <c r="M20" i="16"/>
  <c r="L21" i="16" l="1"/>
  <c r="L20" i="16"/>
  <c r="H3" i="16" l="1"/>
  <c r="L31" i="16" l="1"/>
  <c r="M30" i="16"/>
  <c r="M35" i="16"/>
  <c r="L34" i="16"/>
  <c r="M39" i="16"/>
  <c r="M33" i="16"/>
  <c r="L32" i="16"/>
  <c r="M71" i="16"/>
  <c r="L70" i="16"/>
  <c r="L68" i="16"/>
  <c r="M67" i="16"/>
  <c r="M66" i="16"/>
  <c r="L65" i="16"/>
  <c r="L64" i="16"/>
  <c r="M63" i="16"/>
  <c r="M60" i="16"/>
  <c r="L59" i="16"/>
  <c r="L56" i="16"/>
  <c r="M55" i="16"/>
  <c r="M54" i="16"/>
  <c r="M53" i="16"/>
  <c r="M52" i="16"/>
  <c r="L51" i="16"/>
  <c r="M50" i="16"/>
  <c r="L48" i="16"/>
  <c r="M47" i="16"/>
  <c r="M46" i="16"/>
  <c r="M45" i="16"/>
  <c r="L43" i="16"/>
  <c r="M42" i="16"/>
  <c r="M41" i="16"/>
  <c r="M31" i="16" l="1"/>
  <c r="L30" i="16"/>
  <c r="M34" i="16"/>
  <c r="L35" i="16"/>
  <c r="L50" i="16"/>
  <c r="L33" i="16"/>
  <c r="M64" i="16"/>
  <c r="M32" i="16"/>
  <c r="L39" i="16"/>
  <c r="M65" i="16"/>
  <c r="M68" i="16"/>
  <c r="M59" i="16"/>
  <c r="M51" i="16"/>
  <c r="L54" i="16"/>
  <c r="M56" i="16"/>
  <c r="M70" i="16"/>
  <c r="L53" i="16"/>
  <c r="L55" i="16"/>
  <c r="L63" i="16"/>
  <c r="L67" i="16"/>
  <c r="L52" i="16"/>
  <c r="L60" i="16"/>
  <c r="L66" i="16"/>
  <c r="L71" i="16"/>
  <c r="M48" i="16"/>
  <c r="L47" i="16"/>
  <c r="M43" i="16"/>
  <c r="L42" i="16"/>
  <c r="L46" i="16"/>
  <c r="L41" i="16"/>
  <c r="L45" i="16"/>
  <c r="M92" i="16" l="1"/>
  <c r="L92" i="16" l="1"/>
  <c r="M24" i="16" l="1"/>
  <c r="L24" i="16"/>
  <c r="M14" i="16" l="1"/>
  <c r="L14" i="16" l="1"/>
  <c r="M98" i="16" l="1"/>
  <c r="L97" i="16"/>
  <c r="L96" i="16"/>
  <c r="M94" i="16"/>
  <c r="L93" i="16"/>
  <c r="M91" i="16"/>
  <c r="M90" i="16"/>
  <c r="L89" i="16"/>
  <c r="M87" i="16"/>
  <c r="L86" i="16"/>
  <c r="L82" i="16"/>
  <c r="L80" i="16"/>
  <c r="L79" i="16"/>
  <c r="M77" i="16"/>
  <c r="L76" i="16"/>
  <c r="L75" i="16"/>
  <c r="M74" i="16"/>
  <c r="M73" i="16"/>
  <c r="L29" i="16"/>
  <c r="M28" i="16"/>
  <c r="L27" i="16"/>
  <c r="M27" i="16"/>
  <c r="L26" i="16"/>
  <c r="L22" i="16"/>
  <c r="M19" i="16"/>
  <c r="L18" i="16"/>
  <c r="M16" i="16"/>
  <c r="M15" i="16"/>
  <c r="M13" i="16"/>
  <c r="L12" i="16"/>
  <c r="M10" i="16"/>
  <c r="M9" i="16"/>
  <c r="L90" i="16" l="1"/>
  <c r="L16" i="16"/>
  <c r="L10" i="16"/>
  <c r="M29" i="16"/>
  <c r="M80" i="16"/>
  <c r="L91" i="16"/>
  <c r="L19" i="16"/>
  <c r="L77" i="16"/>
  <c r="L9" i="16"/>
  <c r="L15" i="16"/>
  <c r="L94" i="16"/>
  <c r="M86" i="16"/>
  <c r="L13" i="16"/>
  <c r="L74" i="16"/>
  <c r="L98" i="16"/>
  <c r="M18" i="16"/>
  <c r="M76" i="16"/>
  <c r="M82" i="16"/>
  <c r="M97" i="16"/>
  <c r="M11" i="16"/>
  <c r="M22" i="16"/>
  <c r="M25" i="16"/>
  <c r="L28" i="16"/>
  <c r="L73" i="16"/>
  <c r="M78" i="16"/>
  <c r="M83" i="16"/>
  <c r="L87" i="16"/>
  <c r="M88" i="16"/>
  <c r="M95" i="16"/>
  <c r="L11" i="16"/>
  <c r="M12" i="16"/>
  <c r="L25" i="16"/>
  <c r="M26" i="16"/>
  <c r="M75" i="16"/>
  <c r="L78" i="16"/>
  <c r="M79" i="16"/>
  <c r="L83" i="16"/>
  <c r="L88" i="16"/>
  <c r="M89" i="16"/>
  <c r="M93" i="16"/>
  <c r="L95" i="16"/>
  <c r="M96" i="16"/>
  <c r="M113" i="16" l="1"/>
  <c r="D3" i="16" s="1"/>
  <c r="L113" i="16"/>
  <c r="D2" i="16" s="1"/>
  <c r="K3" i="16" l="1"/>
  <c r="K2" i="16"/>
</calcChain>
</file>

<file path=xl/sharedStrings.xml><?xml version="1.0" encoding="utf-8"?>
<sst xmlns="http://schemas.openxmlformats.org/spreadsheetml/2006/main" count="239" uniqueCount="154">
  <si>
    <t>End Product   Code #</t>
  </si>
  <si>
    <t>Description</t>
  </si>
  <si>
    <t>Serving Size (oz.)</t>
  </si>
  <si>
    <t>Meal Pattern                           Contribution Per Serving</t>
  </si>
  <si>
    <t>Finished Case Net Weight</t>
  </si>
  <si>
    <t>Estimated Number of Serving Desired</t>
  </si>
  <si>
    <t>Total Pounds of Diverted Cheese</t>
  </si>
  <si>
    <t>M/MA</t>
  </si>
  <si>
    <t>Oz Eq Grain</t>
  </si>
  <si>
    <t>Red/    Orange     Veg.</t>
  </si>
  <si>
    <t>1 ½</t>
  </si>
  <si>
    <t>1⁄8</t>
  </si>
  <si>
    <t xml:space="preserve">BIG DADDY’S® Original 16” Rolled Edge Cheese Pizza </t>
  </si>
  <si>
    <t xml:space="preserve">BIG DADDY’S® Original 16” Rolled Edge Pork Pepperoni Pizza </t>
  </si>
  <si>
    <t>Schwan's Food Service, Inc.</t>
  </si>
  <si>
    <t>For Additional Information Please Contact:</t>
  </si>
  <si>
    <t>RA ID #:</t>
  </si>
  <si>
    <t>P: 888-494-5045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</si>
  <si>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</si>
  <si>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</si>
  <si>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</si>
  <si>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</si>
  <si>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</si>
  <si>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</si>
  <si>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</si>
  <si>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</si>
  <si>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>SCHOOL NAME HERE</t>
  </si>
  <si>
    <t>Servings per Case</t>
  </si>
  <si>
    <t>Total Number of Finished Cases</t>
  </si>
  <si>
    <t>Mozzarella Cheese 110244</t>
  </si>
  <si>
    <t>TOTALS:</t>
  </si>
  <si>
    <t>Total Dollars of Diverted Cheese</t>
  </si>
  <si>
    <t>End Product Code &amp; Description</t>
  </si>
  <si>
    <t>Net Weight Per Case</t>
  </si>
  <si>
    <t>Servings Per Case</t>
  </si>
  <si>
    <t>Net Weight per Serving</t>
  </si>
  <si>
    <t>USDA food Inventory Drawdown per case</t>
  </si>
  <si>
    <t>Value per Pound of USDA food  (contract value)</t>
  </si>
  <si>
    <t>Value of USDA food per 
Case
(F x H)</t>
  </si>
  <si>
    <t>TONY'S® WG  Turkey Sausage Breakfast Pizza 50/50</t>
  </si>
  <si>
    <t>COYOTE GRILL® WG Cheese Quesadilla</t>
  </si>
  <si>
    <t>COYOTE GRILL® WG Chicken &amp; Cheese Quesadilla</t>
  </si>
  <si>
    <t>BEACON STREET CAFÉ™ WG Sausage Egg &amp; Cheese Breakfast Sliders</t>
  </si>
  <si>
    <t>BEACON STREET CAFÉ™ WG Sausage Egg &amp; Cheese Breakfast Sliders -IW</t>
  </si>
  <si>
    <t>BEACON STREET CAFÉ™ WG Southwest Egg &amp; Cheese Breakfast Sliders - IW</t>
  </si>
  <si>
    <t>BEACON STREET CAFÉ™ WG Cheese Stuffed Sandwich - IW</t>
  </si>
  <si>
    <t>BIG DADDY'S® Hand Tossed Style 16" WG Cheese Pizza</t>
  </si>
  <si>
    <t>BIG DADDY'S® Hand Tossed Style 16" WG Pork Pepperoni Pizza</t>
  </si>
  <si>
    <t>BIG DADDY'S® Primo 16" WG Four Cheese Pizza</t>
  </si>
  <si>
    <t>BIG DADDY'S® Primo 16" WG Turkey Pepperoni Pizza</t>
  </si>
  <si>
    <t>BIG DADDY'S® Bold 16" WG Rolled Edge Cheese Pizza</t>
  </si>
  <si>
    <t>BIG DADDY'S® Bold 16" WG Rolled Edge Pork Pepperoni Pizza</t>
  </si>
  <si>
    <t>BIG DADDY'S® Bold 16" WG Pre-Sliced Cheese Pizza - 10 cut</t>
  </si>
  <si>
    <t>BEACON STREET CAFÉ™ WG Pepperoni Pizza Strips</t>
  </si>
  <si>
    <t>BEACON STREET CAFÉ™ WG Turkey Pepperoni Stuffed Sandwich</t>
  </si>
  <si>
    <t>BEACON STREET CAFÉ™ WG Turkey Pepperoni Stuffed Sandwich - IW</t>
  </si>
  <si>
    <t>BEACON STREET CAFÉ™ WG Pepperoni Pizza Strips - IW</t>
  </si>
  <si>
    <t>BIG DADDY'S® Bold 16" WG Pre-Sliced Rolled Edge Pork Pepp Pizza - 10 cut</t>
  </si>
  <si>
    <t>Breakfast</t>
  </si>
  <si>
    <t>sandwiches, Stuffed Sticks &amp; Quesadillas</t>
  </si>
  <si>
    <t>Sheeted Pizza</t>
  </si>
  <si>
    <t>Mozzarella</t>
  </si>
  <si>
    <t xml:space="preserve">For up to Date Nutritional Information please visit: </t>
  </si>
  <si>
    <t>www.schwansfoodservice.com</t>
  </si>
  <si>
    <r>
      <t>**Please return to</t>
    </r>
    <r>
      <rPr>
        <b/>
        <sz val="11"/>
        <color theme="1"/>
        <rFont val="Calibri"/>
        <family val="2"/>
        <scheme val="minor"/>
      </rPr>
      <t>**</t>
    </r>
  </si>
  <si>
    <t>VILLA PRIMA® 7" Cheese Pizza - with box</t>
  </si>
  <si>
    <t>commodities@schwans.com</t>
  </si>
  <si>
    <t xml:space="preserve">BIG DADDY'S® Primo 16" WG Four Meat Combo </t>
  </si>
  <si>
    <t>BIG DADDY'S® Primo 16" WG Par-Baked Crust Four Cheese Pizza</t>
  </si>
  <si>
    <t>BIG DADDY'S® Primo 16" WG Par-Baked Crust Turkey Pepperoni Pizza</t>
  </si>
  <si>
    <t xml:space="preserve">VILLA PRIMA® 7" Cheese Pizza </t>
  </si>
  <si>
    <t xml:space="preserve">Single Serve Pizza </t>
  </si>
  <si>
    <t>TONY'S® 3.2x5" WG Turkey Sausage Breakfast Pizza - IW</t>
  </si>
  <si>
    <t>LBS</t>
  </si>
  <si>
    <t>$</t>
  </si>
  <si>
    <t>-</t>
  </si>
  <si>
    <t>Projected Carryover</t>
  </si>
  <si>
    <t>Diversion Needs</t>
  </si>
  <si>
    <t>=</t>
  </si>
  <si>
    <t>Planned Needs</t>
  </si>
  <si>
    <t>Cheese Pounds per Case</t>
  </si>
  <si>
    <t>BIG DADDY'S® Primo 16" WG Four Meat Combo Pre-sliced Pizza</t>
  </si>
  <si>
    <t>BIG DADDY'S® Primo 16" WG Par-Baked Crust Turkey UNCURED Pepperoni Pizza</t>
  </si>
  <si>
    <t>BIG DADDY'S® Primo 16" WG Buffalo Chicken Pizza</t>
  </si>
  <si>
    <t>BIG DADDY'S® Primo 16" WG Cheese Pre-sliced Pizza</t>
  </si>
  <si>
    <t>BIG DADDY'S® Primo 16" WG Buffalo Chicken Pre-Sliced Pizza</t>
  </si>
  <si>
    <t>TONY'S® WG Sausage &amp; Country Gravy Breakfast Pizza</t>
  </si>
  <si>
    <t>TONY'S® WG Bacon Scramble Breakfast Pizza</t>
  </si>
  <si>
    <t>BIG DADDY'S® Harvest 16" WG Rolled Edge Cheese Pizza</t>
  </si>
  <si>
    <t>BIG DADDY'S® Harvest 16" WG  Turkey Pepperoni Pizza</t>
  </si>
  <si>
    <t>BIG DADDY'S® Primo 16" WG Par-Baked Crust Four Cheese Pre-sliced</t>
  </si>
  <si>
    <t>BIG DADDY'S® Primo 16" WG Turkey Pepperoni Pre-sliced Pizza</t>
  </si>
  <si>
    <t>TONY'S® 16" WG Par-baked Cheese Pizza</t>
  </si>
  <si>
    <t>TONY'S® 16" WG Par-baked Turkey Pepperoni Pizza</t>
  </si>
  <si>
    <t>TONY'S® 16" WG Par-baked Cheese Pre-Sliced Pizza 10 CUT</t>
  </si>
  <si>
    <t>TONY'S® 16" WG Par-baked Turkey Pepperoni Pre-Sliced Pizza 10 CUT</t>
  </si>
  <si>
    <t>TONY'S® 3 x 8 WG Cheesy Garlic Flatbread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</si>
  <si>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</si>
  <si>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</si>
  <si>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</si>
  <si>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</si>
  <si>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</si>
  <si>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</si>
  <si>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7" WG Classic Wedge Cheese Pizza 50/50</t>
  </si>
  <si>
    <t>TONY'S® 7" WG Classic Wedge Pepperoni  50/50</t>
  </si>
  <si>
    <t>TONY'S® Signature 7" WG Stuffed Crust Cheese Pizza 50/50</t>
  </si>
  <si>
    <t>TONY'S® Signature 7" WG Stuffed Crust Turkey Pepperoni Pizza 50/50</t>
  </si>
  <si>
    <t>TONY'S® Signature 7" WG Stuffed Crust Cheese Pizza 100% Mozz</t>
  </si>
  <si>
    <t>TONY'S® Signature 7" WG Stuffed Crust Turkey Pepperoni Pizza 100% Mozz</t>
  </si>
  <si>
    <t>TONY'S® 4x6 WG Thick Crust Cheese Pizza 100% Mozz</t>
  </si>
  <si>
    <t>BEACON STREET CAFÉ™ WG Cheese Stuffed Sticks 50/50</t>
  </si>
  <si>
    <t>BEACON STREET CAFÉ™ WG Cheese Stuffed Sticks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</si>
  <si>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</si>
  <si>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</si>
  <si>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</si>
  <si>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French Bread 6" WG Multi Cheese Garlic Pizza - IW 50/50</t>
  </si>
  <si>
    <t>TONY'S® Deep Dish 5" WG LS Turkey Pepperoni Pizza 50/50</t>
  </si>
  <si>
    <t>TONY'S® Deep Dish 5" WG LS Cheese Pizza 50/50</t>
  </si>
  <si>
    <t>TONY'S® Deep Dish 5" WG Cheese Pizza 100% Mozz</t>
  </si>
  <si>
    <t>TONY'S® Deep Dish 5"  WG Pepperoni Pizza 100% Mozz</t>
  </si>
  <si>
    <t>TONY'S® French Bread 6" WG Cheese Pizza 100% Mozz</t>
  </si>
  <si>
    <t>TONY'S® French Bread 6" WG Pepperoni Pizza 100% Mozz</t>
  </si>
  <si>
    <t>TONY'S® Fiestada WG Pizza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</si>
  <si>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</si>
  <si>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</si>
  <si>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</si>
  <si>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</si>
  <si>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</si>
  <si>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TONY'S® Smartpizza 7" WG Classic Wedge Cheese Pizza 100% Mozz</t>
  </si>
  <si>
    <t>TONY'S® Smartpizza 7" WG Classic Wedge Pepperoni Pizza 100% Mozz</t>
  </si>
  <si>
    <t>VILLA PRIMA® Scratch Ready 16" Cheese Pizza</t>
  </si>
  <si>
    <t>VILLA PRIMA® 16" WG Pre-Proofed Sheeted Dough</t>
  </si>
  <si>
    <t>Sheeted Dough &amp; Dough Balls</t>
  </si>
  <si>
    <t>VILLA PRIMA® 12x16 WG Pre-Proofed Sheeted Dough</t>
  </si>
  <si>
    <t>VILLA PRIMA® 7" Traditional Pre-Proofed Sheeted Dough</t>
  </si>
  <si>
    <t>VILLA PRIMA® 16" Traditional Pre-Proofed Sheeted Dough</t>
  </si>
  <si>
    <t>VILLA PRIMA® 12x16 Traditional Pre-Proofed Sheeted Dough</t>
  </si>
  <si>
    <t>VILLA PRIMA® 16" Traditional Rolled Edge Pre-Proofed Sheeted Dough</t>
  </si>
  <si>
    <t>VILLA PRIMA® 16" WG Rolled Edge Pre-Proofed Sheeted Dough</t>
  </si>
  <si>
    <t>VILLA PRIMA® 6" WG Pre-Proofed Sheeted Dough</t>
  </si>
  <si>
    <t>VILLA PRIMA® 26 oz Dough Ball</t>
  </si>
  <si>
    <t>VILLA PRIMA® 8 oz Neapolitan Dough Puck</t>
  </si>
  <si>
    <t>TONY'S® 4x6 WG Thick Crust Pepperoni Pizza 100% Mozz</t>
  </si>
  <si>
    <t>TONY'S® 4x6 WG Thick Crust Sausage Pizza 100% Mozz</t>
  </si>
  <si>
    <t>16" Rising Crust Round Pizza - Multi Serve</t>
  </si>
  <si>
    <t xml:space="preserve">16" Par-Baked Round Pizza - Multi Serve </t>
  </si>
  <si>
    <t xml:space="preserve">BIG DADDY’S® Scratch Ready 16” WG Cheese Pizza </t>
  </si>
  <si>
    <t>TONY'S® French Bread 6" WG Multi Cheese Garlic Pizza 100% Mozz</t>
  </si>
  <si>
    <t>VILLA PRIMA® 16" Rolled Edge Four Cheese Pizza</t>
  </si>
  <si>
    <t>TONY'S® Deep Dish 5" WG UNCURED Pepperoni Pizza 100% Mozz- IW</t>
  </si>
  <si>
    <t>TONY'S® Deep Dish 5" WG Cheese Pizza 100% Mozz- IW</t>
  </si>
  <si>
    <t xml:space="preserve">Schwan's Commodity Planner SY 2019-2020           </t>
  </si>
  <si>
    <t>$1.6208/lb.</t>
  </si>
  <si>
    <t>VILLA PRIMA® 16" Rolled Edge Pepperoni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</si>
</sst>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&quot;$&quot;#,##0.0000_);[Red]\(&quot;$&quot;#,##0.0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b/>
      <sz val="18"/>
      <name val="Calibri"/>
      <family val="2"/>
      <scheme val="minor"/>
    </font>
    <font>
      <u/>
      <sz val="10"/>
      <color indexed="12"/>
      <name val="Arial"/>
      <family val="2"/>
    </font>
    <font>
      <b/>
      <i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u/>
      <sz val="14"/>
      <color indexed="12"/>
      <name val="Arial"/>
      <family val="2"/>
    </font>
    <font>
      <u/>
      <sz val="16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2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158">
    <xf numFmtId="0" fontId="0" fillId="0" borderId="0" xfId="0"/>
    <xf numFmtId="3" fontId="6" fillId="0" borderId="10" xfId="0" applyNumberFormat="1" applyFont="1" applyFill="1" applyBorder="1" applyAlignment="1" applyProtection="1">
      <alignment horizontal="center" vertical="center"/>
      <protection locked="0"/>
    </xf>
    <xf numFmtId="3" fontId="6" fillId="0" borderId="8" xfId="0" applyNumberFormat="1" applyFont="1" applyFill="1" applyBorder="1" applyAlignment="1" applyProtection="1">
      <alignment horizontal="center" vertical="center"/>
      <protection locked="0"/>
    </xf>
    <xf numFmtId="40" fontId="14" fillId="2" borderId="0" xfId="3" applyNumberFormat="1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166" fontId="0" fillId="0" borderId="0" xfId="0" applyNumberFormat="1"/>
    <xf numFmtId="8" fontId="0" fillId="0" borderId="0" xfId="0" applyNumberFormat="1"/>
    <xf numFmtId="3" fontId="6" fillId="0" borderId="5" xfId="0" applyNumberFormat="1" applyFont="1" applyFill="1" applyBorder="1" applyAlignment="1" applyProtection="1">
      <alignment horizontal="center" vertical="center"/>
      <protection locked="0"/>
    </xf>
    <xf numFmtId="3" fontId="6" fillId="0" borderId="9" xfId="0" applyNumberFormat="1" applyFont="1" applyFill="1" applyBorder="1" applyAlignment="1" applyProtection="1">
      <alignment horizontal="center" vertical="center"/>
      <protection locked="0"/>
    </xf>
    <xf numFmtId="3" fontId="6" fillId="0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33" xfId="0" applyNumberFormat="1" applyFont="1" applyFill="1" applyBorder="1" applyAlignment="1" applyProtection="1">
      <alignment horizontal="center" vertical="center"/>
      <protection locked="0"/>
    </xf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3" fontId="7" fillId="3" borderId="9" xfId="0" applyNumberFormat="1" applyFont="1" applyFill="1" applyBorder="1" applyAlignment="1" applyProtection="1">
      <alignment horizontal="center" vertical="center"/>
      <protection locked="0"/>
    </xf>
    <xf numFmtId="3" fontId="7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8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27" xfId="2" applyFont="1" applyFill="1" applyBorder="1" applyAlignment="1" applyProtection="1">
      <alignment horizontal="center"/>
      <protection locked="0"/>
    </xf>
    <xf numFmtId="0" fontId="17" fillId="3" borderId="27" xfId="2" applyFont="1" applyFill="1" applyBorder="1" applyAlignment="1" applyProtection="1">
      <alignment horizontal="center"/>
      <protection locked="0"/>
    </xf>
    <xf numFmtId="2" fontId="17" fillId="0" borderId="0" xfId="2" applyNumberFormat="1" applyFont="1" applyFill="1" applyBorder="1" applyAlignment="1" applyProtection="1">
      <alignment horizontal="center"/>
      <protection locked="0"/>
    </xf>
    <xf numFmtId="0" fontId="23" fillId="0" borderId="22" xfId="2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44" fontId="17" fillId="0" borderId="0" xfId="4" applyFont="1" applyFill="1" applyBorder="1" applyAlignment="1" applyProtection="1">
      <alignment horizontal="center"/>
      <protection locked="0"/>
    </xf>
    <xf numFmtId="0" fontId="8" fillId="0" borderId="18" xfId="2" applyFont="1" applyFill="1" applyBorder="1" applyAlignment="1" applyProtection="1">
      <alignment horizontal="center" vertical="center" wrapText="1"/>
      <protection locked="0"/>
    </xf>
    <xf numFmtId="164" fontId="8" fillId="0" borderId="19" xfId="4" applyNumberFormat="1" applyFont="1" applyFill="1" applyBorder="1" applyAlignment="1" applyProtection="1">
      <alignment horizontal="center" vertical="center" wrapText="1"/>
      <protection locked="0"/>
    </xf>
    <xf numFmtId="12" fontId="9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24" xfId="2" applyFont="1" applyFill="1" applyBorder="1" applyAlignment="1" applyProtection="1">
      <alignment horizontal="center" vertical="center" wrapText="1"/>
      <protection locked="0"/>
    </xf>
    <xf numFmtId="0" fontId="9" fillId="0" borderId="25" xfId="2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27" xfId="0" applyBorder="1" applyProtection="1">
      <protection locked="0"/>
    </xf>
    <xf numFmtId="0" fontId="12" fillId="0" borderId="0" xfId="3" applyBorder="1" applyAlignment="1" applyProtection="1"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2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165" fontId="7" fillId="0" borderId="10" xfId="1" applyNumberFormat="1" applyFont="1" applyFill="1" applyBorder="1" applyAlignment="1" applyProtection="1">
      <alignment horizontal="center" vertical="center"/>
      <protection locked="0"/>
    </xf>
    <xf numFmtId="2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34" xfId="4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4" fillId="2" borderId="18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18" xfId="2" applyFont="1" applyFill="1" applyBorder="1" applyAlignment="1" applyProtection="1">
      <alignment horizontal="center" vertical="center" wrapText="1"/>
      <protection locked="0"/>
    </xf>
    <xf numFmtId="165" fontId="14" fillId="2" borderId="6" xfId="2" applyNumberFormat="1" applyFont="1" applyFill="1" applyBorder="1" applyAlignment="1" applyProtection="1">
      <alignment horizontal="center" vertical="center" wrapText="1"/>
      <protection locked="0"/>
    </xf>
    <xf numFmtId="2" fontId="9" fillId="2" borderId="6" xfId="2" applyNumberFormat="1" applyFont="1" applyFill="1" applyBorder="1" applyAlignment="1" applyProtection="1">
      <alignment horizontal="center" vertical="center" wrapText="1"/>
      <protection locked="0"/>
    </xf>
    <xf numFmtId="44" fontId="9" fillId="2" borderId="35" xfId="4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2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5" xfId="1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7" xfId="4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2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1" applyNumberFormat="1" applyFont="1" applyFill="1" applyBorder="1" applyAlignment="1" applyProtection="1">
      <alignment horizontal="center" vertical="center"/>
      <protection locked="0"/>
    </xf>
    <xf numFmtId="2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38" xfId="4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165" fontId="7" fillId="0" borderId="40" xfId="1" applyNumberFormat="1" applyFont="1" applyFill="1" applyBorder="1" applyAlignment="1" applyProtection="1">
      <alignment horizontal="center" vertical="center"/>
      <protection locked="0"/>
    </xf>
    <xf numFmtId="2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41" xfId="4" applyFont="1" applyFill="1" applyBorder="1" applyAlignment="1" applyProtection="1">
      <alignment horizontal="center" vertical="center" wrapText="1"/>
      <protection locked="0"/>
    </xf>
    <xf numFmtId="0" fontId="14" fillId="2" borderId="28" xfId="2" applyFont="1" applyFill="1" applyBorder="1" applyAlignment="1" applyProtection="1">
      <alignment horizontal="center" vertical="center" wrapText="1"/>
      <protection locked="0"/>
    </xf>
    <xf numFmtId="0" fontId="14" fillId="2" borderId="36" xfId="2" applyFont="1" applyFill="1" applyBorder="1" applyAlignment="1" applyProtection="1">
      <alignment horizontal="center" vertical="center" wrapText="1"/>
      <protection locked="0"/>
    </xf>
    <xf numFmtId="0" fontId="9" fillId="2" borderId="28" xfId="2" applyFont="1" applyFill="1" applyBorder="1" applyAlignment="1" applyProtection="1">
      <alignment horizontal="center" vertical="center" wrapText="1"/>
      <protection locked="0"/>
    </xf>
    <xf numFmtId="165" fontId="14" fillId="2" borderId="36" xfId="2" applyNumberFormat="1" applyFont="1" applyFill="1" applyBorder="1" applyAlignment="1" applyProtection="1">
      <alignment horizontal="center" vertical="center" wrapText="1"/>
      <protection locked="0"/>
    </xf>
    <xf numFmtId="2" fontId="9" fillId="2" borderId="36" xfId="2" applyNumberFormat="1" applyFont="1" applyFill="1" applyBorder="1" applyAlignment="1" applyProtection="1">
      <alignment horizontal="center" vertical="center" wrapText="1"/>
      <protection locked="0"/>
    </xf>
    <xf numFmtId="44" fontId="9" fillId="2" borderId="29" xfId="4" applyFont="1" applyFill="1" applyBorder="1" applyAlignment="1" applyProtection="1">
      <alignment horizontal="center" vertical="center" wrapText="1"/>
      <protection locked="0"/>
    </xf>
    <xf numFmtId="165" fontId="14" fillId="2" borderId="2" xfId="2" applyNumberFormat="1" applyFont="1" applyFill="1" applyBorder="1" applyAlignment="1" applyProtection="1">
      <alignment horizontal="center" vertical="center" wrapText="1"/>
      <protection locked="0"/>
    </xf>
    <xf numFmtId="2" fontId="9" fillId="2" borderId="2" xfId="2" applyNumberFormat="1" applyFont="1" applyFill="1" applyBorder="1" applyAlignment="1" applyProtection="1">
      <alignment horizontal="center" vertical="center" wrapText="1"/>
      <protection locked="0"/>
    </xf>
    <xf numFmtId="44" fontId="9" fillId="2" borderId="3" xfId="4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Protection="1">
      <protection locked="0"/>
    </xf>
    <xf numFmtId="0" fontId="12" fillId="0" borderId="36" xfId="3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165" fontId="7" fillId="0" borderId="8" xfId="1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20" xfId="4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 vertical="center"/>
      <protection locked="0"/>
    </xf>
    <xf numFmtId="12" fontId="0" fillId="2" borderId="0" xfId="0" applyNumberFormat="1" applyFill="1" applyBorder="1" applyAlignment="1" applyProtection="1">
      <alignment horizontal="center" vertical="center"/>
      <protection locked="0"/>
    </xf>
    <xf numFmtId="2" fontId="22" fillId="2" borderId="0" xfId="0" applyNumberFormat="1" applyFont="1" applyFill="1" applyBorder="1" applyAlignment="1" applyProtection="1">
      <alignment horizontal="center" vertical="center"/>
      <protection locked="0"/>
    </xf>
    <xf numFmtId="44" fontId="22" fillId="2" borderId="0" xfId="4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0" fillId="2" borderId="0" xfId="3" applyFont="1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2" fontId="0" fillId="2" borderId="0" xfId="0" applyNumberFormat="1" applyFill="1" applyAlignment="1" applyProtection="1">
      <alignment horizontal="center" vertical="center"/>
      <protection locked="0"/>
    </xf>
    <xf numFmtId="12" fontId="0" fillId="2" borderId="0" xfId="0" applyNumberFormat="1" applyFill="1" applyAlignment="1" applyProtection="1">
      <alignment horizontal="center"/>
      <protection locked="0"/>
    </xf>
    <xf numFmtId="12" fontId="14" fillId="2" borderId="0" xfId="0" applyNumberFormat="1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40" fontId="13" fillId="2" borderId="0" xfId="3" applyNumberFormat="1" applyFont="1" applyFill="1" applyBorder="1" applyAlignment="1" applyProtection="1">
      <alignment horizontal="left"/>
      <protection locked="0"/>
    </xf>
    <xf numFmtId="40" fontId="11" fillId="2" borderId="0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protection locked="0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43" fontId="6" fillId="0" borderId="10" xfId="1" applyFont="1" applyFill="1" applyBorder="1" applyAlignment="1" applyProtection="1">
      <alignment horizontal="center" vertical="center"/>
      <protection locked="0"/>
    </xf>
    <xf numFmtId="43" fontId="6" fillId="0" borderId="5" xfId="1" applyFont="1" applyFill="1" applyBorder="1" applyAlignment="1" applyProtection="1">
      <alignment horizontal="center" vertical="center"/>
      <protection locked="0"/>
    </xf>
    <xf numFmtId="43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3" fontId="7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0" borderId="23" xfId="0" applyNumberFormat="1" applyFont="1" applyFill="1" applyBorder="1" applyAlignment="1" applyProtection="1">
      <alignment horizontal="center" vertical="center"/>
      <protection locked="0"/>
    </xf>
    <xf numFmtId="165" fontId="7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6" xfId="3" applyBorder="1" applyAlignment="1" applyProtection="1">
      <protection locked="0"/>
    </xf>
    <xf numFmtId="44" fontId="0" fillId="0" borderId="0" xfId="4" applyFont="1"/>
    <xf numFmtId="0" fontId="12" fillId="0" borderId="0" xfId="3" applyBorder="1" applyAlignment="1" applyProtection="1"/>
    <xf numFmtId="0" fontId="19" fillId="2" borderId="1" xfId="2" applyFont="1" applyFill="1" applyBorder="1" applyAlignment="1" applyProtection="1">
      <alignment horizontal="center" vertical="center" wrapText="1"/>
      <protection locked="0"/>
    </xf>
    <xf numFmtId="0" fontId="19" fillId="2" borderId="2" xfId="2" applyFont="1" applyFill="1" applyBorder="1" applyAlignment="1" applyProtection="1">
      <alignment horizontal="center" vertical="center" wrapText="1"/>
      <protection locked="0"/>
    </xf>
    <xf numFmtId="0" fontId="7" fillId="0" borderId="4" xfId="2" applyFont="1" applyFill="1" applyBorder="1" applyAlignment="1" applyProtection="1">
      <alignment horizontal="center" vertical="center" wrapText="1"/>
      <protection locked="0"/>
    </xf>
    <xf numFmtId="0" fontId="7" fillId="0" borderId="26" xfId="2" applyFont="1" applyFill="1" applyBorder="1" applyAlignment="1" applyProtection="1">
      <alignment horizontal="center" vertical="center" wrapText="1"/>
      <protection locked="0"/>
    </xf>
    <xf numFmtId="0" fontId="8" fillId="0" borderId="13" xfId="2" applyFont="1" applyFill="1" applyBorder="1" applyAlignment="1" applyProtection="1">
      <alignment horizontal="center" vertical="center" wrapText="1"/>
      <protection locked="0"/>
    </xf>
    <xf numFmtId="0" fontId="8" fillId="0" borderId="30" xfId="2" applyFont="1" applyFill="1" applyBorder="1" applyAlignment="1" applyProtection="1">
      <alignment horizontal="center" vertical="center" wrapText="1"/>
      <protection locked="0"/>
    </xf>
    <xf numFmtId="12" fontId="9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2" applyFont="1" applyFill="1" applyBorder="1" applyAlignment="1" applyProtection="1">
      <alignment horizontal="center" vertical="center" wrapText="1"/>
      <protection locked="0"/>
    </xf>
    <xf numFmtId="0" fontId="9" fillId="0" borderId="30" xfId="2" applyFont="1" applyFill="1" applyBorder="1" applyAlignment="1" applyProtection="1">
      <alignment horizontal="center" vertical="center" wrapText="1"/>
      <protection locked="0"/>
    </xf>
    <xf numFmtId="0" fontId="9" fillId="3" borderId="4" xfId="2" applyFont="1" applyFill="1" applyBorder="1" applyAlignment="1" applyProtection="1">
      <alignment horizontal="center" vertical="center" wrapText="1"/>
      <protection locked="0"/>
    </xf>
    <xf numFmtId="0" fontId="9" fillId="3" borderId="26" xfId="2" applyFont="1" applyFill="1" applyBorder="1" applyAlignment="1" applyProtection="1">
      <alignment horizontal="center" vertical="center" wrapText="1"/>
      <protection locked="0"/>
    </xf>
    <xf numFmtId="0" fontId="14" fillId="0" borderId="12" xfId="2" applyFont="1" applyFill="1" applyBorder="1" applyAlignment="1" applyProtection="1">
      <alignment horizontal="center" vertical="center" wrapText="1"/>
      <protection locked="0"/>
    </xf>
    <xf numFmtId="0" fontId="14" fillId="0" borderId="21" xfId="2" applyFont="1" applyFill="1" applyBorder="1" applyAlignment="1" applyProtection="1">
      <alignment horizontal="center" vertical="center" wrapText="1"/>
      <protection locked="0"/>
    </xf>
    <xf numFmtId="0" fontId="14" fillId="0" borderId="15" xfId="2" applyFont="1" applyFill="1" applyBorder="1" applyAlignment="1" applyProtection="1">
      <alignment horizontal="center" vertical="center" wrapText="1"/>
      <protection locked="0"/>
    </xf>
    <xf numFmtId="0" fontId="14" fillId="0" borderId="22" xfId="2" applyFont="1" applyFill="1" applyBorder="1" applyAlignment="1" applyProtection="1">
      <alignment horizontal="center" vertical="center" wrapText="1"/>
      <protection locked="0"/>
    </xf>
    <xf numFmtId="0" fontId="14" fillId="0" borderId="9" xfId="0" applyNumberFormat="1" applyFont="1" applyFill="1" applyBorder="1" applyAlignment="1" applyProtection="1">
      <alignment horizontal="left"/>
      <protection locked="0"/>
    </xf>
    <xf numFmtId="0" fontId="18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8" xfId="2" applyFont="1" applyFill="1" applyBorder="1" applyAlignment="1" applyProtection="1">
      <alignment horizontal="center" vertical="center" wrapText="1"/>
      <protection locked="0"/>
    </xf>
    <xf numFmtId="0" fontId="21" fillId="2" borderId="11" xfId="3" applyFont="1" applyFill="1" applyBorder="1" applyAlignment="1" applyProtection="1">
      <alignment horizontal="left"/>
      <protection locked="0"/>
    </xf>
    <xf numFmtId="0" fontId="21" fillId="2" borderId="0" xfId="3" applyFont="1" applyFill="1" applyBorder="1" applyAlignment="1" applyProtection="1">
      <alignment horizontal="left"/>
      <protection locked="0"/>
    </xf>
    <xf numFmtId="0" fontId="5" fillId="0" borderId="27" xfId="2" applyFont="1" applyFill="1" applyBorder="1" applyAlignment="1" applyProtection="1">
      <alignment horizontal="right"/>
      <protection locked="0"/>
    </xf>
    <xf numFmtId="0" fontId="5" fillId="0" borderId="0" xfId="2" applyFont="1" applyFill="1" applyBorder="1" applyAlignment="1" applyProtection="1">
      <alignment horizontal="right"/>
      <protection locked="0"/>
    </xf>
    <xf numFmtId="0" fontId="17" fillId="3" borderId="32" xfId="2" applyFont="1" applyFill="1" applyBorder="1" applyAlignment="1" applyProtection="1">
      <alignment horizontal="center" wrapText="1"/>
      <protection locked="0"/>
    </xf>
    <xf numFmtId="0" fontId="17" fillId="3" borderId="42" xfId="2" applyFont="1" applyFill="1" applyBorder="1" applyAlignment="1" applyProtection="1">
      <alignment horizontal="center" wrapText="1"/>
      <protection locked="0"/>
    </xf>
    <xf numFmtId="2" fontId="17" fillId="3" borderId="32" xfId="2" applyNumberFormat="1" applyFont="1" applyFill="1" applyBorder="1" applyAlignment="1" applyProtection="1">
      <alignment horizontal="center"/>
      <protection locked="0"/>
    </xf>
    <xf numFmtId="2" fontId="17" fillId="3" borderId="42" xfId="2" applyNumberFormat="1" applyFont="1" applyFill="1" applyBorder="1" applyAlignment="1" applyProtection="1">
      <alignment horizontal="center"/>
      <protection locked="0"/>
    </xf>
    <xf numFmtId="44" fontId="17" fillId="3" borderId="32" xfId="4" applyFont="1" applyFill="1" applyBorder="1" applyAlignment="1" applyProtection="1">
      <alignment horizontal="center"/>
      <protection locked="0"/>
    </xf>
    <xf numFmtId="44" fontId="17" fillId="3" borderId="42" xfId="4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center"/>
      <protection locked="0"/>
    </xf>
    <xf numFmtId="43" fontId="17" fillId="0" borderId="32" xfId="1" applyFont="1" applyFill="1" applyBorder="1" applyAlignment="1" applyProtection="1">
      <alignment horizontal="center"/>
    </xf>
    <xf numFmtId="43" fontId="17" fillId="0" borderId="42" xfId="1" applyFont="1" applyFill="1" applyBorder="1" applyAlignment="1" applyProtection="1">
      <alignment horizontal="center"/>
    </xf>
    <xf numFmtId="44" fontId="17" fillId="0" borderId="32" xfId="4" applyFont="1" applyFill="1" applyBorder="1" applyAlignment="1" applyProtection="1">
      <alignment horizontal="center"/>
    </xf>
    <xf numFmtId="44" fontId="17" fillId="0" borderId="42" xfId="4" applyFont="1" applyFill="1" applyBorder="1" applyAlignment="1" applyProtection="1">
      <alignment horizontal="center"/>
    </xf>
    <xf numFmtId="0" fontId="17" fillId="3" borderId="9" xfId="2" applyFont="1" applyFill="1" applyBorder="1" applyAlignment="1" applyProtection="1">
      <alignment horizontal="center" wrapText="1"/>
      <protection locked="0"/>
    </xf>
    <xf numFmtId="43" fontId="17" fillId="0" borderId="9" xfId="1" applyFont="1" applyFill="1" applyBorder="1" applyAlignment="1" applyProtection="1">
      <alignment horizontal="center"/>
    </xf>
    <xf numFmtId="44" fontId="17" fillId="0" borderId="9" xfId="4" applyFont="1" applyFill="1" applyBorder="1" applyAlignment="1" applyProtection="1">
      <alignment horizontal="center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/>
    <cellStyle name="Normal 5" xf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4505325</xdr:colOff>
      <xdr:row>96</xdr:row>
      <xdr:rowOff>28575</xdr:rowOff>
    </xdr:from>
    <xdr:to>
      <xdr:col>0</xdr:col>
      <xdr:colOff>4933950</xdr:colOff>
      <xdr:row>97</xdr:row>
      <xdr:rowOff>0</xdr:rowOff>
    </xdr:to>
    <xdr:pic>
      <xdr:nvPicPr>
        <xdr:cNvPr id="2" name="Picture 34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34778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131445</xdr:colOff>
      <xdr:row>4</xdr:row>
      <xdr:rowOff>24765</xdr:rowOff>
    </xdr:from>
    <xdr:to>
      <xdr:col>7</xdr:col>
      <xdr:colOff>482791</xdr:colOff>
      <xdr:row>5</xdr:row>
      <xdr:rowOff>28</xdr:rowOff>
    </xdr:to>
    <xdr:sp macro="" textlink="">
      <xdr:nvSpPr>
        <xdr:cNvPr id="5" name="Notched Right Arrow 4"/>
        <xdr:cNvSpPr/>
      </xdr:nvSpPr>
      <xdr:spPr>
        <a:xfrm rot="5400000">
          <a:off x="9177736" y="579674"/>
          <a:ext cx="280063" cy="35134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4533900</xdr:colOff>
      <xdr:row>86</xdr:row>
      <xdr:rowOff>209550</xdr:rowOff>
    </xdr:from>
    <xdr:to>
      <xdr:col>0</xdr:col>
      <xdr:colOff>4962525</xdr:colOff>
      <xdr:row>87</xdr:row>
      <xdr:rowOff>361950</xdr:rowOff>
    </xdr:to>
    <xdr:pic>
      <xdr:nvPicPr>
        <xdr:cNvPr id="6" name="Picture 34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1544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4505325</xdr:colOff>
      <xdr:row>96</xdr:row>
      <xdr:rowOff>28575</xdr:rowOff>
    </xdr:from>
    <xdr:to>
      <xdr:col>0</xdr:col>
      <xdr:colOff>4933950</xdr:colOff>
      <xdr:row>97</xdr:row>
      <xdr:rowOff>0</xdr:rowOff>
    </xdr:to>
    <xdr:pic>
      <xdr:nvPicPr>
        <xdr:cNvPr id="10" name="Picture 34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3668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86</xdr:row>
      <xdr:rowOff>209550</xdr:rowOff>
    </xdr:from>
    <xdr:to>
      <xdr:col>0</xdr:col>
      <xdr:colOff>4962525</xdr:colOff>
      <xdr:row>87</xdr:row>
      <xdr:rowOff>361950</xdr:rowOff>
    </xdr:to>
    <xdr:pic>
      <xdr:nvPicPr>
        <xdr:cNvPr id="12" name="Picture 34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17348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47</xdr:row>
      <xdr:rowOff>323850</xdr:rowOff>
    </xdr:from>
    <xdr:to>
      <xdr:col>0</xdr:col>
      <xdr:colOff>4962525</xdr:colOff>
      <xdr:row>48</xdr:row>
      <xdr:rowOff>0</xdr:rowOff>
    </xdr:to>
    <xdr:pic>
      <xdr:nvPicPr>
        <xdr:cNvPr id="13" name="Picture 34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92110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47</xdr:row>
      <xdr:rowOff>323850</xdr:rowOff>
    </xdr:from>
    <xdr:to>
      <xdr:col>0</xdr:col>
      <xdr:colOff>4962525</xdr:colOff>
      <xdr:row>48</xdr:row>
      <xdr:rowOff>0</xdr:rowOff>
    </xdr:to>
    <xdr:pic>
      <xdr:nvPicPr>
        <xdr:cNvPr id="14" name="Picture 34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92110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552017</xdr:colOff>
      <xdr:row>2</xdr:row>
      <xdr:rowOff>151534</xdr:rowOff>
    </xdr:to>
    <xdr:pic>
      <xdr:nvPicPr>
        <xdr:cNvPr id="15" name="Picture 14" descr="Schwan's Food Service, Inc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153" cy="10282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hwansfoodservice.com/product/?page=coyote_grill_wg_cheese_quesadilla-78372" TargetMode="External"/><Relationship Id="rId21" Type="http://schemas.openxmlformats.org/officeDocument/2006/relationships/hyperlink" Target="https://www.schwansfoodservice.com/product/?page=beacon_street_cafe_wg_cheese_stuffed_sticks-73338" TargetMode="External"/><Relationship Id="rId34" Type="http://schemas.openxmlformats.org/officeDocument/2006/relationships/hyperlink" Target="https://www.schwansfoodservice.com/product/?page=tony_s_smartpizza_wg_classic_wedge_100_mozzarella_cheese_pizza-72558" TargetMode="External"/><Relationship Id="rId42" Type="http://schemas.openxmlformats.org/officeDocument/2006/relationships/hyperlink" Target="https://www.schwansfoodservice.com/product/?page=tony_s_smartpizza_wg_classic_wedge_100_pepperoni_pizza-72560" TargetMode="External"/><Relationship Id="rId47" Type="http://schemas.openxmlformats.org/officeDocument/2006/relationships/hyperlink" Target="https://www.schwansfoodservice.com/product/?page=tony_s_3_x_8_wg_cheesy_garlic_flatbread-72565" TargetMode="External"/><Relationship Id="rId50" Type="http://schemas.openxmlformats.org/officeDocument/2006/relationships/hyperlink" Target="https://www.schwansfoodservice.com/product/?page=tony_s_deep_dish_5_51_whole_grain_100_mozz_cheese_pizza-78368" TargetMode="External"/><Relationship Id="rId55" Type="http://schemas.openxmlformats.org/officeDocument/2006/relationships/hyperlink" Target="https://www.schwansfoodservice.com/product/?page=tony_s_galaxy_pizza_4_round_galaxy_pepp_pizza_iw-78367" TargetMode="External"/><Relationship Id="rId63" Type="http://schemas.openxmlformats.org/officeDocument/2006/relationships/hyperlink" Target="https://www.schwansfoodservice.com/product/?page=tony_s_5_pork_pepperoni_pizza-63520" TargetMode="External"/><Relationship Id="rId68" Type="http://schemas.openxmlformats.org/officeDocument/2006/relationships/hyperlink" Target="https://www.schwansfoodservice.com/product/?page=big_daddy_s_original_16_rolled_edge_pork_pepperoni_pizza-73143" TargetMode="External"/><Relationship Id="rId76" Type="http://schemas.openxmlformats.org/officeDocument/2006/relationships/hyperlink" Target="https://www.schwansfoodservice.com/product/?page=tony_s_16_wg_par_baked_crust_cheese_pizza-74772" TargetMode="External"/><Relationship Id="rId84" Type="http://schemas.openxmlformats.org/officeDocument/2006/relationships/hyperlink" Target="https://www.schwansfoodservice.com/product/?page=villa_prima_16_wg_pre_proofed_sheeted_dough_ts-67609" TargetMode="External"/><Relationship Id="rId89" Type="http://schemas.openxmlformats.org/officeDocument/2006/relationships/hyperlink" Target="https://www.schwansfoodservice.com/product/?page=villa_prima_7_pre_proofed_sheeted_dough_ts-67606" TargetMode="External"/><Relationship Id="rId97" Type="http://schemas.openxmlformats.org/officeDocument/2006/relationships/hyperlink" Target="https://www.schwansfoodservice.com/product/?page=villa_prima_oven_ready_16_rolled_edge_pepperoni_pizza-73141" TargetMode="External"/><Relationship Id="rId7" Type="http://schemas.openxmlformats.org/officeDocument/2006/relationships/hyperlink" Target="https://www.schwansfoodservice.com/product/?page=beacon_street_cafe_wg_cheese_stuffed_sandwich_iw-55299" TargetMode="External"/><Relationship Id="rId71" Type="http://schemas.openxmlformats.org/officeDocument/2006/relationships/hyperlink" Target="https://www.schwansfoodservice.com/product/?page=tony_s_16_wg_par_baked_crust_cheese_pizza-68605" TargetMode="External"/><Relationship Id="rId92" Type="http://schemas.openxmlformats.org/officeDocument/2006/relationships/hyperlink" Target="https://www.schwansfoodservice.com/product/?page=villa_prima_starter_crusts_16_pre_proofed_sheeted_dough-73037" TargetMode="External"/><Relationship Id="rId2" Type="http://schemas.openxmlformats.org/officeDocument/2006/relationships/hyperlink" Target="mailto:commodities@schwans.com" TargetMode="External"/><Relationship Id="rId16" Type="http://schemas.openxmlformats.org/officeDocument/2006/relationships/hyperlink" Target="https://www.schwansfoodservice.com/product/?page=big_daddy_s_bold_16_wg_rolled_edge_cheese_pizza-78985" TargetMode="External"/><Relationship Id="rId29" Type="http://schemas.openxmlformats.org/officeDocument/2006/relationships/hyperlink" Target="https://www.schwansfoodservice.com/product/?page=tony_s_smartpizza_whole_grain_4x6_pepperoni_pizza_50_50_cheese-78674" TargetMode="External"/><Relationship Id="rId11" Type="http://schemas.openxmlformats.org/officeDocument/2006/relationships/hyperlink" Target="https://www.schwansfoodservice.com/product/?page=tony_s_51_wg_bacon_scramble_breakfast_pizza-78353" TargetMode="External"/><Relationship Id="rId24" Type="http://schemas.openxmlformats.org/officeDocument/2006/relationships/hyperlink" Target="https://www.schwansfoodservice.com/product/?page=beacon_street_cafe_wg_pepperoni_pizza_strips-78378" TargetMode="External"/><Relationship Id="rId32" Type="http://schemas.openxmlformats.org/officeDocument/2006/relationships/hyperlink" Target="https://www.schwansfoodservice.com/product/?page=tony_s_smartpizza_wg_4x6_sausage_pizza_100_mozz-78771" TargetMode="External"/><Relationship Id="rId37" Type="http://schemas.openxmlformats.org/officeDocument/2006/relationships/hyperlink" Target="https://www.schwansfoodservice.com/product/?page=tony_s_7_wg_classic_wedge_pepperoni_50_50-73159" TargetMode="External"/><Relationship Id="rId40" Type="http://schemas.openxmlformats.org/officeDocument/2006/relationships/hyperlink" Target="https://www.schwansfoodservice.com/product/?page=tony_s_signature_7_51_wg_stuffed_crust_cheese_pizza-78649" TargetMode="External"/><Relationship Id="rId45" Type="http://schemas.openxmlformats.org/officeDocument/2006/relationships/hyperlink" Target="https://www.schwansfoodservice.com/product/?page=big_daddy_s_primo_16_wg_par_baked_crust_four_cheese_pizza-68591" TargetMode="External"/><Relationship Id="rId53" Type="http://schemas.openxmlformats.org/officeDocument/2006/relationships/hyperlink" Target="https://www.schwansfoodservice.com/product/?page=tony_s_galaxy_pizza_4_round_galaxy_pepperoni_pizza-78365" TargetMode="External"/><Relationship Id="rId58" Type="http://schemas.openxmlformats.org/officeDocument/2006/relationships/hyperlink" Target="https://www.schwansfoodservice.com/product/?page=tony_s_french_bread_6_wg_cheese_pizza-78356" TargetMode="External"/><Relationship Id="rId66" Type="http://schemas.openxmlformats.org/officeDocument/2006/relationships/hyperlink" Target="https://www.schwansfoodservice.com/product/?page=villa_prima_scratch_ready_16_pizza-74795" TargetMode="External"/><Relationship Id="rId74" Type="http://schemas.openxmlformats.org/officeDocument/2006/relationships/hyperlink" Target="https://www.schwansfoodservice.com/product/?page=big_daddy_s_primo_16_wg_pre_sliced_rising_crust_turkey_pepperoni_pizza_8_cut-78654" TargetMode="External"/><Relationship Id="rId79" Type="http://schemas.openxmlformats.org/officeDocument/2006/relationships/hyperlink" Target="https://www.schwansfoodservice.com/product/?page=big_daddy_s_primo_16_wg_pre_sliced_rising_crust_buffalo_chicken_pizza_8_cut-68622" TargetMode="External"/><Relationship Id="rId87" Type="http://schemas.openxmlformats.org/officeDocument/2006/relationships/hyperlink" Target="https://www.schwansfoodservice.com/product/?page=villa_prima_8oz_dough_puck-67624" TargetMode="External"/><Relationship Id="rId5" Type="http://schemas.openxmlformats.org/officeDocument/2006/relationships/hyperlink" Target="https://www.schwansfoodservice.com/product/?page=beacon_street_cafe_25_wg_turkey_sausage_egg_cheese_breakfast_sliders_iw-55227" TargetMode="External"/><Relationship Id="rId61" Type="http://schemas.openxmlformats.org/officeDocument/2006/relationships/hyperlink" Target="https://www.schwansfoodservice.com/product/?page=tony_s_french_bread_6_wg_multi_cheese_pizza_iw-78361" TargetMode="External"/><Relationship Id="rId82" Type="http://schemas.openxmlformats.org/officeDocument/2006/relationships/hyperlink" Target="https://www.schwansfoodservice.com/product/?page=villa_prima_16_pre_proofed_sheeted_dough_ts-67605" TargetMode="External"/><Relationship Id="rId90" Type="http://schemas.openxmlformats.org/officeDocument/2006/relationships/hyperlink" Target="https://www.schwansfoodservice.com/product/?page=villa_prima_12_x_16_wg_pre_proofed_sheeted_dough_ts-67604" TargetMode="External"/><Relationship Id="rId95" Type="http://schemas.openxmlformats.org/officeDocument/2006/relationships/hyperlink" Target="https://www.schwansfoodservice.com/product/?page=tony_s_french_bread_multi_cheese_garlic-68724" TargetMode="External"/><Relationship Id="rId19" Type="http://schemas.openxmlformats.org/officeDocument/2006/relationships/hyperlink" Target="https://www.schwansfoodservice.com/product/?page=big_daddy_s_bold_16_wg_pre_sliced_rolled_edge_pork_pepperoni_pizza_10_cut-78998" TargetMode="External"/><Relationship Id="rId14" Type="http://schemas.openxmlformats.org/officeDocument/2006/relationships/hyperlink" Target="https://www.schwansfoodservice.com/product/?page=big_daddy_s_primo_16_wg_rising_crust_buffalo_chicken_pizza-78639" TargetMode="External"/><Relationship Id="rId22" Type="http://schemas.openxmlformats.org/officeDocument/2006/relationships/hyperlink" Target="https://www.schwansfoodservice.com/product/?page=beacon_street_cafe_wg_pepperoni_stuffed_sandwich-78376" TargetMode="External"/><Relationship Id="rId27" Type="http://schemas.openxmlformats.org/officeDocument/2006/relationships/hyperlink" Target="https://www.schwansfoodservice.com/product/?page=coyote_grill_wg_chicken_cheese_quesadilla-78373" TargetMode="External"/><Relationship Id="rId30" Type="http://schemas.openxmlformats.org/officeDocument/2006/relationships/hyperlink" Target="https://www.schwansfoodservice.com/product/?page=tony_s_smartpizza_whole_grain_cheese_pizza_100_mozz-78697" TargetMode="External"/><Relationship Id="rId35" Type="http://schemas.openxmlformats.org/officeDocument/2006/relationships/hyperlink" Target="https://www.schwansfoodservice.com/product/?page=tony_s_fiestada_wg_pizza-68523" TargetMode="External"/><Relationship Id="rId43" Type="http://schemas.openxmlformats.org/officeDocument/2006/relationships/hyperlink" Target="https://www.schwansfoodservice.com/product/?page=villa_prima_starter_crusts_16_51_wg_pre_proofed_sheeted_dough-73165" TargetMode="External"/><Relationship Id="rId48" Type="http://schemas.openxmlformats.org/officeDocument/2006/relationships/hyperlink" Target="https://www.schwansfoodservice.com/product/?page=villa_prima_oven_ready_7_cheese_pizza_no_box_included-73020" TargetMode="External"/><Relationship Id="rId56" Type="http://schemas.openxmlformats.org/officeDocument/2006/relationships/hyperlink" Target="https://www.schwansfoodservice.com/product/?page=tony_s_french_bread_6_wg_cheese_pizza-72671" TargetMode="External"/><Relationship Id="rId64" Type="http://schemas.openxmlformats.org/officeDocument/2006/relationships/hyperlink" Target="https://www.schwansfoodservice.com/product/?page=big_daddy_s_harvest_16_wg_rolled_edge_cheese_pizza-68543" TargetMode="External"/><Relationship Id="rId69" Type="http://schemas.openxmlformats.org/officeDocument/2006/relationships/hyperlink" Target="https://www.schwansfoodservice.com/product/?page=big_daddy_s_hand_tossed_style_16_wg_cheese_pizza-78398" TargetMode="External"/><Relationship Id="rId77" Type="http://schemas.openxmlformats.org/officeDocument/2006/relationships/hyperlink" Target="https://www.schwansfoodservice.com/product/?page=tony_s_16_wg_par_baked_crust_turkey_pepperoni_pizza_10_cut-74849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https://www.schwansfoodservice.com/product/?page=tony_s_wg_turkey_sausage_breakfast_pizza_50_50-63912" TargetMode="External"/><Relationship Id="rId51" Type="http://schemas.openxmlformats.org/officeDocument/2006/relationships/hyperlink" Target="https://www.schwansfoodservice.com/product/?page=tony_s_deep_dish_5_51_whole_grain_100_mozz_pepperoni_pizza-78369" TargetMode="External"/><Relationship Id="rId72" Type="http://schemas.openxmlformats.org/officeDocument/2006/relationships/hyperlink" Target="https://www.schwansfoodservice.com/product/?page=tony_s_16_wg_par_baked_crust_turkey_pepperoni_pizza-68608" TargetMode="External"/><Relationship Id="rId80" Type="http://schemas.openxmlformats.org/officeDocument/2006/relationships/hyperlink" Target="https://www.schwansfoodservice.com/product/?page=tony_s_deep_dish_5_wg_ls_cheese_pizza-72580" TargetMode="External"/><Relationship Id="rId85" Type="http://schemas.openxmlformats.org/officeDocument/2006/relationships/hyperlink" Target="https://www.schwansfoodservice.com/product/?page=villa_prima_16_wg_pre_proofed_hand_tossed_style_sheeted_dough_ts-67610" TargetMode="External"/><Relationship Id="rId93" Type="http://schemas.openxmlformats.org/officeDocument/2006/relationships/hyperlink" Target="https://www.schwansfoodservice.com/product/?page=tony_s_4_x_6_wg_thick_crust_cheese_pizza-68525" TargetMode="External"/><Relationship Id="rId98" Type="http://schemas.openxmlformats.org/officeDocument/2006/relationships/hyperlink" Target="https://www.schwansfoodservice.com/product/?page=villa_prima_12_x16_pre_proof_sheeted_dough_ts-67607" TargetMode="External"/><Relationship Id="rId3" Type="http://schemas.openxmlformats.org/officeDocument/2006/relationships/hyperlink" Target="mailto:commodities@schwans.com" TargetMode="External"/><Relationship Id="rId12" Type="http://schemas.openxmlformats.org/officeDocument/2006/relationships/hyperlink" Target="https://www.schwansfoodservice.com/product/?page=big_daddy_s_primo_16_wg_rising_crust_four_cheese_pizza-78637" TargetMode="External"/><Relationship Id="rId17" Type="http://schemas.openxmlformats.org/officeDocument/2006/relationships/hyperlink" Target="https://www.schwansfoodservice.com/product/?page=big_daddy_s_bold_16_wg_rolled_edge_pork_pepperoni_pizza-78986" TargetMode="External"/><Relationship Id="rId25" Type="http://schemas.openxmlformats.org/officeDocument/2006/relationships/hyperlink" Target="https://www.schwansfoodservice.com/product/?page=beacon_street_cafe_wg_pepperoni_pizza_strips_iw-78379" TargetMode="External"/><Relationship Id="rId33" Type="http://schemas.openxmlformats.org/officeDocument/2006/relationships/hyperlink" Target="https://www.schwansfoodservice.com/product/?page=tony_s_4_x_6_wg_thick_crust_cheese_pizza-68521" TargetMode="External"/><Relationship Id="rId38" Type="http://schemas.openxmlformats.org/officeDocument/2006/relationships/hyperlink" Target="https://www.schwansfoodservice.com/product/?page=tony_s_signature_7_51_wg_stuffed_crust_cheese_cheese_sub_pizza-78647" TargetMode="External"/><Relationship Id="rId46" Type="http://schemas.openxmlformats.org/officeDocument/2006/relationships/hyperlink" Target="https://www.schwansfoodservice.com/product/?page=big_daddy_s_primo_16_wg_par_baked_crust_turkey_pepperoni_pizza-68592" TargetMode="External"/><Relationship Id="rId59" Type="http://schemas.openxmlformats.org/officeDocument/2006/relationships/hyperlink" Target="https://www.schwansfoodservice.com/product/?page=tony_s_french_bread_6_whole_grain_pepperoni_pizza-78357" TargetMode="External"/><Relationship Id="rId67" Type="http://schemas.openxmlformats.org/officeDocument/2006/relationships/hyperlink" Target="https://www.schwansfoodservice.com/product/?page=big_daddy_s_original_16_rolled_edge_cheese_pizza-73142" TargetMode="External"/><Relationship Id="rId20" Type="http://schemas.openxmlformats.org/officeDocument/2006/relationships/hyperlink" Target="https://www.schwansfoodservice.com/product/?page=beacon_street_cafe_wg_cheese_stuffed_sticks_50_50-73318" TargetMode="External"/><Relationship Id="rId41" Type="http://schemas.openxmlformats.org/officeDocument/2006/relationships/hyperlink" Target="https://www.schwansfoodservice.com/product/?page=tony_s_signature_7_51_wg_stuffed_crust_turkey_pepperoni_pizza-78650" TargetMode="External"/><Relationship Id="rId54" Type="http://schemas.openxmlformats.org/officeDocument/2006/relationships/hyperlink" Target="https://www.schwansfoodservice.com/product/?page=tony_s_galaxy_pizza_4_round_galaxy_cheese_pizza_iw-78366" TargetMode="External"/><Relationship Id="rId62" Type="http://schemas.openxmlformats.org/officeDocument/2006/relationships/hyperlink" Target="https://www.schwansfoodservice.com/product/?page=tony_s_5_cheese_pizza-63519" TargetMode="External"/><Relationship Id="rId70" Type="http://schemas.openxmlformats.org/officeDocument/2006/relationships/hyperlink" Target="https://www.schwansfoodservice.com/product/?page=big_daddy_s_hand_tossed_style_16_wg_pork_pepperoni_pizza-78399" TargetMode="External"/><Relationship Id="rId75" Type="http://schemas.openxmlformats.org/officeDocument/2006/relationships/hyperlink" Target="https://www.schwansfoodservice.com/product/?page=big_daddy_s_primo_16_wg_pre_sliced_rising_crust_4_meat_pizza_8_cut-68623" TargetMode="External"/><Relationship Id="rId83" Type="http://schemas.openxmlformats.org/officeDocument/2006/relationships/hyperlink" Target="https://www.schwansfoodservice.com/product/?page=villa_prima_16_pre_proofed_hand_tossed_style_sheeted_dough_ts-67608" TargetMode="External"/><Relationship Id="rId88" Type="http://schemas.openxmlformats.org/officeDocument/2006/relationships/hyperlink" Target="https://www.schwansfoodservice.com/product/?page=villa_prima_6_wg_pre_proofed_sheeted_dough_ts-67611" TargetMode="External"/><Relationship Id="rId91" Type="http://schemas.openxmlformats.org/officeDocument/2006/relationships/hyperlink" Target="https://www.schwansfoodservice.com/product/?page=villa_prima_starter_crusts_16_pre_proofed_rolled_edge_sheeted_dough-73087" TargetMode="External"/><Relationship Id="rId96" Type="http://schemas.openxmlformats.org/officeDocument/2006/relationships/hyperlink" Target="https://www.schwansfoodservice.com/product/?page=villa_prima_oven_ready_16_four_cheese_pizza-73140" TargetMode="External"/><Relationship Id="rId1" Type="http://schemas.openxmlformats.org/officeDocument/2006/relationships/hyperlink" Target="http://www.schwansfoodservice.com/" TargetMode="External"/><Relationship Id="rId6" Type="http://schemas.openxmlformats.org/officeDocument/2006/relationships/hyperlink" Target="https://www.schwansfoodservice.com/product/?page=beacon_street_cafe_51_wg_southwest_egg_cheese_breakfast_sliders_iw-55230" TargetMode="External"/><Relationship Id="rId15" Type="http://schemas.openxmlformats.org/officeDocument/2006/relationships/hyperlink" Target="https://www.schwansfoodservice.com/product/?page=big_daddy_s_primo_16_wg_rising_crust_four_meat_pizza-78640" TargetMode="External"/><Relationship Id="rId23" Type="http://schemas.openxmlformats.org/officeDocument/2006/relationships/hyperlink" Target="https://www.schwansfoodservice.com/product/?page=beacon_street_cafe_wg_pepperoni_stuffed_sandwich_iw-78377" TargetMode="External"/><Relationship Id="rId28" Type="http://schemas.openxmlformats.org/officeDocument/2006/relationships/hyperlink" Target="https://www.schwansfoodservice.com/product/?page=tony_s_smartpizza_whole_grain_4x6_cheese_pizza_50_50-78673" TargetMode="External"/><Relationship Id="rId36" Type="http://schemas.openxmlformats.org/officeDocument/2006/relationships/hyperlink" Target="https://www.schwansfoodservice.com/product/?page=tony_s_7_wg_classic_wedge_cheese_pizza_50_50-73158" TargetMode="External"/><Relationship Id="rId49" Type="http://schemas.openxmlformats.org/officeDocument/2006/relationships/hyperlink" Target="https://www.schwansfoodservice.com/product/?page=villa_prima_oven_ready_7_cheese_pizza_with_box-73022" TargetMode="External"/><Relationship Id="rId57" Type="http://schemas.openxmlformats.org/officeDocument/2006/relationships/hyperlink" Target="https://www.schwansfoodservice.com/product/?page=tony_s_french_bread_6_wg_pepperoni_pizza-72672" TargetMode="External"/><Relationship Id="rId10" Type="http://schemas.openxmlformats.org/officeDocument/2006/relationships/hyperlink" Target="https://www.schwansfoodservice.com/product/?page=tony_s_32x5_wg_turkey_sausage_cheese_cheese_substitute_breakfast_pizza_iw-63913" TargetMode="External"/><Relationship Id="rId31" Type="http://schemas.openxmlformats.org/officeDocument/2006/relationships/hyperlink" Target="https://www.schwansfoodservice.com/product/?page=tony_s_smartpizza_whole_grain_4x6_pepperoni_pizza_100-78698" TargetMode="External"/><Relationship Id="rId44" Type="http://schemas.openxmlformats.org/officeDocument/2006/relationships/hyperlink" Target="https://www.schwansfoodservice.com/product/?page=big_daddy_s_primo_16_wg_pre_sliced_par_baked_crust_four_cheese_pizza_8_cut-68586" TargetMode="External"/><Relationship Id="rId52" Type="http://schemas.openxmlformats.org/officeDocument/2006/relationships/hyperlink" Target="https://www.schwansfoodservice.com/product/?page=tony_s_galaxy_pizza_4_round_galaxy_cheese_pizza-78364" TargetMode="External"/><Relationship Id="rId60" Type="http://schemas.openxmlformats.org/officeDocument/2006/relationships/hyperlink" Target="https://www.schwansfoodservice.com/product/?page=tony_s_french_bread_6_wg_multi_cheese_garlic_pizza-78359" TargetMode="External"/><Relationship Id="rId65" Type="http://schemas.openxmlformats.org/officeDocument/2006/relationships/hyperlink" Target="https://www.schwansfoodservice.com/product/?page=big_daddy_s_harvest_16_wg_turkey_pepperoni_pizza-68544" TargetMode="External"/><Relationship Id="rId73" Type="http://schemas.openxmlformats.org/officeDocument/2006/relationships/hyperlink" Target="https://www.schwansfoodservice.com/product/?page=big_daddy_s_primo_16_wg_pre_sliced_rising_crust_four_cheese_pizza_8_cut-78653" TargetMode="External"/><Relationship Id="rId78" Type="http://schemas.openxmlformats.org/officeDocument/2006/relationships/hyperlink" Target="https://www.schwansfoodservice.com/product/?page=big_daddy_s_primo_16_wg_pre_sliced_par_baked_crust_uncured_turkey_pepperoni_pizza-68582" TargetMode="External"/><Relationship Id="rId81" Type="http://schemas.openxmlformats.org/officeDocument/2006/relationships/hyperlink" Target="https://www.schwansfoodservice.com/product/?page=tony_s_deep_dish_5_wg_ls_turkey_pepperoni_pizza-72581" TargetMode="External"/><Relationship Id="rId86" Type="http://schemas.openxmlformats.org/officeDocument/2006/relationships/hyperlink" Target="https://www.schwansfoodservice.com/product/?page=villa_prima_26_oz_dough_ball-67620" TargetMode="External"/><Relationship Id="rId94" Type="http://schemas.openxmlformats.org/officeDocument/2006/relationships/hyperlink" Target="https://www.schwansfoodservice.com/product/?page=tony_s_4_x_6_wg_thick_crust_cheese_pizza-68534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schwansfoodservice.com/product/?page=beacon_street_cafe_25_wg_turkey_sausage_egg_cheese_breakfast_sliders-55226" TargetMode="External"/><Relationship Id="rId9" Type="http://schemas.openxmlformats.org/officeDocument/2006/relationships/hyperlink" Target="https://www.schwansfoodservice.com/product/?page=tony_s_wg_cheese_cheese_substitute_sausage_country_gravy_breakfast_pizza-78352" TargetMode="External"/><Relationship Id="rId13" Type="http://schemas.openxmlformats.org/officeDocument/2006/relationships/hyperlink" Target="https://www.schwansfoodservice.com/product/?page=big_daddy_s_primo_16_wg_rising_crust_turkey_pepperoni_pizza-78638" TargetMode="External"/><Relationship Id="rId18" Type="http://schemas.openxmlformats.org/officeDocument/2006/relationships/hyperlink" Target="https://www.schwansfoodservice.com/product/?page=big_daddy_s_bold_16_wg_pre_sliced_cheese_pizza_10_cut-78987" TargetMode="External"/><Relationship Id="rId39" Type="http://schemas.openxmlformats.org/officeDocument/2006/relationships/hyperlink" Target="https://www.schwansfoodservice.com/product/?page=tony_s_signature_7_51_wg_stuffed_crust_trky_pepp_chs_chs_sub_pizza-7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showGridLines="0" tabSelected="1" zoomScale="88" zoomScaleNormal="88" workbookViewId="0">
      <pane ySplit="7" topLeftCell="A8" activePane="bottomLeft" state="frozen"/>
      <selection pane="bottomLeft" activeCell="H9" sqref="H9"/>
    </sheetView>
  </sheetViews>
  <sheetFormatPr defaultColWidth="12" defaultRowHeight="15" x14ac:dyDescent="0.25"/>
  <cols>
    <col min="1" max="1" width="9.140625" style="18" customWidth="1"/>
    <col min="2" max="2" width="73.28515625" style="18" customWidth="1"/>
    <col min="3" max="3" width="8.7109375" style="18" customWidth="1"/>
    <col min="4" max="4" width="6.42578125" style="18" customWidth="1"/>
    <col min="5" max="5" width="8.5703125" style="18" customWidth="1"/>
    <col min="6" max="6" width="8.140625" style="18" customWidth="1"/>
    <col min="7" max="7" width="12" style="18" customWidth="1"/>
    <col min="8" max="8" width="10.28515625" style="18" customWidth="1"/>
    <col min="9" max="9" width="10.5703125" style="18" customWidth="1"/>
    <col min="10" max="10" width="9.7109375" style="18" customWidth="1"/>
    <col min="11" max="11" width="14.140625" style="18" customWidth="1"/>
    <col min="12" max="12" width="15.140625" style="18" customWidth="1"/>
    <col min="13" max="16384" width="12" style="18"/>
  </cols>
  <sheetData>
    <row r="1" spans="1:17" ht="45.75" customHeight="1" x14ac:dyDescent="0.3">
      <c r="A1" s="15"/>
      <c r="B1" s="142" t="s">
        <v>151</v>
      </c>
      <c r="C1" s="143"/>
      <c r="D1" s="155" t="s">
        <v>79</v>
      </c>
      <c r="E1" s="155"/>
      <c r="F1" s="155"/>
      <c r="G1" s="16"/>
      <c r="H1" s="144" t="s">
        <v>76</v>
      </c>
      <c r="I1" s="145"/>
      <c r="J1" s="17"/>
      <c r="K1" s="144" t="s">
        <v>77</v>
      </c>
      <c r="L1" s="145"/>
    </row>
    <row r="2" spans="1:17" ht="23.25" customHeight="1" x14ac:dyDescent="0.3">
      <c r="A2" s="19"/>
      <c r="B2" s="20" t="s">
        <v>26</v>
      </c>
      <c r="C2" s="21" t="s">
        <v>73</v>
      </c>
      <c r="D2" s="156">
        <f>L113</f>
        <v>0</v>
      </c>
      <c r="E2" s="156"/>
      <c r="F2" s="156"/>
      <c r="G2" s="22" t="s">
        <v>75</v>
      </c>
      <c r="H2" s="146">
        <v>0</v>
      </c>
      <c r="I2" s="147"/>
      <c r="J2" s="22" t="s">
        <v>78</v>
      </c>
      <c r="K2" s="151">
        <f>L113-H2</f>
        <v>0</v>
      </c>
      <c r="L2" s="152"/>
    </row>
    <row r="3" spans="1:17" ht="23.25" customHeight="1" x14ac:dyDescent="0.3">
      <c r="A3" s="19"/>
      <c r="B3" s="23"/>
      <c r="C3" s="109" t="s">
        <v>74</v>
      </c>
      <c r="D3" s="157">
        <f>M113</f>
        <v>0</v>
      </c>
      <c r="E3" s="157"/>
      <c r="F3" s="157"/>
      <c r="G3" s="22"/>
      <c r="H3" s="148">
        <f>H2*1.6291</f>
        <v>0</v>
      </c>
      <c r="I3" s="149"/>
      <c r="J3" s="17"/>
      <c r="K3" s="153">
        <f>M113-H3</f>
        <v>0</v>
      </c>
      <c r="L3" s="154"/>
    </row>
    <row r="4" spans="1:17" ht="22.5" customHeight="1" x14ac:dyDescent="0.3">
      <c r="A4" s="19"/>
      <c r="B4" s="23"/>
      <c r="C4" s="109"/>
      <c r="D4" s="109"/>
      <c r="E4" s="109"/>
      <c r="F4" s="109"/>
      <c r="G4" s="109"/>
      <c r="H4" s="24"/>
      <c r="I4" s="24"/>
      <c r="J4" s="109"/>
      <c r="K4" s="109"/>
      <c r="L4" s="109"/>
      <c r="M4" s="17"/>
      <c r="N4" s="17"/>
      <c r="O4" s="17"/>
      <c r="P4" s="17"/>
    </row>
    <row r="5" spans="1:17" ht="21" thickBot="1" x14ac:dyDescent="0.35">
      <c r="A5" s="23"/>
      <c r="B5" s="23"/>
      <c r="C5" s="23"/>
      <c r="D5" s="23"/>
      <c r="E5" s="23"/>
      <c r="F5" s="23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7" ht="47.25" x14ac:dyDescent="0.25">
      <c r="A6" s="124" t="s">
        <v>0</v>
      </c>
      <c r="B6" s="126" t="s">
        <v>1</v>
      </c>
      <c r="C6" s="124" t="s">
        <v>2</v>
      </c>
      <c r="D6" s="128" t="s">
        <v>3</v>
      </c>
      <c r="E6" s="128"/>
      <c r="F6" s="128"/>
      <c r="G6" s="129" t="s">
        <v>4</v>
      </c>
      <c r="H6" s="131" t="s">
        <v>5</v>
      </c>
      <c r="I6" s="133" t="s">
        <v>27</v>
      </c>
      <c r="J6" s="133" t="s">
        <v>80</v>
      </c>
      <c r="K6" s="135" t="s">
        <v>28</v>
      </c>
      <c r="L6" s="25" t="s">
        <v>29</v>
      </c>
      <c r="M6" s="26" t="s">
        <v>152</v>
      </c>
      <c r="N6" s="17"/>
      <c r="O6" s="17"/>
      <c r="P6" s="17"/>
      <c r="Q6" s="17"/>
    </row>
    <row r="7" spans="1:17" ht="46.5" customHeight="1" thickBot="1" x14ac:dyDescent="0.3">
      <c r="A7" s="125"/>
      <c r="B7" s="127"/>
      <c r="C7" s="125"/>
      <c r="D7" s="27" t="s">
        <v>7</v>
      </c>
      <c r="E7" s="27" t="s">
        <v>8</v>
      </c>
      <c r="F7" s="27" t="s">
        <v>9</v>
      </c>
      <c r="G7" s="130"/>
      <c r="H7" s="132"/>
      <c r="I7" s="134"/>
      <c r="J7" s="139"/>
      <c r="K7" s="136"/>
      <c r="L7" s="28" t="s">
        <v>6</v>
      </c>
      <c r="M7" s="29" t="s">
        <v>31</v>
      </c>
      <c r="N7" s="17"/>
      <c r="O7" s="17"/>
      <c r="P7" s="17"/>
      <c r="Q7" s="17"/>
    </row>
    <row r="8" spans="1:17" s="35" customFormat="1" ht="19.5" thickBot="1" x14ac:dyDescent="0.3">
      <c r="A8" s="122" t="s">
        <v>58</v>
      </c>
      <c r="B8" s="123"/>
      <c r="C8" s="30"/>
      <c r="D8" s="31"/>
      <c r="E8" s="31"/>
      <c r="F8" s="31"/>
      <c r="G8" s="31"/>
      <c r="H8" s="32"/>
      <c r="I8" s="31"/>
      <c r="J8" s="31"/>
      <c r="K8" s="31"/>
      <c r="L8" s="33"/>
      <c r="M8" s="34"/>
    </row>
    <row r="9" spans="1:17" s="46" customFormat="1" x14ac:dyDescent="0.25">
      <c r="A9" s="36">
        <v>55226</v>
      </c>
      <c r="B9" s="37" t="s">
        <v>42</v>
      </c>
      <c r="C9" s="38">
        <v>2.54</v>
      </c>
      <c r="D9" s="39">
        <v>0.75</v>
      </c>
      <c r="E9" s="39">
        <v>1.25</v>
      </c>
      <c r="F9" s="40">
        <v>0</v>
      </c>
      <c r="G9" s="41">
        <v>11.43</v>
      </c>
      <c r="H9" s="10"/>
      <c r="I9" s="1">
        <v>72</v>
      </c>
      <c r="J9" s="111">
        <v>0.54</v>
      </c>
      <c r="K9" s="42">
        <f t="shared" ref="K9:K16" si="0">H9/I9</f>
        <v>0</v>
      </c>
      <c r="L9" s="43">
        <f>VLOOKUP(A9,mozz!A:F,6,FALSE)*K9</f>
        <v>0</v>
      </c>
      <c r="M9" s="44">
        <f>VLOOKUP(A9,mozz!A:H,8,FALSE)*K9</f>
        <v>0</v>
      </c>
      <c r="N9" s="45"/>
      <c r="O9" s="45"/>
      <c r="P9" s="45"/>
      <c r="Q9" s="45"/>
    </row>
    <row r="10" spans="1:17" s="46" customFormat="1" x14ac:dyDescent="0.25">
      <c r="A10" s="36">
        <v>55227</v>
      </c>
      <c r="B10" s="37" t="s">
        <v>43</v>
      </c>
      <c r="C10" s="38">
        <v>2.54</v>
      </c>
      <c r="D10" s="39">
        <v>0.75</v>
      </c>
      <c r="E10" s="39">
        <v>1.25</v>
      </c>
      <c r="F10" s="40">
        <v>0</v>
      </c>
      <c r="G10" s="41">
        <v>11.43</v>
      </c>
      <c r="H10" s="10"/>
      <c r="I10" s="1">
        <v>72</v>
      </c>
      <c r="J10" s="111">
        <v>0.54</v>
      </c>
      <c r="K10" s="42">
        <f t="shared" si="0"/>
        <v>0</v>
      </c>
      <c r="L10" s="43">
        <f>VLOOKUP(A10,mozz!A:F,6,FALSE)*K10</f>
        <v>0</v>
      </c>
      <c r="M10" s="44">
        <f>VLOOKUP(A10,mozz!A:H,8,FALSE)*K10</f>
        <v>0</v>
      </c>
      <c r="N10" s="45"/>
      <c r="O10" s="45"/>
      <c r="P10" s="45"/>
      <c r="Q10" s="45"/>
    </row>
    <row r="11" spans="1:17" s="46" customFormat="1" x14ac:dyDescent="0.25">
      <c r="A11" s="36">
        <v>55230</v>
      </c>
      <c r="B11" s="37" t="s">
        <v>44</v>
      </c>
      <c r="C11" s="38">
        <v>2.66</v>
      </c>
      <c r="D11" s="39">
        <v>1</v>
      </c>
      <c r="E11" s="39">
        <v>1</v>
      </c>
      <c r="F11" s="40">
        <v>0</v>
      </c>
      <c r="G11" s="41">
        <v>11.97</v>
      </c>
      <c r="H11" s="10"/>
      <c r="I11" s="1">
        <v>72</v>
      </c>
      <c r="J11" s="111">
        <v>0.94</v>
      </c>
      <c r="K11" s="42">
        <f t="shared" si="0"/>
        <v>0</v>
      </c>
      <c r="L11" s="43">
        <f>VLOOKUP(A11,mozz!A:F,6,FALSE)*K11</f>
        <v>0</v>
      </c>
      <c r="M11" s="44">
        <f>VLOOKUP(A11,mozz!A:H,8,FALSE)*K11</f>
        <v>0</v>
      </c>
      <c r="N11" s="45"/>
      <c r="O11" s="45"/>
      <c r="P11" s="45"/>
      <c r="Q11" s="45"/>
    </row>
    <row r="12" spans="1:17" s="46" customFormat="1" x14ac:dyDescent="0.25">
      <c r="A12" s="36">
        <v>55299</v>
      </c>
      <c r="B12" s="37" t="s">
        <v>45</v>
      </c>
      <c r="C12" s="38">
        <v>2.27</v>
      </c>
      <c r="D12" s="39">
        <v>1</v>
      </c>
      <c r="E12" s="39">
        <v>1</v>
      </c>
      <c r="F12" s="40">
        <v>0</v>
      </c>
      <c r="G12" s="41">
        <v>13.62</v>
      </c>
      <c r="H12" s="10"/>
      <c r="I12" s="1">
        <v>96</v>
      </c>
      <c r="J12" s="111">
        <v>4.95</v>
      </c>
      <c r="K12" s="42">
        <f t="shared" si="0"/>
        <v>0</v>
      </c>
      <c r="L12" s="43">
        <f>VLOOKUP(A12,mozz!A:F,6,FALSE)*K12</f>
        <v>0</v>
      </c>
      <c r="M12" s="44">
        <f>VLOOKUP(A12,mozz!A:H,8,FALSE)*K12</f>
        <v>0</v>
      </c>
      <c r="N12" s="45"/>
      <c r="O12" s="45"/>
      <c r="P12" s="45"/>
      <c r="Q12" s="45"/>
    </row>
    <row r="13" spans="1:17" s="46" customFormat="1" x14ac:dyDescent="0.25">
      <c r="A13" s="36">
        <v>63912</v>
      </c>
      <c r="B13" s="37" t="s">
        <v>39</v>
      </c>
      <c r="C13" s="38">
        <v>3.31</v>
      </c>
      <c r="D13" s="39">
        <v>1</v>
      </c>
      <c r="E13" s="39">
        <v>1.5</v>
      </c>
      <c r="F13" s="40">
        <v>0</v>
      </c>
      <c r="G13" s="41">
        <v>26.48</v>
      </c>
      <c r="H13" s="10"/>
      <c r="I13" s="1">
        <v>128</v>
      </c>
      <c r="J13" s="111">
        <v>2.4</v>
      </c>
      <c r="K13" s="42">
        <f t="shared" si="0"/>
        <v>0</v>
      </c>
      <c r="L13" s="43">
        <f>VLOOKUP(A13,mozz!A:F,6,FALSE)*K13</f>
        <v>0</v>
      </c>
      <c r="M13" s="44">
        <f>VLOOKUP(A13,mozz!A:H,8,FALSE)*K13</f>
        <v>0</v>
      </c>
      <c r="N13" s="45"/>
      <c r="O13" s="45"/>
      <c r="P13" s="45"/>
      <c r="Q13" s="45"/>
    </row>
    <row r="14" spans="1:17" s="46" customFormat="1" x14ac:dyDescent="0.25">
      <c r="A14" s="36">
        <v>63913</v>
      </c>
      <c r="B14" s="37" t="s">
        <v>72</v>
      </c>
      <c r="C14" s="38">
        <v>3.67</v>
      </c>
      <c r="D14" s="39">
        <v>1</v>
      </c>
      <c r="E14" s="39">
        <v>1.75</v>
      </c>
      <c r="F14" s="40">
        <v>0</v>
      </c>
      <c r="G14" s="41">
        <v>22.93</v>
      </c>
      <c r="H14" s="10"/>
      <c r="I14" s="1">
        <v>100</v>
      </c>
      <c r="J14" s="111">
        <v>2</v>
      </c>
      <c r="K14" s="42">
        <f t="shared" si="0"/>
        <v>0</v>
      </c>
      <c r="L14" s="43">
        <f>VLOOKUP(A14,mozz!A:F,6,FALSE)*K14</f>
        <v>0</v>
      </c>
      <c r="M14" s="44">
        <f>VLOOKUP(A14,mozz!A:H,8,FALSE)*K14</f>
        <v>0</v>
      </c>
      <c r="N14" s="45"/>
      <c r="O14" s="45"/>
      <c r="P14" s="45"/>
      <c r="Q14" s="45"/>
    </row>
    <row r="15" spans="1:17" s="46" customFormat="1" x14ac:dyDescent="0.25">
      <c r="A15" s="36">
        <v>78352</v>
      </c>
      <c r="B15" s="37" t="s">
        <v>86</v>
      </c>
      <c r="C15" s="38">
        <v>3</v>
      </c>
      <c r="D15" s="39">
        <v>1</v>
      </c>
      <c r="E15" s="39" t="s">
        <v>10</v>
      </c>
      <c r="F15" s="40">
        <v>0</v>
      </c>
      <c r="G15" s="41">
        <v>24</v>
      </c>
      <c r="H15" s="10"/>
      <c r="I15" s="1">
        <v>128</v>
      </c>
      <c r="J15" s="111">
        <v>2.2400000000000002</v>
      </c>
      <c r="K15" s="42">
        <f t="shared" si="0"/>
        <v>0</v>
      </c>
      <c r="L15" s="43">
        <f>VLOOKUP(A15,mozz!A:F,6,FALSE)*K15</f>
        <v>0</v>
      </c>
      <c r="M15" s="44">
        <f>VLOOKUP(A15,mozz!A:H,8,FALSE)*K15</f>
        <v>0</v>
      </c>
      <c r="N15" s="45"/>
      <c r="O15" s="45"/>
      <c r="P15" s="45"/>
      <c r="Q15" s="45"/>
    </row>
    <row r="16" spans="1:17" s="46" customFormat="1" ht="15.75" thickBot="1" x14ac:dyDescent="0.3">
      <c r="A16" s="36">
        <v>78353</v>
      </c>
      <c r="B16" s="37" t="s">
        <v>87</v>
      </c>
      <c r="C16" s="38">
        <v>2.95</v>
      </c>
      <c r="D16" s="39">
        <v>1</v>
      </c>
      <c r="E16" s="39" t="s">
        <v>10</v>
      </c>
      <c r="F16" s="40">
        <v>0</v>
      </c>
      <c r="G16" s="41">
        <v>23.6</v>
      </c>
      <c r="H16" s="10"/>
      <c r="I16" s="1">
        <v>128</v>
      </c>
      <c r="J16" s="111">
        <v>4.96</v>
      </c>
      <c r="K16" s="42">
        <f t="shared" si="0"/>
        <v>0</v>
      </c>
      <c r="L16" s="43">
        <f>VLOOKUP(A16,mozz!A:F,6,FALSE)*K16</f>
        <v>0</v>
      </c>
      <c r="M16" s="44">
        <f>VLOOKUP(A16,mozz!A:H,8,FALSE)*K16</f>
        <v>0</v>
      </c>
      <c r="N16" s="45"/>
      <c r="O16" s="45"/>
      <c r="P16" s="45"/>
      <c r="Q16" s="45"/>
    </row>
    <row r="17" spans="1:17" s="46" customFormat="1" ht="19.5" customHeight="1" thickBot="1" x14ac:dyDescent="0.3">
      <c r="A17" s="122" t="s">
        <v>144</v>
      </c>
      <c r="B17" s="123"/>
      <c r="C17" s="47"/>
      <c r="D17" s="48"/>
      <c r="E17" s="48"/>
      <c r="F17" s="48"/>
      <c r="G17" s="48"/>
      <c r="H17" s="49"/>
      <c r="I17" s="48"/>
      <c r="J17" s="31"/>
      <c r="K17" s="50"/>
      <c r="L17" s="51"/>
      <c r="M17" s="52"/>
      <c r="N17" s="45"/>
      <c r="O17" s="45"/>
      <c r="P17" s="45"/>
      <c r="Q17" s="45"/>
    </row>
    <row r="18" spans="1:17" s="46" customFormat="1" x14ac:dyDescent="0.25">
      <c r="A18" s="36">
        <v>78637</v>
      </c>
      <c r="B18" s="37" t="s">
        <v>48</v>
      </c>
      <c r="C18" s="53">
        <v>5.18</v>
      </c>
      <c r="D18" s="54">
        <v>2</v>
      </c>
      <c r="E18" s="54">
        <v>2</v>
      </c>
      <c r="F18" s="55" t="s">
        <v>11</v>
      </c>
      <c r="G18" s="54">
        <v>23.34</v>
      </c>
      <c r="H18" s="11"/>
      <c r="I18" s="7">
        <v>72</v>
      </c>
      <c r="J18" s="111">
        <v>9</v>
      </c>
      <c r="K18" s="56">
        <f t="shared" ref="K18:K39" si="1">H18/I18</f>
        <v>0</v>
      </c>
      <c r="L18" s="57">
        <f>VLOOKUP(A18,mozz!A:F,6,FALSE)*K18</f>
        <v>0</v>
      </c>
      <c r="M18" s="58">
        <f>VLOOKUP(A18,mozz!A:H,8,FALSE)*K18</f>
        <v>0</v>
      </c>
      <c r="N18" s="45"/>
      <c r="O18" s="45"/>
      <c r="P18" s="45"/>
      <c r="Q18" s="45"/>
    </row>
    <row r="19" spans="1:17" s="46" customFormat="1" x14ac:dyDescent="0.25">
      <c r="A19" s="36">
        <v>78638</v>
      </c>
      <c r="B19" s="37" t="s">
        <v>49</v>
      </c>
      <c r="C19" s="59">
        <v>5.18</v>
      </c>
      <c r="D19" s="60">
        <v>2</v>
      </c>
      <c r="E19" s="60">
        <v>2</v>
      </c>
      <c r="F19" s="61" t="s">
        <v>11</v>
      </c>
      <c r="G19" s="60">
        <v>23.34</v>
      </c>
      <c r="H19" s="12"/>
      <c r="I19" s="8">
        <v>72</v>
      </c>
      <c r="J19" s="111">
        <v>7.2</v>
      </c>
      <c r="K19" s="62">
        <f t="shared" si="1"/>
        <v>0</v>
      </c>
      <c r="L19" s="63">
        <f>VLOOKUP(A19,mozz!A:F,6,FALSE)*K19</f>
        <v>0</v>
      </c>
      <c r="M19" s="64">
        <f>VLOOKUP(A19,mozz!A:H,8,FALSE)*K19</f>
        <v>0</v>
      </c>
      <c r="N19" s="45"/>
      <c r="O19" s="45"/>
      <c r="P19" s="45"/>
      <c r="Q19" s="45"/>
    </row>
    <row r="20" spans="1:17" s="46" customFormat="1" x14ac:dyDescent="0.25">
      <c r="A20" s="36">
        <v>78653</v>
      </c>
      <c r="B20" s="37" t="s">
        <v>84</v>
      </c>
      <c r="C20" s="59">
        <v>5.18</v>
      </c>
      <c r="D20" s="60">
        <v>2</v>
      </c>
      <c r="E20" s="60">
        <v>2</v>
      </c>
      <c r="F20" s="61" t="s">
        <v>11</v>
      </c>
      <c r="G20" s="60">
        <v>23.34</v>
      </c>
      <c r="H20" s="12"/>
      <c r="I20" s="8">
        <v>72</v>
      </c>
      <c r="J20" s="111">
        <v>9</v>
      </c>
      <c r="K20" s="62">
        <f t="shared" ref="K20:K21" si="2">H20/I20</f>
        <v>0</v>
      </c>
      <c r="L20" s="63">
        <f>VLOOKUP(A20,mozz!A:F,6,FALSE)*K20</f>
        <v>0</v>
      </c>
      <c r="M20" s="64">
        <f>VLOOKUP(A20,mozz!A:H,8,FALSE)*K20</f>
        <v>0</v>
      </c>
      <c r="N20" s="45"/>
      <c r="O20" s="45"/>
      <c r="P20" s="45"/>
      <c r="Q20" s="45"/>
    </row>
    <row r="21" spans="1:17" s="46" customFormat="1" x14ac:dyDescent="0.25">
      <c r="A21" s="36">
        <v>78654</v>
      </c>
      <c r="B21" s="37" t="s">
        <v>91</v>
      </c>
      <c r="C21" s="59">
        <v>5.18</v>
      </c>
      <c r="D21" s="60">
        <v>2</v>
      </c>
      <c r="E21" s="60">
        <v>2</v>
      </c>
      <c r="F21" s="61" t="s">
        <v>11</v>
      </c>
      <c r="G21" s="60">
        <v>23.34</v>
      </c>
      <c r="H21" s="12"/>
      <c r="I21" s="8">
        <v>72</v>
      </c>
      <c r="J21" s="111">
        <v>7.2</v>
      </c>
      <c r="K21" s="62">
        <f t="shared" si="2"/>
        <v>0</v>
      </c>
      <c r="L21" s="63">
        <f>VLOOKUP(A21,mozz!A:F,6,FALSE)*K21</f>
        <v>0</v>
      </c>
      <c r="M21" s="64">
        <f>VLOOKUP(A21,mozz!A:H,8,FALSE)*K21</f>
        <v>0</v>
      </c>
      <c r="N21" s="45"/>
      <c r="O21" s="45"/>
      <c r="P21" s="45"/>
      <c r="Q21" s="45"/>
    </row>
    <row r="22" spans="1:17" s="46" customFormat="1" x14ac:dyDescent="0.25">
      <c r="A22" s="36">
        <v>78639</v>
      </c>
      <c r="B22" s="37" t="s">
        <v>83</v>
      </c>
      <c r="C22" s="59">
        <v>5.21</v>
      </c>
      <c r="D22" s="60">
        <v>2</v>
      </c>
      <c r="E22" s="60">
        <v>2</v>
      </c>
      <c r="F22" s="61">
        <v>0</v>
      </c>
      <c r="G22" s="60">
        <v>23.45</v>
      </c>
      <c r="H22" s="12"/>
      <c r="I22" s="8">
        <v>72</v>
      </c>
      <c r="J22" s="111">
        <v>7.59</v>
      </c>
      <c r="K22" s="62">
        <f t="shared" si="1"/>
        <v>0</v>
      </c>
      <c r="L22" s="63">
        <f>VLOOKUP(A22,mozz!A:F,6,FALSE)*K22</f>
        <v>0</v>
      </c>
      <c r="M22" s="64">
        <f>VLOOKUP(A22,mozz!A:H,8,FALSE)*K22</f>
        <v>0</v>
      </c>
      <c r="N22" s="45"/>
      <c r="O22" s="45"/>
      <c r="P22" s="45"/>
      <c r="Q22" s="45"/>
    </row>
    <row r="23" spans="1:17" s="46" customFormat="1" x14ac:dyDescent="0.25">
      <c r="A23" s="36">
        <v>68622</v>
      </c>
      <c r="B23" s="37" t="s">
        <v>85</v>
      </c>
      <c r="C23" s="59">
        <v>5.21</v>
      </c>
      <c r="D23" s="60">
        <v>2</v>
      </c>
      <c r="E23" s="60">
        <v>2</v>
      </c>
      <c r="F23" s="61">
        <v>0</v>
      </c>
      <c r="G23" s="60">
        <v>23.45</v>
      </c>
      <c r="H23" s="12"/>
      <c r="I23" s="8">
        <v>72</v>
      </c>
      <c r="J23" s="111">
        <v>7.59</v>
      </c>
      <c r="K23" s="62">
        <f t="shared" ref="K23" si="3">H23/I23</f>
        <v>0</v>
      </c>
      <c r="L23" s="63">
        <f>VLOOKUP(A23,mozz!A:F,6,FALSE)*K23</f>
        <v>0</v>
      </c>
      <c r="M23" s="64">
        <f>VLOOKUP(A23,mozz!A:H,8,FALSE)*K23</f>
        <v>0</v>
      </c>
      <c r="N23" s="45"/>
      <c r="O23" s="45"/>
      <c r="P23" s="45"/>
      <c r="Q23" s="45"/>
    </row>
    <row r="24" spans="1:17" s="46" customFormat="1" x14ac:dyDescent="0.25">
      <c r="A24" s="36">
        <v>78640</v>
      </c>
      <c r="B24" s="37" t="s">
        <v>67</v>
      </c>
      <c r="C24" s="59">
        <v>5.3</v>
      </c>
      <c r="D24" s="60">
        <v>2</v>
      </c>
      <c r="E24" s="60">
        <v>2</v>
      </c>
      <c r="F24" s="61" t="s">
        <v>11</v>
      </c>
      <c r="G24" s="60">
        <v>23.85</v>
      </c>
      <c r="H24" s="12"/>
      <c r="I24" s="8">
        <v>72</v>
      </c>
      <c r="J24" s="111">
        <v>6.46</v>
      </c>
      <c r="K24" s="62">
        <f t="shared" si="1"/>
        <v>0</v>
      </c>
      <c r="L24" s="63">
        <f>VLOOKUP(A24,mozz!A:F,6,FALSE)*K24</f>
        <v>0</v>
      </c>
      <c r="M24" s="64">
        <f>VLOOKUP(A24,mozz!A:H,8,FALSE)*K24</f>
        <v>0</v>
      </c>
      <c r="N24" s="45"/>
      <c r="O24" s="45"/>
      <c r="P24" s="45"/>
      <c r="Q24" s="45"/>
    </row>
    <row r="25" spans="1:17" s="46" customFormat="1" x14ac:dyDescent="0.25">
      <c r="A25" s="36">
        <v>68623</v>
      </c>
      <c r="B25" s="37" t="s">
        <v>81</v>
      </c>
      <c r="C25" s="59">
        <v>5.3</v>
      </c>
      <c r="D25" s="60">
        <v>2</v>
      </c>
      <c r="E25" s="60">
        <v>2</v>
      </c>
      <c r="F25" s="61" t="s">
        <v>11</v>
      </c>
      <c r="G25" s="60">
        <v>23.85</v>
      </c>
      <c r="H25" s="12"/>
      <c r="I25" s="8">
        <v>72</v>
      </c>
      <c r="J25" s="111">
        <v>6.46</v>
      </c>
      <c r="K25" s="62">
        <f t="shared" si="1"/>
        <v>0</v>
      </c>
      <c r="L25" s="63">
        <f>VLOOKUP(A25,mozz!A:F,6,FALSE)*K25</f>
        <v>0</v>
      </c>
      <c r="M25" s="64">
        <f>VLOOKUP(A25,mozz!A:H,8,FALSE)*K25</f>
        <v>0</v>
      </c>
      <c r="N25" s="45"/>
      <c r="O25" s="45"/>
      <c r="P25" s="45"/>
      <c r="Q25" s="45"/>
    </row>
    <row r="26" spans="1:17" s="46" customFormat="1" x14ac:dyDescent="0.25">
      <c r="A26" s="36">
        <v>78985</v>
      </c>
      <c r="B26" s="37" t="s">
        <v>50</v>
      </c>
      <c r="C26" s="59">
        <v>5.56</v>
      </c>
      <c r="D26" s="60">
        <v>2</v>
      </c>
      <c r="E26" s="60">
        <v>3</v>
      </c>
      <c r="F26" s="61" t="s">
        <v>11</v>
      </c>
      <c r="G26" s="60">
        <v>25.04</v>
      </c>
      <c r="H26" s="12"/>
      <c r="I26" s="8">
        <v>72</v>
      </c>
      <c r="J26" s="111">
        <v>9</v>
      </c>
      <c r="K26" s="62">
        <f t="shared" si="1"/>
        <v>0</v>
      </c>
      <c r="L26" s="63">
        <f>VLOOKUP(A26,mozz!A:F,6,FALSE)*K26</f>
        <v>0</v>
      </c>
      <c r="M26" s="64">
        <f>VLOOKUP(A26,mozz!A:H,8,FALSE)*K26</f>
        <v>0</v>
      </c>
      <c r="N26" s="45"/>
      <c r="O26" s="45"/>
      <c r="P26" s="45"/>
      <c r="Q26" s="45"/>
    </row>
    <row r="27" spans="1:17" s="46" customFormat="1" ht="16.5" customHeight="1" x14ac:dyDescent="0.25">
      <c r="A27" s="36">
        <v>78986</v>
      </c>
      <c r="B27" s="37" t="s">
        <v>51</v>
      </c>
      <c r="C27" s="59">
        <v>5.59</v>
      </c>
      <c r="D27" s="60">
        <v>2</v>
      </c>
      <c r="E27" s="60">
        <v>3</v>
      </c>
      <c r="F27" s="61" t="s">
        <v>11</v>
      </c>
      <c r="G27" s="60">
        <v>25.18</v>
      </c>
      <c r="H27" s="12"/>
      <c r="I27" s="8">
        <v>72</v>
      </c>
      <c r="J27" s="111">
        <v>6.89</v>
      </c>
      <c r="K27" s="62">
        <f t="shared" si="1"/>
        <v>0</v>
      </c>
      <c r="L27" s="63">
        <f>VLOOKUP(A27,mozz!A:F,6,FALSE)*K27</f>
        <v>0</v>
      </c>
      <c r="M27" s="64">
        <f>VLOOKUP(A27,mozz!A:H,8,FALSE)*K27</f>
        <v>0</v>
      </c>
      <c r="N27" s="45"/>
      <c r="O27" s="45"/>
      <c r="P27" s="45"/>
      <c r="Q27" s="45"/>
    </row>
    <row r="28" spans="1:17" s="46" customFormat="1" x14ac:dyDescent="0.25">
      <c r="A28" s="36">
        <v>78987</v>
      </c>
      <c r="B28" s="37" t="s">
        <v>52</v>
      </c>
      <c r="C28" s="59">
        <v>4.45</v>
      </c>
      <c r="D28" s="60" t="s">
        <v>10</v>
      </c>
      <c r="E28" s="60">
        <v>2</v>
      </c>
      <c r="F28" s="61">
        <v>0</v>
      </c>
      <c r="G28" s="60">
        <v>25.04</v>
      </c>
      <c r="H28" s="12"/>
      <c r="I28" s="8">
        <v>90</v>
      </c>
      <c r="J28" s="111">
        <v>9</v>
      </c>
      <c r="K28" s="62">
        <f t="shared" si="1"/>
        <v>0</v>
      </c>
      <c r="L28" s="63">
        <f>VLOOKUP(A28,mozz!A:F,6,FALSE)*K28</f>
        <v>0</v>
      </c>
      <c r="M28" s="64">
        <f>VLOOKUP(A28,mozz!A:H,8,FALSE)*K28</f>
        <v>0</v>
      </c>
      <c r="N28" s="45"/>
      <c r="O28" s="45"/>
      <c r="P28" s="45"/>
      <c r="Q28" s="45"/>
    </row>
    <row r="29" spans="1:17" s="46" customFormat="1" x14ac:dyDescent="0.25">
      <c r="A29" s="36">
        <v>78998</v>
      </c>
      <c r="B29" s="37" t="s">
        <v>57</v>
      </c>
      <c r="C29" s="59">
        <v>4.47</v>
      </c>
      <c r="D29" s="60" t="s">
        <v>10</v>
      </c>
      <c r="E29" s="60">
        <v>2</v>
      </c>
      <c r="F29" s="61">
        <v>0</v>
      </c>
      <c r="G29" s="60">
        <v>25.18</v>
      </c>
      <c r="H29" s="12"/>
      <c r="I29" s="8">
        <v>90</v>
      </c>
      <c r="J29" s="111">
        <v>6.89</v>
      </c>
      <c r="K29" s="62">
        <f t="shared" si="1"/>
        <v>0</v>
      </c>
      <c r="L29" s="63">
        <f>VLOOKUP(A29,mozz!A:F,6,FALSE)*K29</f>
        <v>0</v>
      </c>
      <c r="M29" s="64">
        <f>VLOOKUP(A29,mozz!A:H,8,FALSE)*K29</f>
        <v>0</v>
      </c>
      <c r="N29" s="45"/>
      <c r="O29" s="45"/>
      <c r="P29" s="45"/>
      <c r="Q29" s="45"/>
    </row>
    <row r="30" spans="1:17" s="46" customFormat="1" x14ac:dyDescent="0.25">
      <c r="A30" s="36">
        <v>78398</v>
      </c>
      <c r="B30" s="37" t="s">
        <v>46</v>
      </c>
      <c r="C30" s="59">
        <v>4.97</v>
      </c>
      <c r="D30" s="60">
        <v>2</v>
      </c>
      <c r="E30" s="60">
        <v>2</v>
      </c>
      <c r="F30" s="61" t="s">
        <v>11</v>
      </c>
      <c r="G30" s="60">
        <v>22.38</v>
      </c>
      <c r="H30" s="12"/>
      <c r="I30" s="8">
        <v>72</v>
      </c>
      <c r="J30" s="111">
        <v>9</v>
      </c>
      <c r="K30" s="62">
        <f t="shared" si="1"/>
        <v>0</v>
      </c>
      <c r="L30" s="63">
        <f>VLOOKUP(A30,mozz!A:F,6,FALSE)*K30</f>
        <v>0</v>
      </c>
      <c r="M30" s="64">
        <f>VLOOKUP(A30,mozz!A:H,8,FALSE)*K30</f>
        <v>0</v>
      </c>
      <c r="N30" s="45"/>
      <c r="O30" s="45"/>
      <c r="P30" s="45"/>
      <c r="Q30" s="45"/>
    </row>
    <row r="31" spans="1:17" s="46" customFormat="1" x14ac:dyDescent="0.25">
      <c r="A31" s="36">
        <v>78399</v>
      </c>
      <c r="B31" s="37" t="s">
        <v>47</v>
      </c>
      <c r="C31" s="59">
        <v>5</v>
      </c>
      <c r="D31" s="60">
        <v>2</v>
      </c>
      <c r="E31" s="60">
        <v>2</v>
      </c>
      <c r="F31" s="61" t="s">
        <v>11</v>
      </c>
      <c r="G31" s="60">
        <v>22.52</v>
      </c>
      <c r="H31" s="12"/>
      <c r="I31" s="8">
        <v>72</v>
      </c>
      <c r="J31" s="111">
        <v>7.2</v>
      </c>
      <c r="K31" s="62">
        <f t="shared" si="1"/>
        <v>0</v>
      </c>
      <c r="L31" s="63">
        <f>VLOOKUP(A31,mozz!A:F,6,FALSE)*K31</f>
        <v>0</v>
      </c>
      <c r="M31" s="64">
        <f>VLOOKUP(A31,mozz!A:H,8,FALSE)*K31</f>
        <v>0</v>
      </c>
      <c r="N31" s="45"/>
      <c r="O31" s="45"/>
      <c r="P31" s="45"/>
      <c r="Q31" s="45"/>
    </row>
    <row r="32" spans="1:17" s="46" customFormat="1" x14ac:dyDescent="0.25">
      <c r="A32" s="36">
        <v>68543</v>
      </c>
      <c r="B32" s="37" t="s">
        <v>88</v>
      </c>
      <c r="C32" s="59">
        <v>4.9400000000000004</v>
      </c>
      <c r="D32" s="60">
        <v>2</v>
      </c>
      <c r="E32" s="60">
        <v>2</v>
      </c>
      <c r="F32" s="61" t="s">
        <v>11</v>
      </c>
      <c r="G32" s="60">
        <v>22.23</v>
      </c>
      <c r="H32" s="12"/>
      <c r="I32" s="8">
        <v>72</v>
      </c>
      <c r="J32" s="111">
        <v>6.86</v>
      </c>
      <c r="K32" s="62">
        <f t="shared" si="1"/>
        <v>0</v>
      </c>
      <c r="L32" s="63">
        <f>VLOOKUP(A32,mozz!A:F,6,FALSE)*K32</f>
        <v>0</v>
      </c>
      <c r="M32" s="64">
        <f>VLOOKUP(A32,mozz!A:H,8,FALSE)*K32</f>
        <v>0</v>
      </c>
      <c r="N32" s="45"/>
      <c r="O32" s="45"/>
      <c r="P32" s="45"/>
      <c r="Q32" s="45"/>
    </row>
    <row r="33" spans="1:17" s="46" customFormat="1" x14ac:dyDescent="0.25">
      <c r="A33" s="36">
        <v>68544</v>
      </c>
      <c r="B33" s="37" t="s">
        <v>89</v>
      </c>
      <c r="C33" s="59">
        <v>4.99</v>
      </c>
      <c r="D33" s="60">
        <v>2</v>
      </c>
      <c r="E33" s="60">
        <v>2</v>
      </c>
      <c r="F33" s="61" t="s">
        <v>11</v>
      </c>
      <c r="G33" s="60">
        <v>22.46</v>
      </c>
      <c r="H33" s="12"/>
      <c r="I33" s="8">
        <v>72</v>
      </c>
      <c r="J33" s="111">
        <v>5.96</v>
      </c>
      <c r="K33" s="62">
        <f t="shared" si="1"/>
        <v>0</v>
      </c>
      <c r="L33" s="63">
        <f>VLOOKUP(A33,mozz!A:F,6,FALSE)*K33</f>
        <v>0</v>
      </c>
      <c r="M33" s="64">
        <f>VLOOKUP(A33,mozz!A:H,8,FALSE)*K33</f>
        <v>0</v>
      </c>
      <c r="N33" s="45"/>
      <c r="O33" s="45"/>
      <c r="P33" s="45"/>
      <c r="Q33" s="45"/>
    </row>
    <row r="34" spans="1:17" s="46" customFormat="1" x14ac:dyDescent="0.25">
      <c r="A34" s="36">
        <v>73142</v>
      </c>
      <c r="B34" s="37" t="s">
        <v>12</v>
      </c>
      <c r="C34" s="59">
        <v>5.41</v>
      </c>
      <c r="D34" s="60">
        <v>2</v>
      </c>
      <c r="E34" s="60">
        <v>0</v>
      </c>
      <c r="F34" s="61" t="s">
        <v>11</v>
      </c>
      <c r="G34" s="60">
        <v>24.34</v>
      </c>
      <c r="H34" s="12"/>
      <c r="I34" s="8">
        <v>72</v>
      </c>
      <c r="J34" s="111">
        <v>9</v>
      </c>
      <c r="K34" s="62">
        <f t="shared" si="1"/>
        <v>0</v>
      </c>
      <c r="L34" s="63">
        <f>VLOOKUP(A34,mozz!A:F,6,FALSE)*K34</f>
        <v>0</v>
      </c>
      <c r="M34" s="64">
        <f>VLOOKUP(A34,mozz!A:H,8,FALSE)*K34</f>
        <v>0</v>
      </c>
      <c r="N34" s="45"/>
      <c r="O34" s="45"/>
      <c r="P34" s="45"/>
      <c r="Q34" s="45"/>
    </row>
    <row r="35" spans="1:17" s="46" customFormat="1" x14ac:dyDescent="0.25">
      <c r="A35" s="36">
        <v>73143</v>
      </c>
      <c r="B35" s="37" t="s">
        <v>13</v>
      </c>
      <c r="C35" s="59">
        <v>5.44</v>
      </c>
      <c r="D35" s="60">
        <v>2</v>
      </c>
      <c r="E35" s="60">
        <v>0</v>
      </c>
      <c r="F35" s="61" t="s">
        <v>11</v>
      </c>
      <c r="G35" s="60">
        <v>24.48</v>
      </c>
      <c r="H35" s="12"/>
      <c r="I35" s="8">
        <v>72</v>
      </c>
      <c r="J35" s="111">
        <v>6.89</v>
      </c>
      <c r="K35" s="62">
        <f t="shared" si="1"/>
        <v>0</v>
      </c>
      <c r="L35" s="63">
        <f>VLOOKUP(A35,mozz!A:F,6,FALSE)*K35</f>
        <v>0</v>
      </c>
      <c r="M35" s="64">
        <f>VLOOKUP(A35,mozz!A:H,8,FALSE)*K35</f>
        <v>0</v>
      </c>
      <c r="N35" s="45"/>
      <c r="O35" s="45"/>
      <c r="P35" s="45"/>
      <c r="Q35" s="45"/>
    </row>
    <row r="36" spans="1:17" s="46" customFormat="1" x14ac:dyDescent="0.25">
      <c r="A36" s="36">
        <v>73140</v>
      </c>
      <c r="B36" s="37" t="s">
        <v>148</v>
      </c>
      <c r="C36" s="114">
        <v>5.93</v>
      </c>
      <c r="D36" s="115">
        <v>2</v>
      </c>
      <c r="E36" s="115">
        <v>0</v>
      </c>
      <c r="F36" s="61" t="s">
        <v>11</v>
      </c>
      <c r="G36" s="115">
        <v>26.67</v>
      </c>
      <c r="H36" s="116"/>
      <c r="I36" s="117">
        <v>72</v>
      </c>
      <c r="J36" s="111">
        <v>6.55</v>
      </c>
      <c r="K36" s="118">
        <f t="shared" si="1"/>
        <v>0</v>
      </c>
      <c r="L36" s="63">
        <f>VLOOKUP(A36,mozz!A:F,6,FALSE)*K36</f>
        <v>0</v>
      </c>
      <c r="M36" s="64">
        <f>VLOOKUP(A36,mozz!A:H,8,FALSE)*K36</f>
        <v>0</v>
      </c>
      <c r="N36" s="45"/>
      <c r="O36" s="45"/>
      <c r="P36" s="45"/>
      <c r="Q36" s="45"/>
    </row>
    <row r="37" spans="1:17" s="46" customFormat="1" x14ac:dyDescent="0.25">
      <c r="A37" s="36">
        <v>73141</v>
      </c>
      <c r="B37" s="37" t="s">
        <v>153</v>
      </c>
      <c r="C37" s="114">
        <v>5.99</v>
      </c>
      <c r="D37" s="115">
        <v>2</v>
      </c>
      <c r="E37" s="115">
        <v>0</v>
      </c>
      <c r="F37" s="61" t="s">
        <v>11</v>
      </c>
      <c r="G37" s="115">
        <v>26.95</v>
      </c>
      <c r="H37" s="116"/>
      <c r="I37" s="117">
        <v>72</v>
      </c>
      <c r="J37" s="111">
        <v>4.92</v>
      </c>
      <c r="K37" s="118">
        <f t="shared" si="1"/>
        <v>0</v>
      </c>
      <c r="L37" s="63">
        <f>VLOOKUP(A37,mozz!A:F,6,FALSE)*K37</f>
        <v>0</v>
      </c>
      <c r="M37" s="64">
        <f>VLOOKUP(A37,mozz!A:H,8,FALSE)*K37</f>
        <v>0</v>
      </c>
      <c r="N37" s="45"/>
      <c r="O37" s="45"/>
      <c r="P37" s="45"/>
      <c r="Q37" s="45"/>
    </row>
    <row r="38" spans="1:17" s="46" customFormat="1" x14ac:dyDescent="0.25">
      <c r="A38" s="36">
        <v>68594</v>
      </c>
      <c r="B38" t="s">
        <v>146</v>
      </c>
      <c r="C38" s="114">
        <v>4.1500000000000004</v>
      </c>
      <c r="D38" s="115">
        <v>1</v>
      </c>
      <c r="E38" s="115">
        <v>0</v>
      </c>
      <c r="F38" s="61" t="s">
        <v>11</v>
      </c>
      <c r="G38" s="115">
        <v>18.68</v>
      </c>
      <c r="H38" s="116"/>
      <c r="I38" s="117">
        <v>72</v>
      </c>
      <c r="J38" s="111">
        <v>4.5</v>
      </c>
      <c r="K38" s="118">
        <f t="shared" si="1"/>
        <v>0</v>
      </c>
      <c r="L38" s="63">
        <f>VLOOKUP(A38,mozz!A:F,6,FALSE)*K38</f>
        <v>0</v>
      </c>
      <c r="M38" s="64">
        <f>VLOOKUP(A38,mozz!A:H,8,FALSE)*K38</f>
        <v>0</v>
      </c>
      <c r="N38" s="45"/>
      <c r="O38" s="45"/>
      <c r="P38" s="45"/>
      <c r="Q38" s="45"/>
    </row>
    <row r="39" spans="1:17" s="46" customFormat="1" ht="15.75" thickBot="1" x14ac:dyDescent="0.3">
      <c r="A39" s="36">
        <v>74795</v>
      </c>
      <c r="B39" s="37" t="s">
        <v>130</v>
      </c>
      <c r="C39" s="65">
        <v>5.25</v>
      </c>
      <c r="D39" s="66">
        <v>1</v>
      </c>
      <c r="E39" s="66">
        <v>0</v>
      </c>
      <c r="F39" s="61" t="s">
        <v>11</v>
      </c>
      <c r="G39" s="66">
        <v>23.63</v>
      </c>
      <c r="H39" s="13"/>
      <c r="I39" s="9">
        <v>72</v>
      </c>
      <c r="J39" s="111">
        <v>4.5</v>
      </c>
      <c r="K39" s="67">
        <f t="shared" si="1"/>
        <v>0</v>
      </c>
      <c r="L39" s="68">
        <f>VLOOKUP(A39,mozz!A:F,6,FALSE)*K39</f>
        <v>0</v>
      </c>
      <c r="M39" s="69">
        <f>VLOOKUP(A39,mozz!A:H,8,FALSE)*K39</f>
        <v>0</v>
      </c>
      <c r="N39" s="45"/>
      <c r="O39" s="45"/>
      <c r="P39" s="45"/>
      <c r="Q39" s="45"/>
    </row>
    <row r="40" spans="1:17" s="46" customFormat="1" ht="19.5" customHeight="1" thickBot="1" x14ac:dyDescent="0.3">
      <c r="A40" s="122" t="s">
        <v>145</v>
      </c>
      <c r="B40" s="123"/>
      <c r="C40" s="70"/>
      <c r="D40" s="71"/>
      <c r="E40" s="71"/>
      <c r="F40" s="71"/>
      <c r="G40" s="71"/>
      <c r="H40" s="72"/>
      <c r="I40" s="71"/>
      <c r="J40" s="31"/>
      <c r="K40" s="73"/>
      <c r="L40" s="74"/>
      <c r="M40" s="75"/>
      <c r="N40" s="45"/>
      <c r="O40" s="45"/>
      <c r="P40" s="45"/>
      <c r="Q40" s="45"/>
    </row>
    <row r="41" spans="1:17" s="46" customFormat="1" x14ac:dyDescent="0.25">
      <c r="A41" s="36">
        <v>68591</v>
      </c>
      <c r="B41" s="37" t="s">
        <v>68</v>
      </c>
      <c r="C41" s="38">
        <v>5.13</v>
      </c>
      <c r="D41" s="39">
        <v>2</v>
      </c>
      <c r="E41" s="39">
        <v>2</v>
      </c>
      <c r="F41" s="40">
        <v>0.125</v>
      </c>
      <c r="G41" s="41">
        <v>23.09</v>
      </c>
      <c r="H41" s="10"/>
      <c r="I41" s="1">
        <v>72</v>
      </c>
      <c r="J41" s="111">
        <v>9</v>
      </c>
      <c r="K41" s="42">
        <f t="shared" ref="K41:K48" si="4">H41/I41</f>
        <v>0</v>
      </c>
      <c r="L41" s="43">
        <f>VLOOKUP(A41,mozz!A:F,6,FALSE)*K41</f>
        <v>0</v>
      </c>
      <c r="M41" s="44">
        <f>VLOOKUP(A41,mozz!A:H,8,FALSE)*K41</f>
        <v>0</v>
      </c>
      <c r="N41" s="45"/>
      <c r="O41" s="45"/>
      <c r="P41" s="45"/>
      <c r="Q41" s="45"/>
    </row>
    <row r="42" spans="1:17" s="46" customFormat="1" x14ac:dyDescent="0.25">
      <c r="A42" s="36">
        <v>68592</v>
      </c>
      <c r="B42" s="37" t="s">
        <v>69</v>
      </c>
      <c r="C42" s="38">
        <v>5.13</v>
      </c>
      <c r="D42" s="39">
        <v>2</v>
      </c>
      <c r="E42" s="39">
        <v>2</v>
      </c>
      <c r="F42" s="40">
        <v>0.125</v>
      </c>
      <c r="G42" s="41">
        <v>23.09</v>
      </c>
      <c r="H42" s="10"/>
      <c r="I42" s="1">
        <v>72</v>
      </c>
      <c r="J42" s="111">
        <v>7.25</v>
      </c>
      <c r="K42" s="42">
        <f t="shared" si="4"/>
        <v>0</v>
      </c>
      <c r="L42" s="43">
        <f>VLOOKUP(A42,mozz!A:F,6,FALSE)*K42</f>
        <v>0</v>
      </c>
      <c r="M42" s="44">
        <f>VLOOKUP(A42,mozz!A:H,8,FALSE)*K42</f>
        <v>0</v>
      </c>
      <c r="N42" s="45"/>
      <c r="O42" s="45"/>
      <c r="P42" s="45"/>
      <c r="Q42" s="45"/>
    </row>
    <row r="43" spans="1:17" s="46" customFormat="1" x14ac:dyDescent="0.25">
      <c r="A43" s="36">
        <v>68586</v>
      </c>
      <c r="B43" s="37" t="s">
        <v>90</v>
      </c>
      <c r="C43" s="38">
        <v>5.13</v>
      </c>
      <c r="D43" s="39">
        <v>2</v>
      </c>
      <c r="E43" s="39">
        <v>2</v>
      </c>
      <c r="F43" s="40">
        <v>0.125</v>
      </c>
      <c r="G43" s="41">
        <v>23.09</v>
      </c>
      <c r="H43" s="10"/>
      <c r="I43" s="1">
        <v>72</v>
      </c>
      <c r="J43" s="111">
        <v>9</v>
      </c>
      <c r="K43" s="42">
        <f t="shared" si="4"/>
        <v>0</v>
      </c>
      <c r="L43" s="43">
        <f>VLOOKUP(A43,mozz!A:F,6,FALSE)*K43</f>
        <v>0</v>
      </c>
      <c r="M43" s="44">
        <f>VLOOKUP(A43,mozz!A:H,8,FALSE)*K43</f>
        <v>0</v>
      </c>
      <c r="N43" s="45"/>
      <c r="O43" s="45"/>
      <c r="P43" s="45"/>
      <c r="Q43" s="45"/>
    </row>
    <row r="44" spans="1:17" s="46" customFormat="1" x14ac:dyDescent="0.25">
      <c r="A44" s="36">
        <v>68582</v>
      </c>
      <c r="B44" s="37" t="s">
        <v>82</v>
      </c>
      <c r="C44" s="38">
        <v>5.13</v>
      </c>
      <c r="D44" s="39">
        <v>2</v>
      </c>
      <c r="E44" s="39">
        <v>2</v>
      </c>
      <c r="F44" s="40">
        <v>0.125</v>
      </c>
      <c r="G44" s="41">
        <v>23.09</v>
      </c>
      <c r="H44" s="10"/>
      <c r="I44" s="1">
        <v>72</v>
      </c>
      <c r="J44" s="111">
        <v>7.25</v>
      </c>
      <c r="K44" s="42">
        <f t="shared" ref="K44" si="5">H44/I44</f>
        <v>0</v>
      </c>
      <c r="L44" s="43">
        <f>VLOOKUP(A44,mozz!A:F,6,FALSE)*K44</f>
        <v>0</v>
      </c>
      <c r="M44" s="44">
        <f>VLOOKUP(A44,mozz!A:H,8,FALSE)*K44</f>
        <v>0</v>
      </c>
      <c r="N44" s="45"/>
      <c r="O44" s="45"/>
      <c r="P44" s="45"/>
      <c r="Q44" s="45"/>
    </row>
    <row r="45" spans="1:17" s="46" customFormat="1" x14ac:dyDescent="0.25">
      <c r="A45" s="36">
        <v>68605</v>
      </c>
      <c r="B45" s="37" t="s">
        <v>92</v>
      </c>
      <c r="C45" s="38">
        <v>4.7</v>
      </c>
      <c r="D45" s="39">
        <v>2</v>
      </c>
      <c r="E45" s="39">
        <v>2</v>
      </c>
      <c r="F45" s="40">
        <v>0.125</v>
      </c>
      <c r="G45" s="41">
        <v>26.44</v>
      </c>
      <c r="H45" s="10"/>
      <c r="I45" s="1">
        <v>90</v>
      </c>
      <c r="J45" s="111">
        <v>11.25</v>
      </c>
      <c r="K45" s="42">
        <f t="shared" si="4"/>
        <v>0</v>
      </c>
      <c r="L45" s="43">
        <f>VLOOKUP(A45,mozz!A:F,6,FALSE)*K45</f>
        <v>0</v>
      </c>
      <c r="M45" s="44">
        <f>VLOOKUP(A45,mozz!A:H,8,FALSE)*K45</f>
        <v>0</v>
      </c>
      <c r="N45" s="45"/>
      <c r="O45" s="45"/>
      <c r="P45" s="45"/>
      <c r="Q45" s="45"/>
    </row>
    <row r="46" spans="1:17" s="46" customFormat="1" x14ac:dyDescent="0.25">
      <c r="A46" s="36">
        <v>68608</v>
      </c>
      <c r="B46" s="37" t="s">
        <v>93</v>
      </c>
      <c r="C46" s="38">
        <v>4.71</v>
      </c>
      <c r="D46" s="39">
        <v>2</v>
      </c>
      <c r="E46" s="39">
        <v>2</v>
      </c>
      <c r="F46" s="40">
        <v>0.125</v>
      </c>
      <c r="G46" s="41">
        <v>26.49</v>
      </c>
      <c r="H46" s="10"/>
      <c r="I46" s="1">
        <v>90</v>
      </c>
      <c r="J46" s="111">
        <v>9.5</v>
      </c>
      <c r="K46" s="42">
        <f t="shared" si="4"/>
        <v>0</v>
      </c>
      <c r="L46" s="43">
        <f>VLOOKUP(A46,mozz!A:F,6,FALSE)*K46</f>
        <v>0</v>
      </c>
      <c r="M46" s="44">
        <f>VLOOKUP(A46,mozz!A:H,8,FALSE)*K46</f>
        <v>0</v>
      </c>
      <c r="N46" s="45"/>
      <c r="O46" s="45"/>
      <c r="P46" s="45"/>
      <c r="Q46" s="45"/>
    </row>
    <row r="47" spans="1:17" s="46" customFormat="1" x14ac:dyDescent="0.25">
      <c r="A47" s="36">
        <v>74772</v>
      </c>
      <c r="B47" s="37" t="s">
        <v>94</v>
      </c>
      <c r="C47" s="38">
        <v>4.7</v>
      </c>
      <c r="D47" s="39">
        <v>2</v>
      </c>
      <c r="E47" s="39">
        <v>2</v>
      </c>
      <c r="F47" s="40">
        <v>0.125</v>
      </c>
      <c r="G47" s="41">
        <v>23.5</v>
      </c>
      <c r="H47" s="10"/>
      <c r="I47" s="1">
        <v>80</v>
      </c>
      <c r="J47" s="111">
        <v>10</v>
      </c>
      <c r="K47" s="42">
        <f t="shared" si="4"/>
        <v>0</v>
      </c>
      <c r="L47" s="43">
        <f>VLOOKUP(A47,mozz!A:F,6,FALSE)*K47</f>
        <v>0</v>
      </c>
      <c r="M47" s="44">
        <f>VLOOKUP(A47,mozz!A:H,8,FALSE)*K47</f>
        <v>0</v>
      </c>
      <c r="N47" s="45"/>
      <c r="O47" s="45"/>
      <c r="P47" s="45"/>
      <c r="Q47" s="45"/>
    </row>
    <row r="48" spans="1:17" s="46" customFormat="1" ht="15.75" thickBot="1" x14ac:dyDescent="0.3">
      <c r="A48" s="36">
        <v>74849</v>
      </c>
      <c r="B48" s="37" t="s">
        <v>95</v>
      </c>
      <c r="C48" s="38">
        <v>4.71</v>
      </c>
      <c r="D48" s="39">
        <v>2</v>
      </c>
      <c r="E48" s="39">
        <v>2</v>
      </c>
      <c r="F48" s="40">
        <v>0.125</v>
      </c>
      <c r="G48" s="41">
        <v>23.55</v>
      </c>
      <c r="H48" s="10"/>
      <c r="I48" s="1">
        <v>80</v>
      </c>
      <c r="J48" s="111">
        <v>8.4499999999999993</v>
      </c>
      <c r="K48" s="42">
        <f t="shared" si="4"/>
        <v>0</v>
      </c>
      <c r="L48" s="43">
        <f>VLOOKUP(A48,mozz!A:F,6,FALSE)*K48</f>
        <v>0</v>
      </c>
      <c r="M48" s="44">
        <f>VLOOKUP(A48,mozz!A:H,8,FALSE)*K48</f>
        <v>0</v>
      </c>
      <c r="N48" s="45"/>
      <c r="O48" s="45"/>
      <c r="P48" s="45"/>
      <c r="Q48" s="45"/>
    </row>
    <row r="49" spans="1:17" s="46" customFormat="1" ht="19.5" customHeight="1" thickBot="1" x14ac:dyDescent="0.3">
      <c r="A49" s="122" t="s">
        <v>71</v>
      </c>
      <c r="B49" s="123"/>
      <c r="C49" s="47"/>
      <c r="D49" s="48"/>
      <c r="E49" s="48"/>
      <c r="F49" s="48"/>
      <c r="G49" s="48"/>
      <c r="H49" s="49"/>
      <c r="I49" s="48"/>
      <c r="J49" s="31"/>
      <c r="K49" s="50"/>
      <c r="L49" s="51"/>
      <c r="M49" s="52"/>
      <c r="N49" s="45"/>
      <c r="O49" s="45"/>
      <c r="P49" s="45"/>
      <c r="Q49" s="45"/>
    </row>
    <row r="50" spans="1:17" s="46" customFormat="1" x14ac:dyDescent="0.25">
      <c r="A50" s="36">
        <v>72565</v>
      </c>
      <c r="B50" s="37" t="s">
        <v>96</v>
      </c>
      <c r="C50" s="53">
        <v>4.24</v>
      </c>
      <c r="D50" s="54">
        <v>2</v>
      </c>
      <c r="E50" s="54">
        <v>2</v>
      </c>
      <c r="F50" s="55">
        <v>0</v>
      </c>
      <c r="G50" s="54">
        <v>25.44</v>
      </c>
      <c r="H50" s="11"/>
      <c r="I50" s="7">
        <v>96</v>
      </c>
      <c r="J50" s="111">
        <v>4.5</v>
      </c>
      <c r="K50" s="56">
        <f t="shared" ref="K50:K71" si="6">H50/I50</f>
        <v>0</v>
      </c>
      <c r="L50" s="57">
        <f>VLOOKUP(A50,mozz!A:F,6,FALSE)*K50</f>
        <v>0</v>
      </c>
      <c r="M50" s="58">
        <f>VLOOKUP(A50,mozz!A:H,8,FALSE)*K50</f>
        <v>0</v>
      </c>
      <c r="N50" s="45"/>
      <c r="O50" s="45"/>
      <c r="P50" s="45"/>
      <c r="Q50" s="45"/>
    </row>
    <row r="51" spans="1:17" s="46" customFormat="1" x14ac:dyDescent="0.25">
      <c r="A51" s="36">
        <v>78364</v>
      </c>
      <c r="B51" s="37" t="s">
        <v>97</v>
      </c>
      <c r="C51" s="59">
        <v>4.46</v>
      </c>
      <c r="D51" s="60">
        <v>2</v>
      </c>
      <c r="E51" s="60">
        <v>2</v>
      </c>
      <c r="F51" s="61" t="s">
        <v>11</v>
      </c>
      <c r="G51" s="60">
        <v>20.07</v>
      </c>
      <c r="H51" s="12"/>
      <c r="I51" s="8">
        <v>72</v>
      </c>
      <c r="J51" s="111">
        <v>7.06</v>
      </c>
      <c r="K51" s="62">
        <f t="shared" si="6"/>
        <v>0</v>
      </c>
      <c r="L51" s="63">
        <f>VLOOKUP(A51,mozz!A:F,6,FALSE)*K51</f>
        <v>0</v>
      </c>
      <c r="M51" s="64">
        <f>VLOOKUP(A51,mozz!A:H,8,FALSE)*K51</f>
        <v>0</v>
      </c>
      <c r="N51" s="45"/>
      <c r="O51" s="45"/>
      <c r="P51" s="45"/>
      <c r="Q51" s="45"/>
    </row>
    <row r="52" spans="1:17" s="46" customFormat="1" x14ac:dyDescent="0.25">
      <c r="A52" s="36">
        <v>78365</v>
      </c>
      <c r="B52" s="37" t="s">
        <v>98</v>
      </c>
      <c r="C52" s="59">
        <v>4.51</v>
      </c>
      <c r="D52" s="60">
        <v>2</v>
      </c>
      <c r="E52" s="60">
        <v>2</v>
      </c>
      <c r="F52" s="61" t="s">
        <v>11</v>
      </c>
      <c r="G52" s="60">
        <v>20.29</v>
      </c>
      <c r="H52" s="12"/>
      <c r="I52" s="8">
        <v>72</v>
      </c>
      <c r="J52" s="111">
        <v>6.39</v>
      </c>
      <c r="K52" s="62">
        <f t="shared" si="6"/>
        <v>0</v>
      </c>
      <c r="L52" s="63">
        <f>VLOOKUP(A52,mozz!A:F,6,FALSE)*K52</f>
        <v>0</v>
      </c>
      <c r="M52" s="64">
        <f>VLOOKUP(A52,mozz!A:H,8,FALSE)*K52</f>
        <v>0</v>
      </c>
      <c r="N52" s="45"/>
      <c r="O52" s="45"/>
      <c r="P52" s="45"/>
      <c r="Q52" s="45"/>
    </row>
    <row r="53" spans="1:17" s="46" customFormat="1" x14ac:dyDescent="0.25">
      <c r="A53" s="36">
        <v>78366</v>
      </c>
      <c r="B53" s="37" t="s">
        <v>99</v>
      </c>
      <c r="C53" s="59">
        <v>4.46</v>
      </c>
      <c r="D53" s="60">
        <v>2</v>
      </c>
      <c r="E53" s="60">
        <v>2</v>
      </c>
      <c r="F53" s="61" t="s">
        <v>11</v>
      </c>
      <c r="G53" s="60">
        <v>20.07</v>
      </c>
      <c r="H53" s="12"/>
      <c r="I53" s="8">
        <v>72</v>
      </c>
      <c r="J53" s="111">
        <v>7.06</v>
      </c>
      <c r="K53" s="62">
        <f t="shared" si="6"/>
        <v>0</v>
      </c>
      <c r="L53" s="63">
        <f>VLOOKUP(A53,mozz!A:F,6,FALSE)*K53</f>
        <v>0</v>
      </c>
      <c r="M53" s="64">
        <f>VLOOKUP(A53,mozz!A:H,8,FALSE)*K53</f>
        <v>0</v>
      </c>
      <c r="N53" s="45"/>
      <c r="O53" s="45"/>
      <c r="P53" s="45"/>
      <c r="Q53" s="45"/>
    </row>
    <row r="54" spans="1:17" s="46" customFormat="1" x14ac:dyDescent="0.25">
      <c r="A54" s="36">
        <v>78367</v>
      </c>
      <c r="B54" s="37" t="s">
        <v>100</v>
      </c>
      <c r="C54" s="59">
        <v>4.51</v>
      </c>
      <c r="D54" s="60">
        <v>2</v>
      </c>
      <c r="E54" s="60">
        <v>2</v>
      </c>
      <c r="F54" s="61" t="s">
        <v>11</v>
      </c>
      <c r="G54" s="60">
        <v>20.29</v>
      </c>
      <c r="H54" s="12"/>
      <c r="I54" s="8">
        <v>72</v>
      </c>
      <c r="J54" s="111">
        <v>6.39</v>
      </c>
      <c r="K54" s="62">
        <f t="shared" si="6"/>
        <v>0</v>
      </c>
      <c r="L54" s="63">
        <f>VLOOKUP(A54,mozz!A:F,6,FALSE)*K54</f>
        <v>0</v>
      </c>
      <c r="M54" s="64">
        <f>VLOOKUP(A54,mozz!A:H,8,FALSE)*K54</f>
        <v>0</v>
      </c>
      <c r="N54" s="45"/>
      <c r="O54" s="45"/>
      <c r="P54" s="45"/>
      <c r="Q54" s="45"/>
    </row>
    <row r="55" spans="1:17" s="46" customFormat="1" ht="16.5" customHeight="1" x14ac:dyDescent="0.25">
      <c r="A55" s="36">
        <v>63519</v>
      </c>
      <c r="B55" s="37" t="s">
        <v>101</v>
      </c>
      <c r="C55" s="59">
        <v>5.2</v>
      </c>
      <c r="D55" s="60">
        <v>2</v>
      </c>
      <c r="E55" s="60">
        <v>0</v>
      </c>
      <c r="F55" s="61" t="s">
        <v>11</v>
      </c>
      <c r="G55" s="60">
        <v>17.55</v>
      </c>
      <c r="H55" s="12"/>
      <c r="I55" s="8">
        <v>54</v>
      </c>
      <c r="J55" s="111">
        <v>4.05</v>
      </c>
      <c r="K55" s="62">
        <f t="shared" si="6"/>
        <v>0</v>
      </c>
      <c r="L55" s="63">
        <f>VLOOKUP(A55,mozz!A:F,6,FALSE)*K55</f>
        <v>0</v>
      </c>
      <c r="M55" s="64">
        <f>VLOOKUP(A55,mozz!A:H,8,FALSE)*K55</f>
        <v>0</v>
      </c>
      <c r="N55" s="45"/>
      <c r="O55" s="45"/>
      <c r="P55" s="45"/>
      <c r="Q55" s="45"/>
    </row>
    <row r="56" spans="1:17" s="46" customFormat="1" x14ac:dyDescent="0.25">
      <c r="A56" s="36">
        <v>63520</v>
      </c>
      <c r="B56" s="37" t="s">
        <v>102</v>
      </c>
      <c r="C56" s="59">
        <v>5.45</v>
      </c>
      <c r="D56" s="60">
        <v>2</v>
      </c>
      <c r="E56" s="60">
        <v>0</v>
      </c>
      <c r="F56" s="61" t="s">
        <v>11</v>
      </c>
      <c r="G56" s="60">
        <v>18.39</v>
      </c>
      <c r="H56" s="12"/>
      <c r="I56" s="8">
        <v>54</v>
      </c>
      <c r="J56" s="111">
        <v>3.2</v>
      </c>
      <c r="K56" s="62">
        <f t="shared" si="6"/>
        <v>0</v>
      </c>
      <c r="L56" s="63">
        <f>VLOOKUP(A56,mozz!A:F,6,FALSE)*K56</f>
        <v>0</v>
      </c>
      <c r="M56" s="64">
        <f>VLOOKUP(A56,mozz!A:H,8,FALSE)*K56</f>
        <v>0</v>
      </c>
      <c r="N56" s="45"/>
      <c r="O56" s="45"/>
      <c r="P56" s="45"/>
      <c r="Q56" s="45"/>
    </row>
    <row r="57" spans="1:17" s="46" customFormat="1" x14ac:dyDescent="0.25">
      <c r="A57" s="36">
        <v>72580</v>
      </c>
      <c r="B57" s="37" t="s">
        <v>117</v>
      </c>
      <c r="C57" s="59">
        <v>5.03</v>
      </c>
      <c r="D57" s="60">
        <v>2</v>
      </c>
      <c r="E57" s="60">
        <v>2</v>
      </c>
      <c r="F57" s="61" t="s">
        <v>11</v>
      </c>
      <c r="G57" s="60">
        <v>18.86</v>
      </c>
      <c r="H57" s="12"/>
      <c r="I57" s="8">
        <v>60</v>
      </c>
      <c r="J57" s="111">
        <v>2.96</v>
      </c>
      <c r="K57" s="62">
        <f t="shared" ref="K57:K58" si="7">H57/I57</f>
        <v>0</v>
      </c>
      <c r="L57" s="63">
        <f>VLOOKUP(A57,mozz!A:F,6,FALSE)*K57</f>
        <v>0</v>
      </c>
      <c r="M57" s="64">
        <f>VLOOKUP(A57,mozz!A:H,8,FALSE)*K57</f>
        <v>0</v>
      </c>
      <c r="N57" s="45"/>
      <c r="O57" s="45"/>
      <c r="P57" s="45"/>
      <c r="Q57" s="45"/>
    </row>
    <row r="58" spans="1:17" s="46" customFormat="1" x14ac:dyDescent="0.25">
      <c r="A58" s="36">
        <v>72581</v>
      </c>
      <c r="B58" s="37" t="s">
        <v>116</v>
      </c>
      <c r="C58" s="59">
        <v>4.88</v>
      </c>
      <c r="D58" s="60">
        <v>2</v>
      </c>
      <c r="E58" s="60">
        <v>2</v>
      </c>
      <c r="F58" s="61" t="s">
        <v>11</v>
      </c>
      <c r="G58" s="60">
        <v>18.3</v>
      </c>
      <c r="H58" s="12"/>
      <c r="I58" s="8">
        <v>60</v>
      </c>
      <c r="J58" s="111">
        <v>2.4300000000000002</v>
      </c>
      <c r="K58" s="62">
        <f t="shared" si="7"/>
        <v>0</v>
      </c>
      <c r="L58" s="63">
        <f>VLOOKUP(A58,mozz!A:F,6,FALSE)*K58</f>
        <v>0</v>
      </c>
      <c r="M58" s="64">
        <f>VLOOKUP(A58,mozz!A:H,8,FALSE)*K58</f>
        <v>0</v>
      </c>
      <c r="N58" s="45"/>
      <c r="O58" s="45"/>
      <c r="P58" s="45"/>
      <c r="Q58" s="45"/>
    </row>
    <row r="59" spans="1:17" s="46" customFormat="1" x14ac:dyDescent="0.25">
      <c r="A59" s="36">
        <v>78368</v>
      </c>
      <c r="B59" s="37" t="s">
        <v>118</v>
      </c>
      <c r="C59" s="59">
        <v>4.9800000000000004</v>
      </c>
      <c r="D59" s="60">
        <v>2</v>
      </c>
      <c r="E59" s="60">
        <v>2</v>
      </c>
      <c r="F59" s="61" t="s">
        <v>11</v>
      </c>
      <c r="G59" s="60">
        <v>18.670000000000002</v>
      </c>
      <c r="H59" s="12"/>
      <c r="I59" s="8">
        <v>60</v>
      </c>
      <c r="J59" s="111">
        <v>5.92</v>
      </c>
      <c r="K59" s="62">
        <f t="shared" si="6"/>
        <v>0</v>
      </c>
      <c r="L59" s="63">
        <f>VLOOKUP(A59,mozz!A:F,6,FALSE)*K59</f>
        <v>0</v>
      </c>
      <c r="M59" s="64">
        <f>VLOOKUP(A59,mozz!A:H,8,FALSE)*K59</f>
        <v>0</v>
      </c>
      <c r="N59" s="45"/>
      <c r="O59" s="45"/>
      <c r="P59" s="45"/>
      <c r="Q59" s="45"/>
    </row>
    <row r="60" spans="1:17" s="46" customFormat="1" x14ac:dyDescent="0.25">
      <c r="A60" s="36">
        <v>78369</v>
      </c>
      <c r="B60" s="37" t="s">
        <v>119</v>
      </c>
      <c r="C60" s="59">
        <v>4.9800000000000004</v>
      </c>
      <c r="D60" s="60">
        <v>2</v>
      </c>
      <c r="E60" s="60">
        <v>2</v>
      </c>
      <c r="F60" s="61" t="s">
        <v>11</v>
      </c>
      <c r="G60" s="60">
        <v>18.670000000000002</v>
      </c>
      <c r="H60" s="12"/>
      <c r="I60" s="8">
        <v>60</v>
      </c>
      <c r="J60" s="111">
        <v>4.8</v>
      </c>
      <c r="K60" s="62">
        <f t="shared" si="6"/>
        <v>0</v>
      </c>
      <c r="L60" s="63">
        <f>VLOOKUP(A60,mozz!A:F,6,FALSE)*K60</f>
        <v>0</v>
      </c>
      <c r="M60" s="64">
        <f>VLOOKUP(A60,mozz!A:H,8,FALSE)*K60</f>
        <v>0</v>
      </c>
      <c r="N60" s="45"/>
      <c r="O60" s="45"/>
      <c r="P60" s="45"/>
      <c r="Q60" s="45"/>
    </row>
    <row r="61" spans="1:17" s="46" customFormat="1" x14ac:dyDescent="0.25">
      <c r="A61" s="36">
        <v>78315</v>
      </c>
      <c r="B61" t="s">
        <v>150</v>
      </c>
      <c r="C61" s="59">
        <v>4.9800000000000004</v>
      </c>
      <c r="D61" s="60">
        <v>2</v>
      </c>
      <c r="E61" s="60">
        <v>2</v>
      </c>
      <c r="F61" s="61" t="s">
        <v>11</v>
      </c>
      <c r="G61" s="60">
        <v>18.670000000000002</v>
      </c>
      <c r="H61" s="12"/>
      <c r="I61" s="8">
        <v>60</v>
      </c>
      <c r="J61" s="111">
        <v>5.92</v>
      </c>
      <c r="K61" s="62">
        <f t="shared" si="6"/>
        <v>0</v>
      </c>
      <c r="L61" s="63">
        <f>VLOOKUP(A61,mozz!A:F,6,FALSE)*K61</f>
        <v>0</v>
      </c>
      <c r="M61" s="64">
        <f>VLOOKUP(A61,mozz!A:H,8,FALSE)*K61</f>
        <v>0</v>
      </c>
      <c r="N61" s="45"/>
      <c r="O61" s="45"/>
      <c r="P61" s="45"/>
      <c r="Q61" s="45"/>
    </row>
    <row r="62" spans="1:17" s="46" customFormat="1" x14ac:dyDescent="0.25">
      <c r="A62" s="36">
        <v>78314</v>
      </c>
      <c r="B62" t="s">
        <v>149</v>
      </c>
      <c r="C62" s="59">
        <v>4.9800000000000004</v>
      </c>
      <c r="D62" s="60">
        <v>2</v>
      </c>
      <c r="E62" s="60">
        <v>2</v>
      </c>
      <c r="F62" s="61" t="s">
        <v>11</v>
      </c>
      <c r="G62" s="60">
        <v>18.670000000000002</v>
      </c>
      <c r="H62" s="12"/>
      <c r="I62" s="8">
        <v>60</v>
      </c>
      <c r="J62" s="111">
        <v>4.8</v>
      </c>
      <c r="K62" s="62">
        <f t="shared" ref="K62" si="8">H62/I62</f>
        <v>0</v>
      </c>
      <c r="L62" s="63">
        <f>VLOOKUP(A62,mozz!A:F,6,FALSE)*K62</f>
        <v>0</v>
      </c>
      <c r="M62" s="64">
        <f>VLOOKUP(A62,mozz!A:H,8,FALSE)*K62</f>
        <v>0</v>
      </c>
      <c r="N62" s="45"/>
      <c r="O62" s="45"/>
      <c r="P62" s="45"/>
      <c r="Q62" s="45"/>
    </row>
    <row r="63" spans="1:17" s="46" customFormat="1" x14ac:dyDescent="0.25">
      <c r="A63" s="36">
        <v>72671</v>
      </c>
      <c r="B63" s="37" t="s">
        <v>120</v>
      </c>
      <c r="C63" s="59">
        <v>5.5</v>
      </c>
      <c r="D63" s="60">
        <v>2</v>
      </c>
      <c r="E63" s="60">
        <v>2</v>
      </c>
      <c r="F63" s="61" t="s">
        <v>11</v>
      </c>
      <c r="G63" s="60">
        <v>20.62</v>
      </c>
      <c r="H63" s="12"/>
      <c r="I63" s="8">
        <v>60</v>
      </c>
      <c r="J63" s="111">
        <v>7.5</v>
      </c>
      <c r="K63" s="62">
        <f t="shared" si="6"/>
        <v>0</v>
      </c>
      <c r="L63" s="63">
        <f>VLOOKUP(A63,mozz!A:F,6,FALSE)*K63</f>
        <v>0</v>
      </c>
      <c r="M63" s="64">
        <f>VLOOKUP(A63,mozz!A:H,8,FALSE)*K63</f>
        <v>0</v>
      </c>
      <c r="N63" s="45"/>
      <c r="O63" s="45"/>
      <c r="P63" s="45"/>
      <c r="Q63" s="45"/>
    </row>
    <row r="64" spans="1:17" s="46" customFormat="1" x14ac:dyDescent="0.25">
      <c r="A64" s="36">
        <v>72672</v>
      </c>
      <c r="B64" s="37" t="s">
        <v>121</v>
      </c>
      <c r="C64" s="59">
        <v>5.4</v>
      </c>
      <c r="D64" s="60">
        <v>2</v>
      </c>
      <c r="E64" s="60">
        <v>2</v>
      </c>
      <c r="F64" s="61" t="s">
        <v>11</v>
      </c>
      <c r="G64" s="60">
        <v>20.25</v>
      </c>
      <c r="H64" s="12"/>
      <c r="I64" s="8">
        <v>60</v>
      </c>
      <c r="J64" s="111">
        <v>5.63</v>
      </c>
      <c r="K64" s="62">
        <f t="shared" si="6"/>
        <v>0</v>
      </c>
      <c r="L64" s="63">
        <f>VLOOKUP(A64,mozz!A:F,6,FALSE)*K64</f>
        <v>0</v>
      </c>
      <c r="M64" s="64">
        <f>VLOOKUP(A64,mozz!A:H,8,FALSE)*K64</f>
        <v>0</v>
      </c>
      <c r="N64" s="45"/>
      <c r="O64" s="45"/>
      <c r="P64" s="45"/>
      <c r="Q64" s="45"/>
    </row>
    <row r="65" spans="1:17" s="46" customFormat="1" x14ac:dyDescent="0.25">
      <c r="A65" s="36">
        <v>78356</v>
      </c>
      <c r="B65" s="37" t="s">
        <v>112</v>
      </c>
      <c r="C65" s="59">
        <v>4.9400000000000004</v>
      </c>
      <c r="D65" s="60">
        <v>2</v>
      </c>
      <c r="E65" s="60">
        <v>2</v>
      </c>
      <c r="F65" s="61" t="s">
        <v>11</v>
      </c>
      <c r="G65" s="60">
        <v>18.52</v>
      </c>
      <c r="H65" s="12"/>
      <c r="I65" s="8">
        <v>60</v>
      </c>
      <c r="J65" s="111">
        <v>3.1</v>
      </c>
      <c r="K65" s="62">
        <f t="shared" si="6"/>
        <v>0</v>
      </c>
      <c r="L65" s="63">
        <f>VLOOKUP(A65,mozz!A:F,6,FALSE)*K65</f>
        <v>0</v>
      </c>
      <c r="M65" s="64">
        <f>VLOOKUP(A65,mozz!A:H,8,FALSE)*K65</f>
        <v>0</v>
      </c>
      <c r="N65" s="45"/>
      <c r="O65" s="45"/>
      <c r="P65" s="45"/>
      <c r="Q65" s="45"/>
    </row>
    <row r="66" spans="1:17" s="46" customFormat="1" x14ac:dyDescent="0.25">
      <c r="A66" s="36">
        <v>78357</v>
      </c>
      <c r="B66" s="37" t="s">
        <v>113</v>
      </c>
      <c r="C66" s="59">
        <v>4.93</v>
      </c>
      <c r="D66" s="60">
        <v>2</v>
      </c>
      <c r="E66" s="60">
        <v>2</v>
      </c>
      <c r="F66" s="61" t="s">
        <v>11</v>
      </c>
      <c r="G66" s="60">
        <v>18.48</v>
      </c>
      <c r="H66" s="12"/>
      <c r="I66" s="8">
        <v>60</v>
      </c>
      <c r="J66" s="111">
        <v>2.2999999999999998</v>
      </c>
      <c r="K66" s="62">
        <f t="shared" si="6"/>
        <v>0</v>
      </c>
      <c r="L66" s="63">
        <f>VLOOKUP(A66,mozz!A:F,6,FALSE)*K66</f>
        <v>0</v>
      </c>
      <c r="M66" s="64">
        <f>VLOOKUP(A66,mozz!A:H,8,FALSE)*K66</f>
        <v>0</v>
      </c>
      <c r="N66" s="45"/>
      <c r="O66" s="45"/>
      <c r="P66" s="45"/>
      <c r="Q66" s="45"/>
    </row>
    <row r="67" spans="1:17" s="46" customFormat="1" x14ac:dyDescent="0.25">
      <c r="A67" s="36">
        <v>78359</v>
      </c>
      <c r="B67" s="37" t="s">
        <v>114</v>
      </c>
      <c r="C67" s="59">
        <v>4.29</v>
      </c>
      <c r="D67" s="60">
        <v>2</v>
      </c>
      <c r="E67" s="60">
        <v>2</v>
      </c>
      <c r="F67" s="61">
        <v>0</v>
      </c>
      <c r="G67" s="60">
        <v>16.079999999999998</v>
      </c>
      <c r="H67" s="12"/>
      <c r="I67" s="8">
        <v>60</v>
      </c>
      <c r="J67" s="111">
        <v>1.75</v>
      </c>
      <c r="K67" s="62">
        <f t="shared" si="6"/>
        <v>0</v>
      </c>
      <c r="L67" s="63">
        <f>VLOOKUP(A67,mozz!A:F,6,FALSE)*K67</f>
        <v>0</v>
      </c>
      <c r="M67" s="64">
        <f>VLOOKUP(A67,mozz!A:H,8,FALSE)*K67</f>
        <v>0</v>
      </c>
      <c r="N67" s="45"/>
      <c r="O67" s="45"/>
      <c r="P67" s="45"/>
      <c r="Q67" s="45"/>
    </row>
    <row r="68" spans="1:17" s="46" customFormat="1" x14ac:dyDescent="0.25">
      <c r="A68" s="36">
        <v>78361</v>
      </c>
      <c r="B68" s="37" t="s">
        <v>115</v>
      </c>
      <c r="C68" s="59">
        <v>4.29</v>
      </c>
      <c r="D68" s="60">
        <v>2</v>
      </c>
      <c r="E68" s="60">
        <v>2</v>
      </c>
      <c r="F68" s="61">
        <v>0</v>
      </c>
      <c r="G68" s="60">
        <v>16.079999999999998</v>
      </c>
      <c r="H68" s="12"/>
      <c r="I68" s="8">
        <v>60</v>
      </c>
      <c r="J68" s="111">
        <v>1.75</v>
      </c>
      <c r="K68" s="62">
        <f t="shared" si="6"/>
        <v>0</v>
      </c>
      <c r="L68" s="63">
        <f>VLOOKUP(A68,mozz!A:F,6,FALSE)*K68</f>
        <v>0</v>
      </c>
      <c r="M68" s="64">
        <f>VLOOKUP(A68,mozz!A:H,8,FALSE)*K68</f>
        <v>0</v>
      </c>
      <c r="N68" s="45"/>
      <c r="O68" s="45"/>
      <c r="P68" s="45"/>
      <c r="Q68" s="45"/>
    </row>
    <row r="69" spans="1:17" s="46" customFormat="1" x14ac:dyDescent="0.25">
      <c r="A69" s="36">
        <v>68724</v>
      </c>
      <c r="B69" s="37" t="s">
        <v>147</v>
      </c>
      <c r="C69" s="59">
        <v>4.29</v>
      </c>
      <c r="D69" s="60">
        <v>2</v>
      </c>
      <c r="E69" s="60">
        <v>2</v>
      </c>
      <c r="F69" s="61">
        <v>0</v>
      </c>
      <c r="G69" s="60">
        <v>16.079999999999998</v>
      </c>
      <c r="H69" s="12"/>
      <c r="I69" s="8">
        <v>60</v>
      </c>
      <c r="J69" s="111">
        <v>6.28</v>
      </c>
      <c r="K69" s="62">
        <f t="shared" si="6"/>
        <v>0</v>
      </c>
      <c r="L69" s="63">
        <f>VLOOKUP(A69,mozz!A:F,6,FALSE)*K69</f>
        <v>0</v>
      </c>
      <c r="M69" s="64">
        <f>VLOOKUP(A69,mozz!A:H,8,FALSE)*K69</f>
        <v>0</v>
      </c>
      <c r="N69" s="45"/>
      <c r="O69" s="45"/>
      <c r="P69" s="45"/>
      <c r="Q69" s="45"/>
    </row>
    <row r="70" spans="1:17" s="46" customFormat="1" x14ac:dyDescent="0.25">
      <c r="A70" s="36">
        <v>73020</v>
      </c>
      <c r="B70" s="37" t="s">
        <v>70</v>
      </c>
      <c r="C70" s="59">
        <v>7.02</v>
      </c>
      <c r="D70" s="60">
        <v>2</v>
      </c>
      <c r="E70" s="60">
        <v>0</v>
      </c>
      <c r="F70" s="61" t="s">
        <v>11</v>
      </c>
      <c r="G70" s="60">
        <v>15.8</v>
      </c>
      <c r="H70" s="12"/>
      <c r="I70" s="8">
        <v>36</v>
      </c>
      <c r="J70" s="111">
        <v>4.3899999999999997</v>
      </c>
      <c r="K70" s="62">
        <f t="shared" si="6"/>
        <v>0</v>
      </c>
      <c r="L70" s="63">
        <f>VLOOKUP(A70,mozz!A:F,6,FALSE)*K70</f>
        <v>0</v>
      </c>
      <c r="M70" s="64">
        <f>VLOOKUP(A70,mozz!A:H,8,FALSE)*K70</f>
        <v>0</v>
      </c>
      <c r="N70" s="45"/>
      <c r="O70" s="45"/>
      <c r="P70" s="45"/>
      <c r="Q70" s="45"/>
    </row>
    <row r="71" spans="1:17" s="46" customFormat="1" ht="15.75" thickBot="1" x14ac:dyDescent="0.3">
      <c r="A71" s="36">
        <v>73022</v>
      </c>
      <c r="B71" s="37" t="s">
        <v>65</v>
      </c>
      <c r="C71" s="65">
        <v>7.02</v>
      </c>
      <c r="D71" s="66">
        <v>2</v>
      </c>
      <c r="E71" s="66">
        <v>0</v>
      </c>
      <c r="F71" s="61" t="s">
        <v>11</v>
      </c>
      <c r="G71" s="66">
        <v>15.8</v>
      </c>
      <c r="H71" s="13"/>
      <c r="I71" s="9">
        <v>36</v>
      </c>
      <c r="J71" s="111">
        <v>4.3899999999999997</v>
      </c>
      <c r="K71" s="67">
        <f t="shared" si="6"/>
        <v>0</v>
      </c>
      <c r="L71" s="68">
        <f>VLOOKUP(A71,mozz!A:F,6,FALSE)*K71</f>
        <v>0</v>
      </c>
      <c r="M71" s="69">
        <f>VLOOKUP(A71,mozz!A:H,8,FALSE)*K71</f>
        <v>0</v>
      </c>
      <c r="N71" s="45"/>
      <c r="O71" s="45"/>
      <c r="P71" s="45"/>
      <c r="Q71" s="45"/>
    </row>
    <row r="72" spans="1:17" s="46" customFormat="1" ht="19.5" customHeight="1" thickBot="1" x14ac:dyDescent="0.3">
      <c r="A72" s="122" t="s">
        <v>59</v>
      </c>
      <c r="B72" s="123"/>
      <c r="C72" s="70"/>
      <c r="D72" s="71"/>
      <c r="E72" s="71"/>
      <c r="F72" s="71"/>
      <c r="G72" s="71"/>
      <c r="H72" s="72"/>
      <c r="I72" s="71"/>
      <c r="J72" s="31"/>
      <c r="K72" s="73"/>
      <c r="L72" s="74"/>
      <c r="M72" s="75"/>
      <c r="N72" s="45"/>
      <c r="O72" s="45"/>
      <c r="P72" s="45"/>
      <c r="Q72" s="45"/>
    </row>
    <row r="73" spans="1:17" s="46" customFormat="1" x14ac:dyDescent="0.25">
      <c r="A73" s="36">
        <v>73318</v>
      </c>
      <c r="B73" s="37" t="s">
        <v>110</v>
      </c>
      <c r="C73" s="38">
        <v>4.2</v>
      </c>
      <c r="D73" s="39">
        <v>2</v>
      </c>
      <c r="E73" s="39">
        <v>2</v>
      </c>
      <c r="F73" s="40">
        <v>0</v>
      </c>
      <c r="G73" s="41">
        <v>26.25</v>
      </c>
      <c r="H73" s="10"/>
      <c r="I73" s="1">
        <v>100</v>
      </c>
      <c r="J73" s="111">
        <v>5.63</v>
      </c>
      <c r="K73" s="42">
        <f t="shared" ref="K73:K80" si="9">H73/I73</f>
        <v>0</v>
      </c>
      <c r="L73" s="43">
        <f>VLOOKUP(A73,mozz!A:F,6,FALSE)*K73</f>
        <v>0</v>
      </c>
      <c r="M73" s="44">
        <f>VLOOKUP(A73,mozz!A:H,8,FALSE)*K73</f>
        <v>0</v>
      </c>
      <c r="N73" s="45"/>
      <c r="O73" s="45"/>
      <c r="P73" s="45"/>
      <c r="Q73" s="45"/>
    </row>
    <row r="74" spans="1:17" s="46" customFormat="1" x14ac:dyDescent="0.25">
      <c r="A74" s="36">
        <v>73338</v>
      </c>
      <c r="B74" s="37" t="s">
        <v>111</v>
      </c>
      <c r="C74" s="38">
        <v>4.2</v>
      </c>
      <c r="D74" s="39">
        <v>2</v>
      </c>
      <c r="E74" s="39">
        <v>2</v>
      </c>
      <c r="F74" s="40">
        <v>0</v>
      </c>
      <c r="G74" s="41">
        <v>26.25</v>
      </c>
      <c r="H74" s="10"/>
      <c r="I74" s="1">
        <v>100</v>
      </c>
      <c r="J74" s="111">
        <v>10</v>
      </c>
      <c r="K74" s="42">
        <f t="shared" si="9"/>
        <v>0</v>
      </c>
      <c r="L74" s="43">
        <f>VLOOKUP(A74,mozz!A:F,6,FALSE)*K74</f>
        <v>0</v>
      </c>
      <c r="M74" s="44">
        <f>VLOOKUP(A74,mozz!A:H,8,FALSE)*K74</f>
        <v>0</v>
      </c>
      <c r="N74" s="45"/>
      <c r="O74" s="45"/>
      <c r="P74" s="45"/>
      <c r="Q74" s="45"/>
    </row>
    <row r="75" spans="1:17" s="46" customFormat="1" x14ac:dyDescent="0.25">
      <c r="A75" s="36">
        <v>78376</v>
      </c>
      <c r="B75" s="37" t="s">
        <v>54</v>
      </c>
      <c r="C75" s="38">
        <v>4.46</v>
      </c>
      <c r="D75" s="39">
        <v>2</v>
      </c>
      <c r="E75" s="39">
        <v>2</v>
      </c>
      <c r="F75" s="40" t="s">
        <v>11</v>
      </c>
      <c r="G75" s="41">
        <v>13.38</v>
      </c>
      <c r="H75" s="10"/>
      <c r="I75" s="1">
        <v>48</v>
      </c>
      <c r="J75" s="111">
        <v>2.71</v>
      </c>
      <c r="K75" s="42">
        <f t="shared" si="9"/>
        <v>0</v>
      </c>
      <c r="L75" s="43">
        <f>VLOOKUP(A75,mozz!A:F,6,FALSE)*K75</f>
        <v>0</v>
      </c>
      <c r="M75" s="44">
        <f>VLOOKUP(A75,mozz!A:H,8,FALSE)*K75</f>
        <v>0</v>
      </c>
      <c r="N75" s="45"/>
      <c r="O75" s="45"/>
      <c r="P75" s="45"/>
      <c r="Q75" s="45"/>
    </row>
    <row r="76" spans="1:17" s="46" customFormat="1" x14ac:dyDescent="0.25">
      <c r="A76" s="36">
        <v>78377</v>
      </c>
      <c r="B76" s="37" t="s">
        <v>55</v>
      </c>
      <c r="C76" s="38">
        <v>4.46</v>
      </c>
      <c r="D76" s="39">
        <v>2</v>
      </c>
      <c r="E76" s="39">
        <v>2</v>
      </c>
      <c r="F76" s="40" t="s">
        <v>11</v>
      </c>
      <c r="G76" s="41">
        <v>6.69</v>
      </c>
      <c r="H76" s="10"/>
      <c r="I76" s="1">
        <v>24</v>
      </c>
      <c r="J76" s="111">
        <v>1.36</v>
      </c>
      <c r="K76" s="42">
        <f t="shared" si="9"/>
        <v>0</v>
      </c>
      <c r="L76" s="43">
        <f>VLOOKUP(A76,mozz!A:F,6,FALSE)*K76</f>
        <v>0</v>
      </c>
      <c r="M76" s="44">
        <f>VLOOKUP(A76,mozz!A:H,8,FALSE)*K76</f>
        <v>0</v>
      </c>
      <c r="N76" s="45"/>
      <c r="O76" s="45"/>
      <c r="P76" s="45"/>
      <c r="Q76" s="45"/>
    </row>
    <row r="77" spans="1:17" s="46" customFormat="1" x14ac:dyDescent="0.25">
      <c r="A77" s="36">
        <v>78378</v>
      </c>
      <c r="B77" s="37" t="s">
        <v>53</v>
      </c>
      <c r="C77" s="38">
        <v>3.1</v>
      </c>
      <c r="D77" s="39">
        <v>1</v>
      </c>
      <c r="E77" s="39">
        <v>2</v>
      </c>
      <c r="F77" s="40">
        <v>0</v>
      </c>
      <c r="G77" s="41">
        <v>9.3000000000000007</v>
      </c>
      <c r="H77" s="10"/>
      <c r="I77" s="1">
        <v>48</v>
      </c>
      <c r="J77" s="111">
        <v>1.32</v>
      </c>
      <c r="K77" s="42">
        <f t="shared" si="9"/>
        <v>0</v>
      </c>
      <c r="L77" s="43">
        <f>VLOOKUP(A77,mozz!A:F,6,FALSE)*K77</f>
        <v>0</v>
      </c>
      <c r="M77" s="44">
        <f>VLOOKUP(A77,mozz!A:H,8,FALSE)*K77</f>
        <v>0</v>
      </c>
      <c r="N77" s="45"/>
      <c r="O77" s="45"/>
      <c r="P77" s="45"/>
      <c r="Q77" s="45"/>
    </row>
    <row r="78" spans="1:17" s="46" customFormat="1" x14ac:dyDescent="0.25">
      <c r="A78" s="36">
        <v>78379</v>
      </c>
      <c r="B78" s="37" t="s">
        <v>56</v>
      </c>
      <c r="C78" s="38">
        <v>3.1</v>
      </c>
      <c r="D78" s="39">
        <v>1</v>
      </c>
      <c r="E78" s="39">
        <v>2</v>
      </c>
      <c r="F78" s="40">
        <v>0</v>
      </c>
      <c r="G78" s="41">
        <v>9.3000000000000007</v>
      </c>
      <c r="H78" s="10"/>
      <c r="I78" s="1">
        <v>48</v>
      </c>
      <c r="J78" s="111">
        <v>1.32</v>
      </c>
      <c r="K78" s="42">
        <f t="shared" si="9"/>
        <v>0</v>
      </c>
      <c r="L78" s="43">
        <f>VLOOKUP(A78,mozz!A:F,6,FALSE)*K78</f>
        <v>0</v>
      </c>
      <c r="M78" s="44">
        <f>VLOOKUP(A78,mozz!A:H,8,FALSE)*K78</f>
        <v>0</v>
      </c>
      <c r="N78" s="45"/>
      <c r="O78" s="45"/>
      <c r="P78" s="45"/>
      <c r="Q78" s="45"/>
    </row>
    <row r="79" spans="1:17" s="46" customFormat="1" x14ac:dyDescent="0.25">
      <c r="A79" s="36">
        <v>78372</v>
      </c>
      <c r="B79" s="37" t="s">
        <v>40</v>
      </c>
      <c r="C79" s="38">
        <v>4.4000000000000004</v>
      </c>
      <c r="D79" s="39">
        <v>2</v>
      </c>
      <c r="E79" s="39">
        <v>2</v>
      </c>
      <c r="F79" s="40">
        <v>0</v>
      </c>
      <c r="G79" s="41">
        <v>26.4</v>
      </c>
      <c r="H79" s="10"/>
      <c r="I79" s="1">
        <v>96</v>
      </c>
      <c r="J79" s="111">
        <v>9.1199999999999992</v>
      </c>
      <c r="K79" s="42">
        <f t="shared" si="9"/>
        <v>0</v>
      </c>
      <c r="L79" s="43">
        <f>VLOOKUP(A79,mozz!A:F,6,FALSE)*K79</f>
        <v>0</v>
      </c>
      <c r="M79" s="44">
        <f>VLOOKUP(A79,mozz!A:H,8,FALSE)*K79</f>
        <v>0</v>
      </c>
      <c r="N79" s="45"/>
      <c r="O79" s="45"/>
      <c r="P79" s="45"/>
      <c r="Q79" s="45"/>
    </row>
    <row r="80" spans="1:17" s="46" customFormat="1" ht="15.75" thickBot="1" x14ac:dyDescent="0.3">
      <c r="A80" s="36">
        <v>78373</v>
      </c>
      <c r="B80" s="37" t="s">
        <v>41</v>
      </c>
      <c r="C80" s="38">
        <v>4.4000000000000004</v>
      </c>
      <c r="D80" s="39">
        <v>2</v>
      </c>
      <c r="E80" s="39">
        <v>2</v>
      </c>
      <c r="F80" s="40">
        <v>0</v>
      </c>
      <c r="G80" s="41">
        <v>26.4</v>
      </c>
      <c r="H80" s="10"/>
      <c r="I80" s="1">
        <v>96</v>
      </c>
      <c r="J80" s="111">
        <v>6.72</v>
      </c>
      <c r="K80" s="42">
        <f t="shared" si="9"/>
        <v>0</v>
      </c>
      <c r="L80" s="43">
        <f>VLOOKUP(A80,mozz!A:F,6,FALSE)*K80</f>
        <v>0</v>
      </c>
      <c r="M80" s="44">
        <f>VLOOKUP(A80,mozz!A:H,8,FALSE)*K80</f>
        <v>0</v>
      </c>
      <c r="N80" s="45"/>
      <c r="O80" s="45"/>
      <c r="P80" s="45"/>
      <c r="Q80" s="45"/>
    </row>
    <row r="81" spans="1:17" s="46" customFormat="1" ht="19.5" customHeight="1" thickBot="1" x14ac:dyDescent="0.3">
      <c r="A81" s="122" t="s">
        <v>60</v>
      </c>
      <c r="B81" s="123"/>
      <c r="C81" s="30"/>
      <c r="D81" s="31"/>
      <c r="E81" s="31"/>
      <c r="F81" s="31"/>
      <c r="G81" s="31"/>
      <c r="H81" s="32"/>
      <c r="I81" s="31"/>
      <c r="J81" s="31"/>
      <c r="K81" s="76"/>
      <c r="L81" s="77"/>
      <c r="M81" s="78"/>
      <c r="N81" s="45"/>
      <c r="O81" s="45"/>
      <c r="P81" s="45"/>
      <c r="Q81" s="45"/>
    </row>
    <row r="82" spans="1:17" s="46" customFormat="1" x14ac:dyDescent="0.25">
      <c r="A82" s="36">
        <v>68523</v>
      </c>
      <c r="B82" s="37" t="s">
        <v>122</v>
      </c>
      <c r="C82" s="38">
        <v>5.44</v>
      </c>
      <c r="D82" s="39">
        <v>2</v>
      </c>
      <c r="E82" s="39">
        <v>2</v>
      </c>
      <c r="F82" s="40" t="s">
        <v>11</v>
      </c>
      <c r="G82" s="41">
        <v>24.48</v>
      </c>
      <c r="H82" s="10"/>
      <c r="I82" s="1">
        <v>72</v>
      </c>
      <c r="J82" s="111">
        <v>3.42</v>
      </c>
      <c r="K82" s="42">
        <f t="shared" ref="K82:K98" si="10">H82/I82</f>
        <v>0</v>
      </c>
      <c r="L82" s="43">
        <f>VLOOKUP(A82,mozz!A:F,6,FALSE)*K82</f>
        <v>0</v>
      </c>
      <c r="M82" s="44">
        <f>VLOOKUP(A82,mozz!A:H,8,FALSE)*K82</f>
        <v>0</v>
      </c>
      <c r="N82" s="45"/>
      <c r="O82" s="45"/>
      <c r="P82" s="45"/>
      <c r="Q82" s="45"/>
    </row>
    <row r="83" spans="1:17" s="46" customFormat="1" x14ac:dyDescent="0.25">
      <c r="A83" s="36">
        <v>68521</v>
      </c>
      <c r="B83" s="37" t="s">
        <v>109</v>
      </c>
      <c r="C83" s="38">
        <v>5.0999999999999996</v>
      </c>
      <c r="D83" s="39">
        <v>2</v>
      </c>
      <c r="E83" s="39">
        <v>2</v>
      </c>
      <c r="F83" s="40" t="s">
        <v>11</v>
      </c>
      <c r="G83" s="41">
        <v>30.6</v>
      </c>
      <c r="H83" s="10"/>
      <c r="I83" s="1">
        <v>96</v>
      </c>
      <c r="J83" s="111">
        <v>12</v>
      </c>
      <c r="K83" s="42">
        <f t="shared" si="10"/>
        <v>0</v>
      </c>
      <c r="L83" s="43">
        <f>VLOOKUP(A83,mozz!A:F,6,FALSE)*K83</f>
        <v>0</v>
      </c>
      <c r="M83" s="44">
        <f>VLOOKUP(A83,mozz!A:H,8,FALSE)*K83</f>
        <v>0</v>
      </c>
      <c r="N83" s="45"/>
      <c r="O83" s="45"/>
      <c r="P83" s="45"/>
      <c r="Q83" s="45"/>
    </row>
    <row r="84" spans="1:17" s="46" customFormat="1" x14ac:dyDescent="0.25">
      <c r="A84" s="36">
        <v>68525</v>
      </c>
      <c r="B84" s="37" t="s">
        <v>142</v>
      </c>
      <c r="C84" s="38">
        <v>5.3</v>
      </c>
      <c r="D84" s="39">
        <v>2</v>
      </c>
      <c r="E84" s="39">
        <v>2</v>
      </c>
      <c r="F84" s="40" t="s">
        <v>11</v>
      </c>
      <c r="G84" s="41">
        <v>31.8</v>
      </c>
      <c r="H84" s="10"/>
      <c r="I84" s="1">
        <v>96</v>
      </c>
      <c r="J84" s="111">
        <v>10.38</v>
      </c>
      <c r="K84" s="42">
        <f t="shared" si="10"/>
        <v>0</v>
      </c>
      <c r="L84" s="43">
        <f>VLOOKUP(A84,mozz!A:F,6,FALSE)*K84</f>
        <v>0</v>
      </c>
      <c r="M84" s="44">
        <f>VLOOKUP(A84,mozz!A:H,8,FALSE)*K84</f>
        <v>0</v>
      </c>
      <c r="N84" s="45"/>
      <c r="O84" s="45"/>
      <c r="P84" s="45"/>
      <c r="Q84" s="45"/>
    </row>
    <row r="85" spans="1:17" s="46" customFormat="1" x14ac:dyDescent="0.25">
      <c r="A85" s="36">
        <v>68534</v>
      </c>
      <c r="B85" s="37" t="s">
        <v>143</v>
      </c>
      <c r="C85" s="38">
        <v>5.21</v>
      </c>
      <c r="D85" s="39">
        <v>2</v>
      </c>
      <c r="E85" s="39">
        <v>2</v>
      </c>
      <c r="F85" s="40" t="s">
        <v>11</v>
      </c>
      <c r="G85" s="41">
        <v>31.26</v>
      </c>
      <c r="H85" s="10"/>
      <c r="I85" s="1">
        <v>96</v>
      </c>
      <c r="J85" s="111">
        <v>8.77</v>
      </c>
      <c r="K85" s="42">
        <f t="shared" si="10"/>
        <v>0</v>
      </c>
      <c r="L85" s="43">
        <f>VLOOKUP(A85,mozz!A:F,6,FALSE)*K85</f>
        <v>0</v>
      </c>
      <c r="M85" s="44">
        <f>VLOOKUP(A85,mozz!A:H,8,FALSE)*K85</f>
        <v>0</v>
      </c>
      <c r="N85" s="45"/>
      <c r="O85" s="45"/>
      <c r="P85" s="45"/>
      <c r="Q85" s="45"/>
    </row>
    <row r="86" spans="1:17" s="46" customFormat="1" x14ac:dyDescent="0.25">
      <c r="A86" s="36">
        <v>78673</v>
      </c>
      <c r="B86" s="37" t="s">
        <v>123</v>
      </c>
      <c r="C86" s="38">
        <v>4.5999999999999996</v>
      </c>
      <c r="D86" s="39">
        <v>2</v>
      </c>
      <c r="E86" s="39">
        <v>2</v>
      </c>
      <c r="F86" s="40" t="s">
        <v>11</v>
      </c>
      <c r="G86" s="41">
        <v>27.6</v>
      </c>
      <c r="H86" s="10"/>
      <c r="I86" s="1">
        <v>96</v>
      </c>
      <c r="J86" s="111">
        <v>4.5</v>
      </c>
      <c r="K86" s="42">
        <f t="shared" si="10"/>
        <v>0</v>
      </c>
      <c r="L86" s="43">
        <f>VLOOKUP(A86,mozz!A:F,6,FALSE)*K86</f>
        <v>0</v>
      </c>
      <c r="M86" s="44">
        <f>VLOOKUP(A86,mozz!A:H,8,FALSE)*K86</f>
        <v>0</v>
      </c>
      <c r="N86" s="45"/>
      <c r="O86" s="45"/>
      <c r="P86" s="45"/>
      <c r="Q86" s="45"/>
    </row>
    <row r="87" spans="1:17" s="46" customFormat="1" x14ac:dyDescent="0.25">
      <c r="A87" s="36">
        <v>78674</v>
      </c>
      <c r="B87" s="37" t="s">
        <v>124</v>
      </c>
      <c r="C87" s="38">
        <v>4.4800000000000004</v>
      </c>
      <c r="D87" s="39">
        <v>2</v>
      </c>
      <c r="E87" s="39">
        <v>2</v>
      </c>
      <c r="F87" s="40" t="s">
        <v>11</v>
      </c>
      <c r="G87" s="41">
        <v>26.88</v>
      </c>
      <c r="H87" s="10"/>
      <c r="I87" s="1">
        <v>96</v>
      </c>
      <c r="J87" s="111">
        <v>3.33</v>
      </c>
      <c r="K87" s="42">
        <f t="shared" si="10"/>
        <v>0</v>
      </c>
      <c r="L87" s="43">
        <f>VLOOKUP(A87,mozz!A:F,6,FALSE)*K87</f>
        <v>0</v>
      </c>
      <c r="M87" s="44">
        <f>VLOOKUP(A87,mozz!A:H,8,FALSE)*K87</f>
        <v>0</v>
      </c>
      <c r="N87" s="45"/>
      <c r="O87" s="45"/>
      <c r="P87" s="45"/>
      <c r="Q87" s="45"/>
    </row>
    <row r="88" spans="1:17" s="46" customFormat="1" x14ac:dyDescent="0.25">
      <c r="A88" s="36">
        <v>78697</v>
      </c>
      <c r="B88" s="37" t="s">
        <v>125</v>
      </c>
      <c r="C88" s="38">
        <v>4.5</v>
      </c>
      <c r="D88" s="39">
        <v>2</v>
      </c>
      <c r="E88" s="39">
        <v>2</v>
      </c>
      <c r="F88" s="40" t="s">
        <v>11</v>
      </c>
      <c r="G88" s="41">
        <v>27</v>
      </c>
      <c r="H88" s="10"/>
      <c r="I88" s="1">
        <v>96</v>
      </c>
      <c r="J88" s="111">
        <v>8.4</v>
      </c>
      <c r="K88" s="42">
        <f t="shared" si="10"/>
        <v>0</v>
      </c>
      <c r="L88" s="43">
        <f>VLOOKUP(A88,mozz!A:F,6,FALSE)*K88</f>
        <v>0</v>
      </c>
      <c r="M88" s="44">
        <f>VLOOKUP(A88,mozz!A:H,8,FALSE)*K88</f>
        <v>0</v>
      </c>
      <c r="N88" s="45"/>
      <c r="O88" s="45"/>
      <c r="P88" s="45"/>
      <c r="Q88" s="45"/>
    </row>
    <row r="89" spans="1:17" s="46" customFormat="1" x14ac:dyDescent="0.25">
      <c r="A89" s="36">
        <v>78698</v>
      </c>
      <c r="B89" s="37" t="s">
        <v>126</v>
      </c>
      <c r="C89" s="38">
        <v>4.4800000000000004</v>
      </c>
      <c r="D89" s="39">
        <v>2</v>
      </c>
      <c r="E89" s="39">
        <v>2</v>
      </c>
      <c r="F89" s="40" t="s">
        <v>11</v>
      </c>
      <c r="G89" s="41">
        <v>26.88</v>
      </c>
      <c r="H89" s="10"/>
      <c r="I89" s="1">
        <v>96</v>
      </c>
      <c r="J89" s="111">
        <v>6.66</v>
      </c>
      <c r="K89" s="42">
        <f t="shared" si="10"/>
        <v>0</v>
      </c>
      <c r="L89" s="43">
        <f>VLOOKUP(A89,mozz!A:F,6,FALSE)*K89</f>
        <v>0</v>
      </c>
      <c r="M89" s="44">
        <f>VLOOKUP(A89,mozz!A:H,8,FALSE)*K89</f>
        <v>0</v>
      </c>
      <c r="N89" s="45"/>
      <c r="O89" s="45"/>
      <c r="P89" s="45"/>
      <c r="Q89" s="45"/>
    </row>
    <row r="90" spans="1:17" s="46" customFormat="1" x14ac:dyDescent="0.25">
      <c r="A90" s="36">
        <v>78771</v>
      </c>
      <c r="B90" s="37" t="s">
        <v>127</v>
      </c>
      <c r="C90" s="38">
        <v>4.6900000000000004</v>
      </c>
      <c r="D90" s="39">
        <v>2</v>
      </c>
      <c r="E90" s="39">
        <v>2</v>
      </c>
      <c r="F90" s="40" t="s">
        <v>11</v>
      </c>
      <c r="G90" s="41">
        <v>28.14</v>
      </c>
      <c r="H90" s="10"/>
      <c r="I90" s="1">
        <v>96</v>
      </c>
      <c r="J90" s="111">
        <v>5.7</v>
      </c>
      <c r="K90" s="42">
        <f t="shared" si="10"/>
        <v>0</v>
      </c>
      <c r="L90" s="43">
        <f>VLOOKUP(A90,mozz!A:F,6,FALSE)*K90</f>
        <v>0</v>
      </c>
      <c r="M90" s="44">
        <f>VLOOKUP(A90,mozz!A:H,8,FALSE)*K90</f>
        <v>0</v>
      </c>
      <c r="N90" s="45"/>
      <c r="O90" s="45"/>
      <c r="P90" s="45"/>
      <c r="Q90" s="45"/>
    </row>
    <row r="91" spans="1:17" s="46" customFormat="1" ht="16.5" customHeight="1" x14ac:dyDescent="0.25">
      <c r="A91" s="36">
        <v>72558</v>
      </c>
      <c r="B91" s="37" t="s">
        <v>128</v>
      </c>
      <c r="C91" s="38">
        <v>4.7</v>
      </c>
      <c r="D91" s="39">
        <v>2</v>
      </c>
      <c r="E91" s="39">
        <v>2</v>
      </c>
      <c r="F91" s="40" t="s">
        <v>11</v>
      </c>
      <c r="G91" s="41">
        <v>28.2</v>
      </c>
      <c r="H91" s="10"/>
      <c r="I91" s="1">
        <v>96</v>
      </c>
      <c r="J91" s="111">
        <v>8.4</v>
      </c>
      <c r="K91" s="42">
        <f t="shared" si="10"/>
        <v>0</v>
      </c>
      <c r="L91" s="43">
        <f>VLOOKUP(A91,mozz!A:F,6,FALSE)*K91</f>
        <v>0</v>
      </c>
      <c r="M91" s="44">
        <f>VLOOKUP(A91,mozz!A:H,8,FALSE)*K91</f>
        <v>0</v>
      </c>
      <c r="N91" s="45"/>
      <c r="O91" s="45"/>
      <c r="P91" s="45"/>
      <c r="Q91" s="45"/>
    </row>
    <row r="92" spans="1:17" s="46" customFormat="1" ht="16.5" customHeight="1" x14ac:dyDescent="0.25">
      <c r="A92" s="36">
        <v>72560</v>
      </c>
      <c r="B92" s="37" t="s">
        <v>129</v>
      </c>
      <c r="C92" s="38">
        <v>4.68</v>
      </c>
      <c r="D92" s="39">
        <v>2</v>
      </c>
      <c r="E92" s="39">
        <v>2</v>
      </c>
      <c r="F92" s="40" t="s">
        <v>11</v>
      </c>
      <c r="G92" s="41">
        <v>28.08</v>
      </c>
      <c r="H92" s="10"/>
      <c r="I92" s="1">
        <v>96</v>
      </c>
      <c r="J92" s="111">
        <v>6.66</v>
      </c>
      <c r="K92" s="42">
        <f t="shared" si="10"/>
        <v>0</v>
      </c>
      <c r="L92" s="43">
        <f>VLOOKUP(A92,mozz!A:F,6,FALSE)*K92</f>
        <v>0</v>
      </c>
      <c r="M92" s="44">
        <f>VLOOKUP(A92,mozz!A:H,8,FALSE)*K92</f>
        <v>0</v>
      </c>
      <c r="N92" s="45"/>
      <c r="O92" s="45"/>
      <c r="P92" s="45"/>
      <c r="Q92" s="45"/>
    </row>
    <row r="93" spans="1:17" s="46" customFormat="1" x14ac:dyDescent="0.25">
      <c r="A93" s="36">
        <v>73158</v>
      </c>
      <c r="B93" s="37" t="s">
        <v>103</v>
      </c>
      <c r="C93" s="38">
        <v>4.5999999999999996</v>
      </c>
      <c r="D93" s="39">
        <v>2</v>
      </c>
      <c r="E93" s="39">
        <v>2</v>
      </c>
      <c r="F93" s="40" t="s">
        <v>11</v>
      </c>
      <c r="G93" s="41">
        <v>27.6</v>
      </c>
      <c r="H93" s="10"/>
      <c r="I93" s="1">
        <v>96</v>
      </c>
      <c r="J93" s="111">
        <v>4.5</v>
      </c>
      <c r="K93" s="42">
        <f t="shared" si="10"/>
        <v>0</v>
      </c>
      <c r="L93" s="43">
        <f>VLOOKUP(A93,mozz!A:F,6,FALSE)*K93</f>
        <v>0</v>
      </c>
      <c r="M93" s="44">
        <f>VLOOKUP(A93,mozz!A:H,8,FALSE)*K93</f>
        <v>0</v>
      </c>
      <c r="N93" s="45"/>
      <c r="O93" s="45"/>
      <c r="P93" s="45"/>
      <c r="Q93" s="45"/>
    </row>
    <row r="94" spans="1:17" s="46" customFormat="1" x14ac:dyDescent="0.25">
      <c r="A94" s="36">
        <v>73159</v>
      </c>
      <c r="B94" s="37" t="s">
        <v>104</v>
      </c>
      <c r="C94" s="38">
        <v>4.4800000000000004</v>
      </c>
      <c r="D94" s="39">
        <v>2</v>
      </c>
      <c r="E94" s="39">
        <v>2</v>
      </c>
      <c r="F94" s="40" t="s">
        <v>11</v>
      </c>
      <c r="G94" s="41">
        <v>26.88</v>
      </c>
      <c r="H94" s="10"/>
      <c r="I94" s="1">
        <v>96</v>
      </c>
      <c r="J94" s="111">
        <v>3.33</v>
      </c>
      <c r="K94" s="42">
        <f t="shared" si="10"/>
        <v>0</v>
      </c>
      <c r="L94" s="43">
        <f>VLOOKUP(A94,mozz!A:F,6,FALSE)*K94</f>
        <v>0</v>
      </c>
      <c r="M94" s="44">
        <f>VLOOKUP(A94,mozz!A:H,8,FALSE)*K94</f>
        <v>0</v>
      </c>
      <c r="N94" s="45"/>
      <c r="O94" s="45"/>
      <c r="P94" s="45"/>
      <c r="Q94" s="45"/>
    </row>
    <row r="95" spans="1:17" s="46" customFormat="1" x14ac:dyDescent="0.25">
      <c r="A95" s="36">
        <v>78647</v>
      </c>
      <c r="B95" s="37" t="s">
        <v>105</v>
      </c>
      <c r="C95" s="38">
        <v>5.34</v>
      </c>
      <c r="D95" s="39">
        <v>2</v>
      </c>
      <c r="E95" s="39">
        <v>2</v>
      </c>
      <c r="F95" s="40" t="s">
        <v>11</v>
      </c>
      <c r="G95" s="41">
        <v>32.04</v>
      </c>
      <c r="H95" s="10"/>
      <c r="I95" s="1">
        <v>96</v>
      </c>
      <c r="J95" s="111">
        <v>7.8</v>
      </c>
      <c r="K95" s="42">
        <f t="shared" si="10"/>
        <v>0</v>
      </c>
      <c r="L95" s="43">
        <f>VLOOKUP(A95,mozz!A:F,6,FALSE)*K95</f>
        <v>0</v>
      </c>
      <c r="M95" s="44">
        <f>VLOOKUP(A95,mozz!A:H,8,FALSE)*K95</f>
        <v>0</v>
      </c>
      <c r="N95" s="45"/>
      <c r="O95" s="45"/>
      <c r="P95" s="45"/>
      <c r="Q95" s="45"/>
    </row>
    <row r="96" spans="1:17" s="46" customFormat="1" x14ac:dyDescent="0.25">
      <c r="A96" s="36">
        <v>78648</v>
      </c>
      <c r="B96" s="37" t="s">
        <v>106</v>
      </c>
      <c r="C96" s="38">
        <v>5.32</v>
      </c>
      <c r="D96" s="39">
        <v>2</v>
      </c>
      <c r="E96" s="39">
        <v>2</v>
      </c>
      <c r="F96" s="40" t="s">
        <v>11</v>
      </c>
      <c r="G96" s="41">
        <v>31.92</v>
      </c>
      <c r="H96" s="10"/>
      <c r="I96" s="1">
        <v>96</v>
      </c>
      <c r="J96" s="111">
        <v>7.02</v>
      </c>
      <c r="K96" s="42">
        <f t="shared" si="10"/>
        <v>0</v>
      </c>
      <c r="L96" s="43">
        <f>VLOOKUP(A96,mozz!A:F,6,FALSE)*K96</f>
        <v>0</v>
      </c>
      <c r="M96" s="44">
        <f>VLOOKUP(A96,mozz!A:H,8,FALSE)*K96</f>
        <v>0</v>
      </c>
      <c r="N96" s="45"/>
      <c r="O96" s="45"/>
      <c r="P96" s="45"/>
      <c r="Q96" s="45"/>
    </row>
    <row r="97" spans="1:17" s="46" customFormat="1" x14ac:dyDescent="0.25">
      <c r="A97" s="36">
        <v>78649</v>
      </c>
      <c r="B97" s="37" t="s">
        <v>107</v>
      </c>
      <c r="C97" s="38">
        <v>5.34</v>
      </c>
      <c r="D97" s="39">
        <v>2</v>
      </c>
      <c r="E97" s="39">
        <v>2</v>
      </c>
      <c r="F97" s="40" t="s">
        <v>11</v>
      </c>
      <c r="G97" s="41">
        <v>32.04</v>
      </c>
      <c r="H97" s="10"/>
      <c r="I97" s="1">
        <v>96</v>
      </c>
      <c r="J97" s="111">
        <v>12.3</v>
      </c>
      <c r="K97" s="42">
        <f t="shared" si="10"/>
        <v>0</v>
      </c>
      <c r="L97" s="43">
        <f>VLOOKUP(A97,mozz!A:F,6,FALSE)*K97</f>
        <v>0</v>
      </c>
      <c r="M97" s="44">
        <f>VLOOKUP(A97,mozz!A:H,8,FALSE)*K97</f>
        <v>0</v>
      </c>
      <c r="N97" s="45"/>
      <c r="O97" s="45"/>
      <c r="P97" s="45"/>
      <c r="Q97" s="45"/>
    </row>
    <row r="98" spans="1:17" s="46" customFormat="1" ht="15.75" thickBot="1" x14ac:dyDescent="0.3">
      <c r="A98" s="36">
        <v>78650</v>
      </c>
      <c r="B98" s="37" t="s">
        <v>108</v>
      </c>
      <c r="C98" s="38">
        <v>5.32</v>
      </c>
      <c r="D98" s="39">
        <v>2</v>
      </c>
      <c r="E98" s="39">
        <v>2</v>
      </c>
      <c r="F98" s="40" t="s">
        <v>11</v>
      </c>
      <c r="G98" s="41">
        <v>31.92</v>
      </c>
      <c r="H98" s="10"/>
      <c r="I98" s="1">
        <v>96</v>
      </c>
      <c r="J98" s="111">
        <v>10.74</v>
      </c>
      <c r="K98" s="42">
        <f t="shared" si="10"/>
        <v>0</v>
      </c>
      <c r="L98" s="43">
        <f>VLOOKUP(A98,mozz!A:F,6,FALSE)*K98</f>
        <v>0</v>
      </c>
      <c r="M98" s="44">
        <f>VLOOKUP(A98,mozz!A:H,8,FALSE)*K98</f>
        <v>0</v>
      </c>
      <c r="N98" s="45"/>
      <c r="O98" s="45"/>
      <c r="P98" s="45"/>
      <c r="Q98" s="45"/>
    </row>
    <row r="99" spans="1:17" s="46" customFormat="1" ht="19.5" customHeight="1" thickBot="1" x14ac:dyDescent="0.3">
      <c r="A99" s="122" t="s">
        <v>132</v>
      </c>
      <c r="B99" s="123"/>
      <c r="C99" s="30"/>
      <c r="D99" s="31"/>
      <c r="E99" s="31"/>
      <c r="F99" s="31"/>
      <c r="G99" s="31"/>
      <c r="H99" s="32"/>
      <c r="I99" s="31"/>
      <c r="J99" s="31"/>
      <c r="K99" s="76"/>
      <c r="L99" s="77"/>
      <c r="M99" s="78"/>
      <c r="N99" s="45"/>
      <c r="O99" s="45"/>
      <c r="P99" s="45"/>
      <c r="Q99" s="45"/>
    </row>
    <row r="100" spans="1:17" s="46" customFormat="1" x14ac:dyDescent="0.25">
      <c r="A100" s="107">
        <v>67620</v>
      </c>
      <c r="B100" s="119" t="s">
        <v>140</v>
      </c>
      <c r="C100" s="53">
        <v>3.25</v>
      </c>
      <c r="D100" s="54">
        <v>0</v>
      </c>
      <c r="E100" s="54">
        <v>0</v>
      </c>
      <c r="F100" s="55">
        <v>0</v>
      </c>
      <c r="G100" s="108">
        <v>29.25</v>
      </c>
      <c r="H100" s="106"/>
      <c r="I100" s="7">
        <v>144</v>
      </c>
      <c r="J100" s="112">
        <v>0</v>
      </c>
      <c r="K100" s="56">
        <f t="shared" ref="K100:K105" si="11">H100/I100</f>
        <v>0</v>
      </c>
      <c r="L100" s="57">
        <v>0</v>
      </c>
      <c r="M100" s="58">
        <v>0</v>
      </c>
      <c r="N100" s="45"/>
      <c r="O100" s="45"/>
      <c r="P100" s="45"/>
      <c r="Q100" s="45"/>
    </row>
    <row r="101" spans="1:17" s="46" customFormat="1" x14ac:dyDescent="0.25">
      <c r="A101" s="36">
        <v>67624</v>
      </c>
      <c r="B101" s="37" t="s">
        <v>141</v>
      </c>
      <c r="C101" s="38">
        <v>4</v>
      </c>
      <c r="D101" s="39">
        <v>0</v>
      </c>
      <c r="E101" s="39">
        <v>0</v>
      </c>
      <c r="F101" s="40">
        <v>0</v>
      </c>
      <c r="G101" s="41">
        <v>27</v>
      </c>
      <c r="H101" s="10"/>
      <c r="I101" s="1">
        <v>108</v>
      </c>
      <c r="J101" s="111">
        <v>0</v>
      </c>
      <c r="K101" s="42">
        <f t="shared" si="11"/>
        <v>0</v>
      </c>
      <c r="L101" s="43">
        <v>0</v>
      </c>
      <c r="M101" s="44">
        <v>0</v>
      </c>
      <c r="N101" s="45"/>
      <c r="O101" s="45"/>
      <c r="P101" s="45"/>
      <c r="Q101" s="45"/>
    </row>
    <row r="102" spans="1:17" s="46" customFormat="1" x14ac:dyDescent="0.25">
      <c r="A102" s="36">
        <v>67611</v>
      </c>
      <c r="B102" s="37" t="s">
        <v>139</v>
      </c>
      <c r="C102" s="38">
        <v>3.4</v>
      </c>
      <c r="D102" s="39">
        <v>0</v>
      </c>
      <c r="E102" s="39"/>
      <c r="F102" s="40">
        <v>0</v>
      </c>
      <c r="G102" s="41">
        <v>15.3</v>
      </c>
      <c r="H102" s="10"/>
      <c r="I102" s="1">
        <v>72</v>
      </c>
      <c r="J102" s="111">
        <v>0</v>
      </c>
      <c r="K102" s="42">
        <f t="shared" si="11"/>
        <v>0</v>
      </c>
      <c r="L102" s="43">
        <v>0</v>
      </c>
      <c r="M102" s="44">
        <v>0</v>
      </c>
      <c r="N102" s="45"/>
      <c r="O102" s="45"/>
      <c r="P102" s="45"/>
      <c r="Q102" s="45"/>
    </row>
    <row r="103" spans="1:17" s="46" customFormat="1" x14ac:dyDescent="0.25">
      <c r="A103" s="36">
        <v>67606</v>
      </c>
      <c r="B103" s="37" t="s">
        <v>134</v>
      </c>
      <c r="C103" s="38">
        <v>5</v>
      </c>
      <c r="D103" s="39">
        <v>0</v>
      </c>
      <c r="E103" s="39">
        <v>0</v>
      </c>
      <c r="F103" s="40">
        <v>0</v>
      </c>
      <c r="G103" s="41">
        <v>22.5</v>
      </c>
      <c r="H103" s="10"/>
      <c r="I103" s="1">
        <v>72</v>
      </c>
      <c r="J103" s="111">
        <v>0</v>
      </c>
      <c r="K103" s="42">
        <f t="shared" si="11"/>
        <v>0</v>
      </c>
      <c r="L103" s="43">
        <v>0</v>
      </c>
      <c r="M103" s="44">
        <v>0</v>
      </c>
      <c r="N103" s="45"/>
      <c r="O103" s="45"/>
      <c r="P103" s="45"/>
      <c r="Q103" s="45"/>
    </row>
    <row r="104" spans="1:17" s="46" customFormat="1" x14ac:dyDescent="0.25">
      <c r="A104" s="36">
        <v>67604</v>
      </c>
      <c r="B104" s="37" t="s">
        <v>133</v>
      </c>
      <c r="C104" s="38">
        <v>2.2400000000000002</v>
      </c>
      <c r="D104" s="39">
        <v>0</v>
      </c>
      <c r="E104" s="39"/>
      <c r="F104" s="40">
        <v>0</v>
      </c>
      <c r="G104" s="41">
        <v>26.85</v>
      </c>
      <c r="H104" s="10"/>
      <c r="I104" s="1">
        <v>192</v>
      </c>
      <c r="J104" s="111">
        <v>0</v>
      </c>
      <c r="K104" s="42">
        <f t="shared" si="11"/>
        <v>0</v>
      </c>
      <c r="L104" s="43">
        <v>0</v>
      </c>
      <c r="M104" s="44">
        <v>0</v>
      </c>
      <c r="N104" s="45"/>
      <c r="O104" s="45"/>
      <c r="P104" s="45"/>
      <c r="Q104" s="45"/>
    </row>
    <row r="105" spans="1:17" s="46" customFormat="1" x14ac:dyDescent="0.25">
      <c r="A105" s="36">
        <v>67607</v>
      </c>
      <c r="B105" s="121" t="s">
        <v>136</v>
      </c>
      <c r="C105" s="38">
        <v>2.4500000000000002</v>
      </c>
      <c r="D105" s="39">
        <v>0</v>
      </c>
      <c r="E105" s="39">
        <v>0</v>
      </c>
      <c r="F105" s="40">
        <v>0</v>
      </c>
      <c r="G105" s="41">
        <v>27</v>
      </c>
      <c r="H105" s="10"/>
      <c r="I105" s="1">
        <v>176</v>
      </c>
      <c r="J105" s="111">
        <v>0</v>
      </c>
      <c r="K105" s="42">
        <f t="shared" si="11"/>
        <v>0</v>
      </c>
      <c r="L105" s="43">
        <v>0</v>
      </c>
      <c r="M105" s="44">
        <v>0</v>
      </c>
      <c r="N105" s="45"/>
      <c r="O105" s="45"/>
      <c r="P105" s="45"/>
      <c r="Q105" s="45"/>
    </row>
    <row r="106" spans="1:17" s="46" customFormat="1" x14ac:dyDescent="0.25">
      <c r="A106" s="36">
        <v>67605</v>
      </c>
      <c r="B106" s="37" t="s">
        <v>135</v>
      </c>
      <c r="C106" s="38">
        <v>3.25</v>
      </c>
      <c r="D106" s="39">
        <v>0</v>
      </c>
      <c r="E106" s="39">
        <v>0</v>
      </c>
      <c r="F106" s="40">
        <v>0</v>
      </c>
      <c r="G106" s="41">
        <v>29.25</v>
      </c>
      <c r="H106" s="10"/>
      <c r="I106" s="1">
        <v>144</v>
      </c>
      <c r="J106" s="111">
        <v>0</v>
      </c>
      <c r="K106" s="42">
        <f t="shared" ref="K106:K111" si="12">H106/I106</f>
        <v>0</v>
      </c>
      <c r="L106" s="43">
        <v>0</v>
      </c>
      <c r="M106" s="44">
        <v>0</v>
      </c>
      <c r="N106" s="45"/>
      <c r="O106" s="45"/>
      <c r="P106" s="45"/>
      <c r="Q106" s="45"/>
    </row>
    <row r="107" spans="1:17" s="46" customFormat="1" x14ac:dyDescent="0.25">
      <c r="A107" s="36">
        <v>67608</v>
      </c>
      <c r="B107" s="37" t="s">
        <v>137</v>
      </c>
      <c r="C107" s="38">
        <v>3.25</v>
      </c>
      <c r="D107" s="39">
        <v>0</v>
      </c>
      <c r="E107" s="39">
        <v>0</v>
      </c>
      <c r="F107" s="40">
        <v>0</v>
      </c>
      <c r="G107" s="41">
        <v>24.38</v>
      </c>
      <c r="H107" s="10"/>
      <c r="I107" s="1">
        <v>120</v>
      </c>
      <c r="J107" s="111">
        <v>0</v>
      </c>
      <c r="K107" s="42">
        <f t="shared" si="12"/>
        <v>0</v>
      </c>
      <c r="L107" s="43">
        <v>0</v>
      </c>
      <c r="M107" s="44">
        <v>0</v>
      </c>
      <c r="N107" s="45"/>
      <c r="O107" s="45"/>
      <c r="P107" s="45"/>
      <c r="Q107" s="45"/>
    </row>
    <row r="108" spans="1:17" s="46" customFormat="1" x14ac:dyDescent="0.25">
      <c r="A108" s="36">
        <v>73037</v>
      </c>
      <c r="B108" s="37" t="s">
        <v>135</v>
      </c>
      <c r="C108" s="38">
        <v>3.25</v>
      </c>
      <c r="D108" s="39">
        <v>0</v>
      </c>
      <c r="E108" s="39">
        <v>0</v>
      </c>
      <c r="F108" s="40">
        <v>0</v>
      </c>
      <c r="G108" s="41">
        <v>29.25</v>
      </c>
      <c r="H108" s="10"/>
      <c r="I108" s="1">
        <v>144</v>
      </c>
      <c r="J108" s="111">
        <v>0</v>
      </c>
      <c r="K108" s="42">
        <f>H108/I108</f>
        <v>0</v>
      </c>
      <c r="L108" s="43">
        <v>0</v>
      </c>
      <c r="M108" s="44">
        <v>0</v>
      </c>
      <c r="N108" s="45"/>
      <c r="O108" s="45"/>
      <c r="P108" s="45"/>
      <c r="Q108" s="45"/>
    </row>
    <row r="109" spans="1:17" s="46" customFormat="1" x14ac:dyDescent="0.25">
      <c r="A109" s="36">
        <v>73087</v>
      </c>
      <c r="B109" s="37" t="s">
        <v>137</v>
      </c>
      <c r="C109" s="38">
        <v>3.63</v>
      </c>
      <c r="D109" s="39">
        <v>0</v>
      </c>
      <c r="E109" s="39">
        <v>0</v>
      </c>
      <c r="F109" s="40">
        <v>0</v>
      </c>
      <c r="G109" s="41">
        <v>21.75</v>
      </c>
      <c r="H109" s="10"/>
      <c r="I109" s="1">
        <v>96</v>
      </c>
      <c r="J109" s="111">
        <v>0</v>
      </c>
      <c r="K109" s="42">
        <f>H109/I109</f>
        <v>0</v>
      </c>
      <c r="L109" s="43">
        <v>0</v>
      </c>
      <c r="M109" s="44">
        <v>0</v>
      </c>
      <c r="N109" s="45"/>
      <c r="O109" s="45"/>
      <c r="P109" s="45"/>
      <c r="Q109" s="45"/>
    </row>
    <row r="110" spans="1:17" s="46" customFormat="1" x14ac:dyDescent="0.25">
      <c r="A110" s="36">
        <v>67609</v>
      </c>
      <c r="B110" s="37" t="s">
        <v>131</v>
      </c>
      <c r="C110" s="38">
        <v>2.2400000000000002</v>
      </c>
      <c r="D110" s="39">
        <v>0</v>
      </c>
      <c r="E110" s="39"/>
      <c r="F110" s="40">
        <v>0</v>
      </c>
      <c r="G110" s="41">
        <v>26.85</v>
      </c>
      <c r="H110" s="10"/>
      <c r="I110" s="1">
        <v>192</v>
      </c>
      <c r="J110" s="111">
        <v>0</v>
      </c>
      <c r="K110" s="42">
        <f t="shared" si="12"/>
        <v>0</v>
      </c>
      <c r="L110" s="43">
        <v>0</v>
      </c>
      <c r="M110" s="44">
        <v>0</v>
      </c>
      <c r="N110" s="45"/>
      <c r="O110" s="45"/>
      <c r="P110" s="45"/>
      <c r="Q110" s="45"/>
    </row>
    <row r="111" spans="1:17" s="46" customFormat="1" x14ac:dyDescent="0.25">
      <c r="A111" s="36">
        <v>67610</v>
      </c>
      <c r="B111" s="37" t="s">
        <v>138</v>
      </c>
      <c r="C111" s="38">
        <v>2.75</v>
      </c>
      <c r="D111" s="39">
        <v>0</v>
      </c>
      <c r="E111" s="39"/>
      <c r="F111" s="40">
        <v>0</v>
      </c>
      <c r="G111" s="41">
        <v>20.63</v>
      </c>
      <c r="H111" s="10"/>
      <c r="I111" s="1">
        <v>120</v>
      </c>
      <c r="J111" s="111">
        <v>0</v>
      </c>
      <c r="K111" s="42">
        <f t="shared" si="12"/>
        <v>0</v>
      </c>
      <c r="L111" s="43">
        <v>0</v>
      </c>
      <c r="M111" s="44">
        <v>0</v>
      </c>
      <c r="N111" s="45"/>
      <c r="O111" s="45"/>
      <c r="P111" s="45"/>
      <c r="Q111" s="45"/>
    </row>
    <row r="112" spans="1:17" s="46" customFormat="1" ht="15.75" thickBot="1" x14ac:dyDescent="0.3">
      <c r="A112" s="79">
        <v>73165</v>
      </c>
      <c r="B112" s="80" t="s">
        <v>131</v>
      </c>
      <c r="C112" s="81">
        <v>3.13</v>
      </c>
      <c r="D112" s="82">
        <v>0</v>
      </c>
      <c r="E112" s="82"/>
      <c r="F112" s="83">
        <v>0</v>
      </c>
      <c r="G112" s="84">
        <v>28.13</v>
      </c>
      <c r="H112" s="14"/>
      <c r="I112" s="2">
        <v>144</v>
      </c>
      <c r="J112" s="113">
        <v>0</v>
      </c>
      <c r="K112" s="85">
        <f>H112/I112</f>
        <v>0</v>
      </c>
      <c r="L112" s="86">
        <v>0</v>
      </c>
      <c r="M112" s="87">
        <v>0</v>
      </c>
      <c r="N112" s="45"/>
      <c r="O112" s="45"/>
      <c r="P112" s="45"/>
      <c r="Q112" s="45"/>
    </row>
    <row r="113" spans="1:17" ht="21" x14ac:dyDescent="0.25">
      <c r="A113" s="88"/>
      <c r="B113" s="88" t="s">
        <v>64</v>
      </c>
      <c r="C113" s="89"/>
      <c r="D113" s="90"/>
      <c r="E113" s="90"/>
      <c r="F113" s="90"/>
      <c r="G113" s="89"/>
      <c r="H113" s="138"/>
      <c r="I113" s="138"/>
      <c r="J113" s="138" t="s">
        <v>30</v>
      </c>
      <c r="K113" s="138"/>
      <c r="L113" s="91">
        <f>SUM(L8:L112)</f>
        <v>0</v>
      </c>
      <c r="M113" s="92">
        <f>SUM(M8:M112)</f>
        <v>0</v>
      </c>
      <c r="N113" s="17"/>
      <c r="O113" s="17"/>
      <c r="P113" s="17"/>
      <c r="Q113" s="17"/>
    </row>
    <row r="114" spans="1:17" ht="18.75" x14ac:dyDescent="0.3">
      <c r="A114" s="93"/>
      <c r="B114" s="94" t="s">
        <v>66</v>
      </c>
      <c r="C114" s="95"/>
      <c r="D114" s="96"/>
      <c r="E114" s="97"/>
      <c r="F114" s="98"/>
      <c r="G114" s="99"/>
      <c r="H114" s="137" t="s">
        <v>16</v>
      </c>
      <c r="I114" s="137"/>
      <c r="J114" s="137"/>
      <c r="K114" s="137"/>
      <c r="L114" s="137"/>
      <c r="M114" s="110"/>
      <c r="N114" s="17"/>
      <c r="O114" s="17"/>
      <c r="P114" s="17"/>
    </row>
    <row r="115" spans="1:17" ht="18.75" x14ac:dyDescent="0.3">
      <c r="A115" s="93"/>
      <c r="B115" s="100"/>
      <c r="C115" s="95"/>
      <c r="D115" s="96"/>
      <c r="E115" s="97"/>
      <c r="F115" s="98"/>
      <c r="G115" s="99"/>
      <c r="H115" s="137" t="s">
        <v>18</v>
      </c>
      <c r="I115" s="137"/>
      <c r="J115" s="137"/>
      <c r="K115" s="137"/>
      <c r="L115" s="137"/>
      <c r="M115" s="110"/>
      <c r="N115" s="17"/>
      <c r="O115" s="17"/>
      <c r="P115" s="17"/>
    </row>
    <row r="116" spans="1:17" ht="18.75" x14ac:dyDescent="0.3">
      <c r="A116" s="93"/>
      <c r="B116" s="100" t="s">
        <v>15</v>
      </c>
      <c r="C116" s="95"/>
      <c r="D116" s="96"/>
      <c r="E116" s="97"/>
      <c r="F116" s="98"/>
      <c r="G116" s="99"/>
      <c r="H116" s="137" t="s">
        <v>19</v>
      </c>
      <c r="I116" s="137"/>
      <c r="J116" s="137"/>
      <c r="K116" s="137"/>
      <c r="L116" s="137"/>
      <c r="M116" s="110"/>
      <c r="N116" s="17"/>
      <c r="O116" s="17"/>
      <c r="P116" s="17"/>
    </row>
    <row r="117" spans="1:17" ht="23.25" x14ac:dyDescent="0.35">
      <c r="A117" s="93"/>
      <c r="B117" s="101" t="s">
        <v>14</v>
      </c>
      <c r="C117" s="95"/>
      <c r="D117" s="96"/>
      <c r="E117" s="97"/>
      <c r="F117" s="98"/>
      <c r="G117" s="99"/>
      <c r="H117" s="137" t="s">
        <v>20</v>
      </c>
      <c r="I117" s="137"/>
      <c r="J117" s="137"/>
      <c r="K117" s="137"/>
      <c r="L117" s="137"/>
      <c r="M117" s="110"/>
      <c r="N117" s="17"/>
      <c r="O117" s="17"/>
      <c r="P117" s="17"/>
    </row>
    <row r="118" spans="1:17" ht="18.75" x14ac:dyDescent="0.3">
      <c r="A118" s="93"/>
      <c r="B118" s="3" t="s">
        <v>17</v>
      </c>
      <c r="C118" s="95"/>
      <c r="D118" s="96"/>
      <c r="E118" s="97"/>
      <c r="F118" s="98"/>
      <c r="G118" s="99"/>
      <c r="H118" s="137" t="s">
        <v>21</v>
      </c>
      <c r="I118" s="137"/>
      <c r="J118" s="137"/>
      <c r="K118" s="137"/>
      <c r="L118" s="137"/>
      <c r="M118" s="110"/>
      <c r="N118" s="17"/>
      <c r="O118" s="17"/>
      <c r="P118" s="17"/>
    </row>
    <row r="119" spans="1:17" ht="18.75" x14ac:dyDescent="0.3">
      <c r="A119" s="93"/>
      <c r="B119" s="94" t="s">
        <v>66</v>
      </c>
      <c r="C119" s="95"/>
      <c r="D119" s="96"/>
      <c r="E119" s="97"/>
      <c r="F119" s="98"/>
      <c r="G119" s="99"/>
      <c r="H119" s="137" t="s">
        <v>22</v>
      </c>
      <c r="I119" s="137"/>
      <c r="J119" s="137"/>
      <c r="K119" s="137"/>
      <c r="L119" s="137"/>
      <c r="M119" s="110"/>
      <c r="N119" s="17"/>
      <c r="O119" s="17"/>
      <c r="P119" s="17"/>
    </row>
    <row r="120" spans="1:17" ht="18.75" x14ac:dyDescent="0.3">
      <c r="A120" s="93"/>
      <c r="B120" s="4"/>
      <c r="C120" s="95"/>
      <c r="D120" s="96"/>
      <c r="E120" s="97"/>
      <c r="F120" s="98"/>
      <c r="G120" s="99"/>
      <c r="H120" s="137" t="s">
        <v>23</v>
      </c>
      <c r="I120" s="137"/>
      <c r="J120" s="137"/>
      <c r="K120" s="137"/>
      <c r="L120" s="137"/>
      <c r="M120" s="110"/>
      <c r="N120" s="17"/>
      <c r="O120" s="17"/>
      <c r="P120" s="17"/>
    </row>
    <row r="121" spans="1:17" ht="18.75" x14ac:dyDescent="0.3">
      <c r="A121" s="93"/>
      <c r="B121" s="102"/>
      <c r="C121" s="95"/>
      <c r="D121" s="96"/>
      <c r="E121" s="97"/>
      <c r="F121" s="98"/>
      <c r="G121" s="99"/>
      <c r="H121" s="137" t="s">
        <v>24</v>
      </c>
      <c r="I121" s="137"/>
      <c r="J121" s="137"/>
      <c r="K121" s="137"/>
      <c r="L121" s="137"/>
      <c r="M121" s="110"/>
      <c r="N121" s="17"/>
      <c r="O121" s="17"/>
      <c r="P121" s="17"/>
    </row>
    <row r="122" spans="1:17" ht="18.75" x14ac:dyDescent="0.3">
      <c r="A122" s="93"/>
      <c r="B122" s="102"/>
      <c r="C122" s="103"/>
      <c r="D122" s="103"/>
      <c r="E122" s="103"/>
      <c r="F122" s="98"/>
      <c r="G122" s="104"/>
      <c r="H122" s="137" t="s">
        <v>25</v>
      </c>
      <c r="I122" s="137"/>
      <c r="J122" s="137"/>
      <c r="K122" s="137"/>
      <c r="L122" s="137"/>
      <c r="M122" s="110"/>
      <c r="N122" s="17"/>
      <c r="O122" s="17"/>
      <c r="P122" s="17"/>
    </row>
    <row r="123" spans="1:17" ht="21" x14ac:dyDescent="0.35">
      <c r="A123" s="93"/>
      <c r="B123" s="105" t="s">
        <v>62</v>
      </c>
      <c r="C123" s="141" t="s">
        <v>63</v>
      </c>
      <c r="D123" s="141"/>
      <c r="E123" s="141"/>
      <c r="F123" s="141"/>
      <c r="G123" s="141"/>
      <c r="H123" s="140"/>
      <c r="I123" s="140"/>
      <c r="J123" s="140"/>
      <c r="K123" s="140"/>
      <c r="L123" s="140"/>
      <c r="M123" s="110"/>
      <c r="N123" s="17"/>
      <c r="O123" s="17"/>
      <c r="P123" s="17"/>
    </row>
  </sheetData>
  <sheetProtection algorithmName="SHA-512" hashValue="VE3GHC2fFXaS9uFESWfNZav7jXwKbkmixWxuqxawxlJbE1JaoU1/eVuVRYkb3GGhgsQQpsllf3SsVVHurrrcHQ==" saltValue="l8Li26TOpTTzn9MgVL1WsA==" spinCount="100000" sheet="1" objects="1" scenarios="1"/>
  <mergeCells count="40">
    <mergeCell ref="B1:C1"/>
    <mergeCell ref="H1:I1"/>
    <mergeCell ref="H2:I2"/>
    <mergeCell ref="H3:I3"/>
    <mergeCell ref="G5:P5"/>
    <mergeCell ref="K1:L1"/>
    <mergeCell ref="K2:L2"/>
    <mergeCell ref="K3:L3"/>
    <mergeCell ref="D1:F1"/>
    <mergeCell ref="D2:F2"/>
    <mergeCell ref="D3:F3"/>
    <mergeCell ref="H122:L122"/>
    <mergeCell ref="H123:L123"/>
    <mergeCell ref="C123:G123"/>
    <mergeCell ref="H113:I113"/>
    <mergeCell ref="H114:L114"/>
    <mergeCell ref="H115:L115"/>
    <mergeCell ref="H116:L116"/>
    <mergeCell ref="H117:L117"/>
    <mergeCell ref="H118:L118"/>
    <mergeCell ref="H120:L120"/>
    <mergeCell ref="H121:L121"/>
    <mergeCell ref="G6:G7"/>
    <mergeCell ref="H6:H7"/>
    <mergeCell ref="I6:I7"/>
    <mergeCell ref="K6:K7"/>
    <mergeCell ref="H119:L119"/>
    <mergeCell ref="J113:K113"/>
    <mergeCell ref="J6:J7"/>
    <mergeCell ref="A99:B99"/>
    <mergeCell ref="A6:A7"/>
    <mergeCell ref="B6:B7"/>
    <mergeCell ref="C6:C7"/>
    <mergeCell ref="D6:F6"/>
    <mergeCell ref="A8:B8"/>
    <mergeCell ref="A72:B72"/>
    <mergeCell ref="A81:B81"/>
    <mergeCell ref="A17:B17"/>
    <mergeCell ref="A40:B40"/>
    <mergeCell ref="A49:B49"/>
  </mergeCells>
  <hyperlinks>
    <hyperlink ref="C123" r:id="rId1"/>
    <hyperlink ref="B114" r:id="rId2"/>
    <hyperlink ref="B119" r:id="rId3"/>
    <hyperlink ref="B9" r:id="rId4"/>
    <hyperlink ref="B10" r:id="rId5"/>
    <hyperlink ref="B11" r:id="rId6"/>
    <hyperlink ref="B12" r:id="rId7"/>
    <hyperlink ref="B13" r:id="rId8"/>
    <hyperlink ref="B15" r:id="rId9"/>
    <hyperlink ref="B14" r:id="rId10"/>
    <hyperlink ref="B16" r:id="rId11"/>
    <hyperlink ref="B18" r:id="rId12"/>
    <hyperlink ref="B19" r:id="rId13"/>
    <hyperlink ref="B22" r:id="rId14"/>
    <hyperlink ref="B24" r:id="rId15"/>
    <hyperlink ref="B26" r:id="rId16"/>
    <hyperlink ref="B27" r:id="rId17"/>
    <hyperlink ref="B28" r:id="rId18"/>
    <hyperlink ref="B29" r:id="rId19"/>
    <hyperlink ref="B73" r:id="rId20"/>
    <hyperlink ref="B74" r:id="rId21"/>
    <hyperlink ref="B75" r:id="rId22"/>
    <hyperlink ref="B76" r:id="rId23"/>
    <hyperlink ref="B77" r:id="rId24"/>
    <hyperlink ref="B78" r:id="rId25"/>
    <hyperlink ref="B79" r:id="rId26"/>
    <hyperlink ref="B80" r:id="rId27"/>
    <hyperlink ref="B86" r:id="rId28"/>
    <hyperlink ref="B87" r:id="rId29"/>
    <hyperlink ref="B88" r:id="rId30"/>
    <hyperlink ref="B89" r:id="rId31"/>
    <hyperlink ref="B90" r:id="rId32"/>
    <hyperlink ref="B83" r:id="rId33"/>
    <hyperlink ref="B91" r:id="rId34"/>
    <hyperlink ref="B82" r:id="rId35"/>
    <hyperlink ref="B93" r:id="rId36"/>
    <hyperlink ref="B94" r:id="rId37"/>
    <hyperlink ref="B95" r:id="rId38"/>
    <hyperlink ref="B96" r:id="rId39"/>
    <hyperlink ref="B97" r:id="rId40"/>
    <hyperlink ref="B98" r:id="rId41"/>
    <hyperlink ref="B92" r:id="rId42"/>
    <hyperlink ref="B112" r:id="rId43"/>
    <hyperlink ref="B43" r:id="rId44"/>
    <hyperlink ref="B41" r:id="rId45"/>
    <hyperlink ref="B42" r:id="rId46"/>
    <hyperlink ref="B50" r:id="rId47"/>
    <hyperlink ref="B70" r:id="rId48"/>
    <hyperlink ref="B71" r:id="rId49"/>
    <hyperlink ref="B59" r:id="rId50"/>
    <hyperlink ref="B60" r:id="rId51"/>
    <hyperlink ref="B51" r:id="rId52"/>
    <hyperlink ref="B52" r:id="rId53"/>
    <hyperlink ref="B53" r:id="rId54"/>
    <hyperlink ref="B54" r:id="rId55"/>
    <hyperlink ref="B63" r:id="rId56"/>
    <hyperlink ref="B64" r:id="rId57"/>
    <hyperlink ref="B65" r:id="rId58"/>
    <hyperlink ref="B66" r:id="rId59"/>
    <hyperlink ref="B67" r:id="rId60"/>
    <hyperlink ref="B68" r:id="rId61"/>
    <hyperlink ref="B55" r:id="rId62"/>
    <hyperlink ref="B56" r:id="rId63"/>
    <hyperlink ref="B32" r:id="rId64"/>
    <hyperlink ref="B33" r:id="rId65"/>
    <hyperlink ref="B39" r:id="rId66"/>
    <hyperlink ref="B34" r:id="rId67"/>
    <hyperlink ref="B35" r:id="rId68"/>
    <hyperlink ref="B30" r:id="rId69"/>
    <hyperlink ref="B31" r:id="rId70"/>
    <hyperlink ref="B45" r:id="rId71"/>
    <hyperlink ref="B46" r:id="rId72"/>
    <hyperlink ref="B20" r:id="rId73"/>
    <hyperlink ref="B21" r:id="rId74"/>
    <hyperlink ref="B25" r:id="rId75"/>
    <hyperlink ref="B47" r:id="rId76"/>
    <hyperlink ref="B48" r:id="rId77"/>
    <hyperlink ref="B44" r:id="rId78"/>
    <hyperlink ref="B23" r:id="rId79"/>
    <hyperlink ref="B57" r:id="rId80"/>
    <hyperlink ref="B58" r:id="rId81"/>
    <hyperlink ref="B106" r:id="rId82" display="VILLA PRIMA® 16&quot; WG Traditional Pre-Proofed Sheeted Dough"/>
    <hyperlink ref="B107" r:id="rId83"/>
    <hyperlink ref="B110" r:id="rId84"/>
    <hyperlink ref="B111" r:id="rId85"/>
    <hyperlink ref="B100" r:id="rId86"/>
    <hyperlink ref="B101" r:id="rId87"/>
    <hyperlink ref="B102" r:id="rId88"/>
    <hyperlink ref="B103" r:id="rId89"/>
    <hyperlink ref="B104" r:id="rId90"/>
    <hyperlink ref="B109" r:id="rId91"/>
    <hyperlink ref="B108" r:id="rId92"/>
    <hyperlink ref="B84" r:id="rId93"/>
    <hyperlink ref="B85" r:id="rId94"/>
    <hyperlink ref="B69" r:id="rId95"/>
    <hyperlink ref="B36" r:id="rId96"/>
    <hyperlink ref="B37" r:id="rId97" display="VILLA PRIMA® 16&quot; Rolled Edge Four Cheese Pizza"/>
    <hyperlink ref="B105" r:id="rId98"/>
  </hyperlinks>
  <pageMargins left="0.7" right="0.7" top="0.75" bottom="0.75" header="0.3" footer="0.3"/>
  <pageSetup orientation="portrait" r:id="rId99"/>
  <drawing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E72" sqref="E72"/>
    </sheetView>
  </sheetViews>
  <sheetFormatPr defaultRowHeight="15" x14ac:dyDescent="0.25"/>
  <cols>
    <col min="1" max="1" width="29.7109375" bestFit="1" customWidth="1"/>
    <col min="2" max="2" width="19.42578125" bestFit="1" customWidth="1"/>
    <col min="3" max="3" width="16.5703125" bestFit="1" customWidth="1"/>
    <col min="4" max="4" width="22" bestFit="1" customWidth="1"/>
    <col min="5" max="5" width="13.5703125" bestFit="1" customWidth="1"/>
  </cols>
  <sheetData>
    <row r="1" spans="1:8" x14ac:dyDescent="0.25">
      <c r="A1" t="s">
        <v>32</v>
      </c>
      <c r="B1" t="s">
        <v>33</v>
      </c>
      <c r="C1" t="s">
        <v>34</v>
      </c>
      <c r="D1" t="s">
        <v>35</v>
      </c>
      <c r="E1" t="s">
        <v>61</v>
      </c>
      <c r="F1" t="s">
        <v>36</v>
      </c>
      <c r="G1" t="s">
        <v>37</v>
      </c>
      <c r="H1" t="s">
        <v>38</v>
      </c>
    </row>
    <row r="2" spans="1:8" x14ac:dyDescent="0.25">
      <c r="A2">
        <v>55226</v>
      </c>
      <c r="F2">
        <v>0.54</v>
      </c>
      <c r="G2" s="5">
        <v>1.6208</v>
      </c>
      <c r="H2" s="6">
        <v>0.87523200000000012</v>
      </c>
    </row>
    <row r="3" spans="1:8" x14ac:dyDescent="0.25">
      <c r="A3">
        <v>55227</v>
      </c>
      <c r="F3">
        <v>0.54</v>
      </c>
      <c r="G3" s="5">
        <v>1.6208</v>
      </c>
      <c r="H3" s="6">
        <v>0.87523200000000012</v>
      </c>
    </row>
    <row r="4" spans="1:8" x14ac:dyDescent="0.25">
      <c r="A4">
        <v>55230</v>
      </c>
      <c r="F4">
        <v>0.94</v>
      </c>
      <c r="G4" s="5">
        <v>1.6208</v>
      </c>
      <c r="H4" s="6">
        <v>1.52</v>
      </c>
    </row>
    <row r="5" spans="1:8" x14ac:dyDescent="0.25">
      <c r="A5">
        <v>55299</v>
      </c>
      <c r="F5">
        <v>4.95</v>
      </c>
      <c r="G5" s="5">
        <v>1.6208</v>
      </c>
      <c r="H5" s="6">
        <v>8.02</v>
      </c>
    </row>
    <row r="6" spans="1:8" x14ac:dyDescent="0.25">
      <c r="A6">
        <v>63519</v>
      </c>
      <c r="F6">
        <v>4.05</v>
      </c>
      <c r="G6" s="5">
        <v>1.6208</v>
      </c>
      <c r="H6" s="6">
        <v>6.56</v>
      </c>
    </row>
    <row r="7" spans="1:8" x14ac:dyDescent="0.25">
      <c r="A7">
        <v>63520</v>
      </c>
      <c r="F7">
        <v>3.2</v>
      </c>
      <c r="G7" s="5">
        <v>1.6208</v>
      </c>
      <c r="H7" s="6">
        <v>5.1865600000000001</v>
      </c>
    </row>
    <row r="8" spans="1:8" x14ac:dyDescent="0.25">
      <c r="A8">
        <v>63912</v>
      </c>
      <c r="F8">
        <v>2.4</v>
      </c>
      <c r="G8" s="5">
        <v>1.6208</v>
      </c>
      <c r="H8" s="6">
        <v>3.88992</v>
      </c>
    </row>
    <row r="9" spans="1:8" x14ac:dyDescent="0.25">
      <c r="A9">
        <v>63913</v>
      </c>
      <c r="F9">
        <v>2</v>
      </c>
      <c r="G9" s="5">
        <v>1.6208</v>
      </c>
      <c r="H9" s="6">
        <v>3.24</v>
      </c>
    </row>
    <row r="10" spans="1:8" x14ac:dyDescent="0.25">
      <c r="A10">
        <v>68521</v>
      </c>
      <c r="F10">
        <v>12</v>
      </c>
      <c r="G10" s="5">
        <v>1.6208</v>
      </c>
      <c r="H10" s="6">
        <v>19.4496</v>
      </c>
    </row>
    <row r="11" spans="1:8" x14ac:dyDescent="0.25">
      <c r="A11">
        <v>68523</v>
      </c>
      <c r="F11">
        <v>3.42</v>
      </c>
      <c r="G11" s="5">
        <v>1.6208</v>
      </c>
      <c r="H11" s="6">
        <v>5.54</v>
      </c>
    </row>
    <row r="12" spans="1:8" x14ac:dyDescent="0.25">
      <c r="A12">
        <v>68525</v>
      </c>
      <c r="F12">
        <v>10.38</v>
      </c>
      <c r="G12" s="5">
        <v>1.6208</v>
      </c>
      <c r="H12" s="6">
        <v>16.82</v>
      </c>
    </row>
    <row r="13" spans="1:8" x14ac:dyDescent="0.25">
      <c r="A13">
        <v>68534</v>
      </c>
      <c r="F13">
        <v>8.77</v>
      </c>
      <c r="G13" s="5">
        <v>1.6208</v>
      </c>
      <c r="H13" s="6">
        <v>14.22</v>
      </c>
    </row>
    <row r="14" spans="1:8" x14ac:dyDescent="0.25">
      <c r="A14">
        <v>68543</v>
      </c>
      <c r="F14">
        <v>6.86</v>
      </c>
      <c r="G14" s="5">
        <v>1.6208</v>
      </c>
      <c r="H14" s="6">
        <v>11.118688000000001</v>
      </c>
    </row>
    <row r="15" spans="1:8" x14ac:dyDescent="0.25">
      <c r="A15">
        <v>68544</v>
      </c>
      <c r="F15">
        <v>5.96</v>
      </c>
      <c r="G15" s="5">
        <v>1.6208</v>
      </c>
      <c r="H15" s="6">
        <v>9.6599679999999992</v>
      </c>
    </row>
    <row r="16" spans="1:8" x14ac:dyDescent="0.25">
      <c r="A16">
        <v>68582</v>
      </c>
      <c r="F16">
        <v>7.25</v>
      </c>
      <c r="G16" s="5">
        <v>1.6208</v>
      </c>
      <c r="H16" s="6">
        <v>11.75</v>
      </c>
    </row>
    <row r="17" spans="1:8" x14ac:dyDescent="0.25">
      <c r="A17">
        <v>68586</v>
      </c>
      <c r="F17">
        <v>9</v>
      </c>
      <c r="G17" s="5">
        <v>1.6208</v>
      </c>
      <c r="H17" s="6">
        <v>14.587199999999999</v>
      </c>
    </row>
    <row r="18" spans="1:8" x14ac:dyDescent="0.25">
      <c r="A18">
        <v>68591</v>
      </c>
      <c r="F18">
        <v>9</v>
      </c>
      <c r="G18" s="5">
        <v>1.6208</v>
      </c>
      <c r="H18" s="6">
        <v>14.587199999999999</v>
      </c>
    </row>
    <row r="19" spans="1:8" x14ac:dyDescent="0.25">
      <c r="A19">
        <v>68592</v>
      </c>
      <c r="F19">
        <v>7.25</v>
      </c>
      <c r="G19" s="5">
        <v>1.6208</v>
      </c>
      <c r="H19" s="6">
        <v>11.75</v>
      </c>
    </row>
    <row r="20" spans="1:8" x14ac:dyDescent="0.25">
      <c r="A20">
        <v>68594</v>
      </c>
      <c r="F20">
        <v>4.5</v>
      </c>
      <c r="G20" s="5">
        <v>1.6208</v>
      </c>
      <c r="H20" s="6">
        <v>7.29</v>
      </c>
    </row>
    <row r="21" spans="1:8" x14ac:dyDescent="0.25">
      <c r="A21">
        <v>68605</v>
      </c>
      <c r="F21">
        <v>11.25</v>
      </c>
      <c r="G21" s="5">
        <v>1.6208</v>
      </c>
      <c r="H21" s="6">
        <v>18.23</v>
      </c>
    </row>
    <row r="22" spans="1:8" x14ac:dyDescent="0.25">
      <c r="A22">
        <v>68608</v>
      </c>
      <c r="F22">
        <v>9.5</v>
      </c>
      <c r="G22" s="5">
        <v>1.6208</v>
      </c>
      <c r="H22" s="6">
        <v>15.397600000000001</v>
      </c>
    </row>
    <row r="23" spans="1:8" x14ac:dyDescent="0.25">
      <c r="A23">
        <v>68622</v>
      </c>
      <c r="F23">
        <v>7.59</v>
      </c>
      <c r="G23" s="5">
        <v>1.6208</v>
      </c>
      <c r="H23" s="6">
        <v>12.3</v>
      </c>
    </row>
    <row r="24" spans="1:8" x14ac:dyDescent="0.25">
      <c r="A24">
        <v>68623</v>
      </c>
      <c r="F24">
        <v>6.46</v>
      </c>
      <c r="G24" s="5">
        <v>1.6208</v>
      </c>
      <c r="H24" s="6">
        <v>10.47</v>
      </c>
    </row>
    <row r="25" spans="1:8" x14ac:dyDescent="0.25">
      <c r="A25">
        <v>68724</v>
      </c>
      <c r="F25">
        <v>6.28</v>
      </c>
      <c r="G25" s="5">
        <v>1.6208</v>
      </c>
      <c r="H25" s="6">
        <v>10.178624000000001</v>
      </c>
    </row>
    <row r="26" spans="1:8" x14ac:dyDescent="0.25">
      <c r="A26">
        <v>72558</v>
      </c>
      <c r="F26">
        <v>8.4</v>
      </c>
      <c r="G26" s="5">
        <v>1.6208</v>
      </c>
      <c r="H26" s="6">
        <v>13.61</v>
      </c>
    </row>
    <row r="27" spans="1:8" x14ac:dyDescent="0.25">
      <c r="A27">
        <v>72560</v>
      </c>
      <c r="F27">
        <v>6.66</v>
      </c>
      <c r="G27" s="5">
        <v>1.6208</v>
      </c>
      <c r="H27" s="6">
        <v>10.79</v>
      </c>
    </row>
    <row r="28" spans="1:8" x14ac:dyDescent="0.25">
      <c r="A28">
        <v>72565</v>
      </c>
      <c r="F28">
        <v>4.5</v>
      </c>
      <c r="G28" s="5">
        <v>1.6208</v>
      </c>
      <c r="H28" s="6">
        <v>7.29</v>
      </c>
    </row>
    <row r="29" spans="1:8" x14ac:dyDescent="0.25">
      <c r="A29">
        <v>72580</v>
      </c>
      <c r="F29">
        <v>2.96</v>
      </c>
      <c r="G29" s="5">
        <v>1.6208</v>
      </c>
      <c r="H29" s="6">
        <v>4.7975680000000001</v>
      </c>
    </row>
    <row r="30" spans="1:8" x14ac:dyDescent="0.25">
      <c r="A30">
        <v>72581</v>
      </c>
      <c r="F30">
        <v>2.4300000000000002</v>
      </c>
      <c r="G30" s="5">
        <v>1.6208</v>
      </c>
      <c r="H30" s="6">
        <v>3.9385440000000003</v>
      </c>
    </row>
    <row r="31" spans="1:8" x14ac:dyDescent="0.25">
      <c r="A31">
        <v>72671</v>
      </c>
      <c r="F31">
        <v>7.5</v>
      </c>
      <c r="G31" s="5">
        <v>1.6208</v>
      </c>
      <c r="H31" s="6">
        <v>12.156000000000001</v>
      </c>
    </row>
    <row r="32" spans="1:8" x14ac:dyDescent="0.25">
      <c r="A32">
        <v>72672</v>
      </c>
      <c r="F32">
        <v>5.63</v>
      </c>
      <c r="G32" s="5">
        <v>1.6208</v>
      </c>
      <c r="H32" s="6">
        <v>9.1251040000000003</v>
      </c>
    </row>
    <row r="33" spans="1:8" x14ac:dyDescent="0.25">
      <c r="A33">
        <v>73020</v>
      </c>
      <c r="F33">
        <v>4.3899999999999997</v>
      </c>
      <c r="G33" s="5">
        <v>1.6208</v>
      </c>
      <c r="H33" s="6">
        <v>7.1153119999999994</v>
      </c>
    </row>
    <row r="34" spans="1:8" x14ac:dyDescent="0.25">
      <c r="A34">
        <v>73022</v>
      </c>
      <c r="F34">
        <v>4.3899999999999997</v>
      </c>
      <c r="G34" s="5">
        <v>1.6208</v>
      </c>
      <c r="H34" s="6">
        <v>7.1153119999999994</v>
      </c>
    </row>
    <row r="35" spans="1:8" x14ac:dyDescent="0.25">
      <c r="A35">
        <v>73140</v>
      </c>
      <c r="F35">
        <v>6.55</v>
      </c>
      <c r="G35" s="5">
        <v>1.6208</v>
      </c>
      <c r="H35" s="6">
        <v>10.61</v>
      </c>
    </row>
    <row r="36" spans="1:8" x14ac:dyDescent="0.25">
      <c r="A36">
        <v>73141</v>
      </c>
      <c r="F36">
        <v>4.92</v>
      </c>
      <c r="G36" s="5">
        <v>1.6208</v>
      </c>
      <c r="H36" s="6">
        <v>7.9743360000000001</v>
      </c>
    </row>
    <row r="37" spans="1:8" x14ac:dyDescent="0.25">
      <c r="A37">
        <v>73142</v>
      </c>
      <c r="F37">
        <v>9</v>
      </c>
      <c r="G37" s="5">
        <v>1.6208</v>
      </c>
      <c r="H37" s="6">
        <v>14.587199999999999</v>
      </c>
    </row>
    <row r="38" spans="1:8" x14ac:dyDescent="0.25">
      <c r="A38">
        <v>73143</v>
      </c>
      <c r="F38">
        <v>6.89</v>
      </c>
      <c r="G38" s="5">
        <v>1.6208</v>
      </c>
      <c r="H38" s="6">
        <v>11.167311999999999</v>
      </c>
    </row>
    <row r="39" spans="1:8" x14ac:dyDescent="0.25">
      <c r="A39">
        <v>73158</v>
      </c>
      <c r="F39">
        <v>4.5</v>
      </c>
      <c r="G39" s="5">
        <v>1.6208</v>
      </c>
      <c r="H39" s="6">
        <v>7.29</v>
      </c>
    </row>
    <row r="40" spans="1:8" x14ac:dyDescent="0.25">
      <c r="A40">
        <v>73159</v>
      </c>
      <c r="F40">
        <v>3.33</v>
      </c>
      <c r="G40" s="5">
        <v>1.6208</v>
      </c>
      <c r="H40" s="6">
        <v>5.3972639999999998</v>
      </c>
    </row>
    <row r="41" spans="1:8" x14ac:dyDescent="0.25">
      <c r="A41">
        <v>73318</v>
      </c>
      <c r="F41">
        <v>5.63</v>
      </c>
      <c r="G41" s="5">
        <v>1.6208</v>
      </c>
      <c r="H41" s="6">
        <v>9.1251040000000003</v>
      </c>
    </row>
    <row r="42" spans="1:8" x14ac:dyDescent="0.25">
      <c r="A42">
        <v>73338</v>
      </c>
      <c r="F42">
        <v>10</v>
      </c>
      <c r="G42" s="5">
        <v>1.6208</v>
      </c>
      <c r="H42" s="6">
        <v>16.207999999999998</v>
      </c>
    </row>
    <row r="43" spans="1:8" x14ac:dyDescent="0.25">
      <c r="A43">
        <v>74772</v>
      </c>
      <c r="F43">
        <v>10</v>
      </c>
      <c r="G43" s="5">
        <v>1.6208</v>
      </c>
      <c r="H43" s="6">
        <v>16.207999999999998</v>
      </c>
    </row>
    <row r="44" spans="1:8" x14ac:dyDescent="0.25">
      <c r="A44">
        <v>74795</v>
      </c>
      <c r="F44">
        <v>4.5</v>
      </c>
      <c r="G44" s="5">
        <v>1.6208</v>
      </c>
      <c r="H44" s="6">
        <v>7.29</v>
      </c>
    </row>
    <row r="45" spans="1:8" x14ac:dyDescent="0.25">
      <c r="A45">
        <v>74849</v>
      </c>
      <c r="F45">
        <v>8.4499999999999993</v>
      </c>
      <c r="G45" s="5">
        <v>1.6208</v>
      </c>
      <c r="H45" s="6">
        <v>13.695759999999998</v>
      </c>
    </row>
    <row r="46" spans="1:8" x14ac:dyDescent="0.25">
      <c r="A46">
        <v>78314</v>
      </c>
      <c r="F46">
        <v>4.8</v>
      </c>
      <c r="G46" s="5">
        <v>1.6208</v>
      </c>
      <c r="H46" s="6">
        <v>7.7798400000000001</v>
      </c>
    </row>
    <row r="47" spans="1:8" x14ac:dyDescent="0.25">
      <c r="A47">
        <v>78315</v>
      </c>
      <c r="F47">
        <v>5.92</v>
      </c>
      <c r="G47" s="5">
        <v>1.6208</v>
      </c>
      <c r="H47" s="6">
        <v>9.5951360000000001</v>
      </c>
    </row>
    <row r="48" spans="1:8" x14ac:dyDescent="0.25">
      <c r="A48">
        <v>78352</v>
      </c>
      <c r="F48">
        <v>2.2400000000000002</v>
      </c>
      <c r="G48" s="5">
        <v>1.6208</v>
      </c>
      <c r="H48" s="6">
        <v>3.63</v>
      </c>
    </row>
    <row r="49" spans="1:8" x14ac:dyDescent="0.25">
      <c r="A49">
        <v>78353</v>
      </c>
      <c r="F49">
        <v>4.96</v>
      </c>
      <c r="G49" s="5">
        <v>1.6208</v>
      </c>
      <c r="H49" s="6">
        <v>8.0391680000000001</v>
      </c>
    </row>
    <row r="50" spans="1:8" x14ac:dyDescent="0.25">
      <c r="A50">
        <v>78356</v>
      </c>
      <c r="F50">
        <v>3.1</v>
      </c>
      <c r="G50" s="5">
        <v>1.6208</v>
      </c>
      <c r="H50" s="6">
        <v>5.0199999999999996</v>
      </c>
    </row>
    <row r="51" spans="1:8" x14ac:dyDescent="0.25">
      <c r="A51">
        <v>78357</v>
      </c>
      <c r="F51">
        <v>2.2999999999999998</v>
      </c>
      <c r="G51" s="5">
        <v>1.6208</v>
      </c>
      <c r="H51" s="6">
        <v>3.7278399999999996</v>
      </c>
    </row>
    <row r="52" spans="1:8" x14ac:dyDescent="0.25">
      <c r="A52">
        <v>78359</v>
      </c>
      <c r="F52">
        <v>1.75</v>
      </c>
      <c r="G52" s="5">
        <v>1.6208</v>
      </c>
      <c r="H52" s="6">
        <v>2.8364000000000003</v>
      </c>
    </row>
    <row r="53" spans="1:8" x14ac:dyDescent="0.25">
      <c r="A53">
        <v>78361</v>
      </c>
      <c r="F53">
        <v>1.75</v>
      </c>
      <c r="G53" s="5">
        <v>1.6208</v>
      </c>
      <c r="H53" s="6">
        <v>2.8364000000000003</v>
      </c>
    </row>
    <row r="54" spans="1:8" x14ac:dyDescent="0.25">
      <c r="A54">
        <v>78364</v>
      </c>
      <c r="F54">
        <v>7.06</v>
      </c>
      <c r="G54" s="5">
        <v>1.6208</v>
      </c>
      <c r="H54" s="6">
        <v>11.44</v>
      </c>
    </row>
    <row r="55" spans="1:8" x14ac:dyDescent="0.25">
      <c r="A55">
        <v>78365</v>
      </c>
      <c r="F55">
        <v>6.39</v>
      </c>
      <c r="G55" s="5">
        <v>1.6208</v>
      </c>
      <c r="H55" s="6">
        <v>10.356911999999999</v>
      </c>
    </row>
    <row r="56" spans="1:8" x14ac:dyDescent="0.25">
      <c r="A56">
        <v>78366</v>
      </c>
      <c r="F56">
        <v>7.06</v>
      </c>
      <c r="G56" s="5">
        <v>1.6208</v>
      </c>
      <c r="H56" s="6">
        <v>11.44</v>
      </c>
    </row>
    <row r="57" spans="1:8" x14ac:dyDescent="0.25">
      <c r="A57">
        <v>78367</v>
      </c>
      <c r="F57">
        <v>6.39</v>
      </c>
      <c r="G57" s="5">
        <v>1.6208</v>
      </c>
      <c r="H57" s="6">
        <v>10.356911999999999</v>
      </c>
    </row>
    <row r="58" spans="1:8" x14ac:dyDescent="0.25">
      <c r="A58">
        <v>78368</v>
      </c>
      <c r="F58">
        <v>5.92</v>
      </c>
      <c r="G58" s="5">
        <v>1.6208</v>
      </c>
      <c r="H58" s="6">
        <v>9.5951360000000001</v>
      </c>
    </row>
    <row r="59" spans="1:8" x14ac:dyDescent="0.25">
      <c r="A59">
        <v>78369</v>
      </c>
      <c r="F59">
        <v>4.8</v>
      </c>
      <c r="G59" s="5">
        <v>1.6208</v>
      </c>
      <c r="H59" s="6">
        <v>7.7798400000000001</v>
      </c>
    </row>
    <row r="60" spans="1:8" x14ac:dyDescent="0.25">
      <c r="A60">
        <v>78372</v>
      </c>
      <c r="F60">
        <v>9.1199999999999992</v>
      </c>
      <c r="G60" s="5">
        <v>1.6208</v>
      </c>
      <c r="H60" s="6">
        <v>14.78</v>
      </c>
    </row>
    <row r="61" spans="1:8" x14ac:dyDescent="0.25">
      <c r="A61">
        <v>78373</v>
      </c>
      <c r="F61">
        <v>6.72</v>
      </c>
      <c r="G61" s="5">
        <v>1.6208</v>
      </c>
      <c r="H61" s="6">
        <v>10.89</v>
      </c>
    </row>
    <row r="62" spans="1:8" x14ac:dyDescent="0.25">
      <c r="A62">
        <v>78376</v>
      </c>
      <c r="F62">
        <v>2.71</v>
      </c>
      <c r="G62" s="5">
        <v>1.6208</v>
      </c>
      <c r="H62" s="6">
        <v>4.3899999999999997</v>
      </c>
    </row>
    <row r="63" spans="1:8" x14ac:dyDescent="0.25">
      <c r="A63">
        <v>78377</v>
      </c>
      <c r="F63">
        <v>1.36</v>
      </c>
      <c r="G63" s="5">
        <v>1.6208</v>
      </c>
      <c r="H63" s="6">
        <v>2.2000000000000002</v>
      </c>
    </row>
    <row r="64" spans="1:8" x14ac:dyDescent="0.25">
      <c r="A64">
        <v>78378</v>
      </c>
      <c r="F64">
        <v>1.32</v>
      </c>
      <c r="G64" s="5">
        <v>1.6208</v>
      </c>
      <c r="H64" s="6">
        <v>2.139456</v>
      </c>
    </row>
    <row r="65" spans="1:8" x14ac:dyDescent="0.25">
      <c r="A65">
        <v>78379</v>
      </c>
      <c r="F65">
        <v>1.32</v>
      </c>
      <c r="G65" s="5">
        <v>1.6208</v>
      </c>
      <c r="H65" s="6">
        <v>2.139456</v>
      </c>
    </row>
    <row r="66" spans="1:8" x14ac:dyDescent="0.25">
      <c r="A66">
        <v>78398</v>
      </c>
      <c r="F66">
        <v>9</v>
      </c>
      <c r="G66" s="5">
        <v>1.6208</v>
      </c>
      <c r="H66" s="6">
        <v>14.587199999999999</v>
      </c>
    </row>
    <row r="67" spans="1:8" x14ac:dyDescent="0.25">
      <c r="A67">
        <v>78399</v>
      </c>
      <c r="F67">
        <v>7.2</v>
      </c>
      <c r="G67" s="5">
        <v>1.6208</v>
      </c>
      <c r="H67" s="6">
        <v>11.66976</v>
      </c>
    </row>
    <row r="68" spans="1:8" x14ac:dyDescent="0.25">
      <c r="A68">
        <v>78637</v>
      </c>
      <c r="F68">
        <v>9</v>
      </c>
      <c r="G68" s="5">
        <v>1.6208</v>
      </c>
      <c r="H68" s="6">
        <v>14.587199999999999</v>
      </c>
    </row>
    <row r="69" spans="1:8" x14ac:dyDescent="0.25">
      <c r="A69">
        <v>78638</v>
      </c>
      <c r="F69">
        <v>7.2</v>
      </c>
      <c r="G69" s="5">
        <v>1.6208</v>
      </c>
      <c r="H69" s="6">
        <v>11.66976</v>
      </c>
    </row>
    <row r="70" spans="1:8" x14ac:dyDescent="0.25">
      <c r="A70">
        <v>78639</v>
      </c>
      <c r="F70">
        <v>7.59</v>
      </c>
      <c r="G70" s="5">
        <v>1.6208</v>
      </c>
      <c r="H70" s="6">
        <v>12.3</v>
      </c>
    </row>
    <row r="71" spans="1:8" x14ac:dyDescent="0.25">
      <c r="A71">
        <v>78640</v>
      </c>
      <c r="F71">
        <v>6.46</v>
      </c>
      <c r="G71" s="5">
        <v>1.6208</v>
      </c>
      <c r="H71" s="6">
        <v>10.47</v>
      </c>
    </row>
    <row r="72" spans="1:8" x14ac:dyDescent="0.25">
      <c r="A72">
        <v>78647</v>
      </c>
      <c r="F72">
        <v>7.8</v>
      </c>
      <c r="G72" s="5">
        <v>1.6208</v>
      </c>
      <c r="H72" s="6">
        <v>12.64</v>
      </c>
    </row>
    <row r="73" spans="1:8" x14ac:dyDescent="0.25">
      <c r="A73">
        <v>78648</v>
      </c>
      <c r="F73">
        <v>7.02</v>
      </c>
      <c r="G73" s="5">
        <v>1.6208</v>
      </c>
      <c r="H73" s="6">
        <v>11.378015999999999</v>
      </c>
    </row>
    <row r="74" spans="1:8" x14ac:dyDescent="0.25">
      <c r="A74">
        <v>78649</v>
      </c>
      <c r="F74">
        <v>12.3</v>
      </c>
      <c r="G74" s="5">
        <v>1.6208</v>
      </c>
      <c r="H74" s="6">
        <v>19.935840000000002</v>
      </c>
    </row>
    <row r="75" spans="1:8" x14ac:dyDescent="0.25">
      <c r="A75">
        <v>78650</v>
      </c>
      <c r="F75">
        <v>10.74</v>
      </c>
      <c r="G75" s="5">
        <v>1.6208</v>
      </c>
      <c r="H75" s="6">
        <v>17.407392000000002</v>
      </c>
    </row>
    <row r="76" spans="1:8" x14ac:dyDescent="0.25">
      <c r="A76">
        <v>78653</v>
      </c>
      <c r="F76">
        <v>9</v>
      </c>
      <c r="G76" s="5">
        <v>1.6208</v>
      </c>
      <c r="H76" s="6">
        <v>14.587199999999999</v>
      </c>
    </row>
    <row r="77" spans="1:8" x14ac:dyDescent="0.25">
      <c r="A77">
        <v>78654</v>
      </c>
      <c r="F77">
        <v>7.2</v>
      </c>
      <c r="G77" s="5">
        <v>1.6208</v>
      </c>
      <c r="H77" s="6">
        <v>11.66976</v>
      </c>
    </row>
    <row r="78" spans="1:8" x14ac:dyDescent="0.25">
      <c r="A78">
        <v>78673</v>
      </c>
      <c r="F78">
        <v>4.5</v>
      </c>
      <c r="G78" s="5">
        <v>1.6208</v>
      </c>
      <c r="H78" s="6">
        <v>7.29</v>
      </c>
    </row>
    <row r="79" spans="1:8" x14ac:dyDescent="0.25">
      <c r="A79">
        <v>78674</v>
      </c>
      <c r="F79">
        <v>3.33</v>
      </c>
      <c r="G79" s="5">
        <v>1.6208</v>
      </c>
      <c r="H79" s="6">
        <v>5.3972639999999998</v>
      </c>
    </row>
    <row r="80" spans="1:8" x14ac:dyDescent="0.25">
      <c r="A80">
        <v>78697</v>
      </c>
      <c r="F80">
        <v>8.4</v>
      </c>
      <c r="G80" s="5">
        <v>1.6208</v>
      </c>
      <c r="H80" s="6">
        <v>13.61</v>
      </c>
    </row>
    <row r="81" spans="1:8" x14ac:dyDescent="0.25">
      <c r="A81">
        <v>78698</v>
      </c>
      <c r="F81">
        <v>6.66</v>
      </c>
      <c r="G81" s="5">
        <v>1.6208</v>
      </c>
      <c r="H81" s="6">
        <v>10.79</v>
      </c>
    </row>
    <row r="82" spans="1:8" x14ac:dyDescent="0.25">
      <c r="A82">
        <v>78771</v>
      </c>
      <c r="F82">
        <v>5.7</v>
      </c>
      <c r="G82" s="5">
        <v>1.6208</v>
      </c>
      <c r="H82" s="6">
        <v>9.2385599999999997</v>
      </c>
    </row>
    <row r="83" spans="1:8" x14ac:dyDescent="0.25">
      <c r="A83">
        <v>78985</v>
      </c>
      <c r="F83">
        <v>9</v>
      </c>
      <c r="G83" s="5">
        <v>1.6208</v>
      </c>
      <c r="H83" s="6">
        <v>14.587199999999999</v>
      </c>
    </row>
    <row r="84" spans="1:8" x14ac:dyDescent="0.25">
      <c r="A84">
        <v>78986</v>
      </c>
      <c r="F84">
        <v>6.89</v>
      </c>
      <c r="G84" s="5">
        <v>1.6208</v>
      </c>
      <c r="H84" s="6">
        <v>11.167311999999999</v>
      </c>
    </row>
    <row r="85" spans="1:8" x14ac:dyDescent="0.25">
      <c r="A85">
        <v>78987</v>
      </c>
      <c r="F85">
        <v>9</v>
      </c>
      <c r="G85" s="5">
        <v>1.6208</v>
      </c>
      <c r="H85" s="6">
        <v>14.587199999999999</v>
      </c>
    </row>
    <row r="86" spans="1:8" x14ac:dyDescent="0.25">
      <c r="A86">
        <v>78998</v>
      </c>
      <c r="F86">
        <v>6.89</v>
      </c>
      <c r="G86" s="5">
        <v>1.6208</v>
      </c>
      <c r="H86" s="6">
        <v>11.167311999999999</v>
      </c>
    </row>
  </sheetData>
  <autoFilter ref="A1:H8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activeCell="K6" sqref="K5:K6"/>
    </sheetView>
  </sheetViews>
  <sheetFormatPr defaultRowHeight="15" x14ac:dyDescent="0.25"/>
  <sheetData>
    <row r="1" spans="1:9" x14ac:dyDescent="0.25">
      <c r="A1" t="s">
        <v>32</v>
      </c>
      <c r="B1" t="s">
        <v>33</v>
      </c>
      <c r="C1" t="s">
        <v>34</v>
      </c>
      <c r="D1" t="s">
        <v>35</v>
      </c>
      <c r="E1" t="s">
        <v>61</v>
      </c>
      <c r="F1" t="s">
        <v>36</v>
      </c>
      <c r="G1" t="s">
        <v>37</v>
      </c>
      <c r="H1" t="s">
        <v>38</v>
      </c>
    </row>
    <row r="2" spans="1:9" x14ac:dyDescent="0.25">
      <c r="A2">
        <v>55226</v>
      </c>
      <c r="F2">
        <v>3.32</v>
      </c>
      <c r="G2" s="5">
        <v>0.2072</v>
      </c>
      <c r="H2" s="120">
        <v>0.68790399999999996</v>
      </c>
      <c r="I2" s="120"/>
    </row>
    <row r="3" spans="1:9" x14ac:dyDescent="0.25">
      <c r="A3">
        <v>55227</v>
      </c>
      <c r="F3">
        <v>3.32</v>
      </c>
      <c r="G3" s="5">
        <v>0.2072</v>
      </c>
      <c r="H3" s="120">
        <v>0.68790399999999996</v>
      </c>
      <c r="I3" s="120"/>
    </row>
    <row r="4" spans="1:9" x14ac:dyDescent="0.25">
      <c r="A4">
        <v>55230</v>
      </c>
      <c r="F4">
        <v>3.13</v>
      </c>
      <c r="G4" s="5">
        <v>0.2072</v>
      </c>
      <c r="H4" s="120">
        <v>0.648536</v>
      </c>
      <c r="I4" s="120"/>
    </row>
    <row r="5" spans="1:9" x14ac:dyDescent="0.25">
      <c r="A5">
        <v>55299</v>
      </c>
      <c r="F5">
        <v>3.84</v>
      </c>
      <c r="G5" s="5">
        <v>0.2072</v>
      </c>
      <c r="H5" s="120">
        <v>0.79564799999999991</v>
      </c>
      <c r="I5" s="120"/>
    </row>
    <row r="6" spans="1:9" x14ac:dyDescent="0.25">
      <c r="A6">
        <v>63519</v>
      </c>
      <c r="F6">
        <v>6.59</v>
      </c>
      <c r="G6" s="5">
        <v>0.2072</v>
      </c>
      <c r="H6" s="120">
        <v>1.365448</v>
      </c>
      <c r="I6" s="120"/>
    </row>
    <row r="7" spans="1:9" x14ac:dyDescent="0.25">
      <c r="A7">
        <v>63520</v>
      </c>
      <c r="F7">
        <v>6.59</v>
      </c>
      <c r="G7" s="5">
        <v>0.2072</v>
      </c>
      <c r="H7" s="120">
        <v>1.365448</v>
      </c>
      <c r="I7" s="120"/>
    </row>
    <row r="8" spans="1:9" x14ac:dyDescent="0.25">
      <c r="A8">
        <v>63912</v>
      </c>
      <c r="F8">
        <v>6.96</v>
      </c>
      <c r="G8" s="5">
        <v>0.2072</v>
      </c>
      <c r="H8" s="120">
        <v>1.44</v>
      </c>
      <c r="I8" s="120"/>
    </row>
    <row r="9" spans="1:9" x14ac:dyDescent="0.25">
      <c r="A9">
        <v>63913</v>
      </c>
      <c r="F9">
        <v>6.62</v>
      </c>
      <c r="G9" s="5">
        <v>0.2072</v>
      </c>
      <c r="H9" s="120">
        <v>1.37</v>
      </c>
      <c r="I9" s="120"/>
    </row>
    <row r="10" spans="1:9" x14ac:dyDescent="0.25">
      <c r="A10">
        <v>67604</v>
      </c>
      <c r="F10">
        <v>14.27</v>
      </c>
      <c r="G10" s="5">
        <v>0.2072</v>
      </c>
      <c r="H10" s="120">
        <v>2.956744</v>
      </c>
      <c r="I10" s="120"/>
    </row>
    <row r="11" spans="1:9" x14ac:dyDescent="0.25">
      <c r="A11">
        <v>67605</v>
      </c>
      <c r="F11">
        <v>17.61</v>
      </c>
      <c r="G11" s="5">
        <v>0.2072</v>
      </c>
      <c r="H11" s="120">
        <v>3.6487919999999998</v>
      </c>
      <c r="I11" s="120"/>
    </row>
    <row r="12" spans="1:9" x14ac:dyDescent="0.25">
      <c r="A12">
        <v>67606</v>
      </c>
      <c r="F12">
        <v>13.55</v>
      </c>
      <c r="G12" s="5">
        <v>0.2072</v>
      </c>
      <c r="H12" s="120">
        <v>2.8075600000000001</v>
      </c>
      <c r="I12" s="120"/>
    </row>
    <row r="13" spans="1:9" x14ac:dyDescent="0.25">
      <c r="A13">
        <v>67607</v>
      </c>
      <c r="F13">
        <v>19.86</v>
      </c>
      <c r="G13" s="5">
        <v>0.2072</v>
      </c>
      <c r="H13" s="120">
        <v>4.1100000000000003</v>
      </c>
      <c r="I13" s="120"/>
    </row>
    <row r="14" spans="1:9" x14ac:dyDescent="0.25">
      <c r="A14">
        <v>67608</v>
      </c>
      <c r="F14">
        <v>16.47</v>
      </c>
      <c r="G14" s="5">
        <v>0.2072</v>
      </c>
      <c r="H14" s="120">
        <v>3.41</v>
      </c>
      <c r="I14" s="120"/>
    </row>
    <row r="15" spans="1:9" x14ac:dyDescent="0.25">
      <c r="A15">
        <v>67609</v>
      </c>
      <c r="F15">
        <v>14.27</v>
      </c>
      <c r="G15" s="5">
        <v>0.2072</v>
      </c>
      <c r="H15" s="120">
        <v>2.956744</v>
      </c>
      <c r="I15" s="120"/>
    </row>
    <row r="16" spans="1:9" x14ac:dyDescent="0.25">
      <c r="A16">
        <v>67610</v>
      </c>
      <c r="F16">
        <v>10.96</v>
      </c>
      <c r="G16" s="5">
        <v>0.2072</v>
      </c>
      <c r="H16" s="120">
        <v>2.27</v>
      </c>
      <c r="I16" s="120"/>
    </row>
    <row r="17" spans="1:9" x14ac:dyDescent="0.25">
      <c r="A17">
        <v>67611</v>
      </c>
      <c r="F17">
        <v>8.1</v>
      </c>
      <c r="G17" s="5">
        <v>0.2072</v>
      </c>
      <c r="H17" s="120">
        <v>1.6783199999999998</v>
      </c>
      <c r="I17" s="120"/>
    </row>
    <row r="18" spans="1:9" x14ac:dyDescent="0.25">
      <c r="A18">
        <v>67620</v>
      </c>
      <c r="F18">
        <v>17.71</v>
      </c>
      <c r="G18" s="5">
        <v>0.2072</v>
      </c>
      <c r="H18" s="120">
        <v>3.67</v>
      </c>
      <c r="I18" s="120"/>
    </row>
    <row r="19" spans="1:9" x14ac:dyDescent="0.25">
      <c r="A19">
        <v>67624</v>
      </c>
      <c r="F19">
        <v>15.19</v>
      </c>
      <c r="G19" s="5">
        <v>0.2072</v>
      </c>
      <c r="H19" s="120">
        <v>3.1473679999999997</v>
      </c>
      <c r="I19" s="120"/>
    </row>
    <row r="20" spans="1:9" x14ac:dyDescent="0.25">
      <c r="A20">
        <v>68521</v>
      </c>
      <c r="F20">
        <v>7.4</v>
      </c>
      <c r="G20" s="5">
        <v>0.2072</v>
      </c>
      <c r="H20" s="120">
        <v>1.53</v>
      </c>
      <c r="I20" s="120"/>
    </row>
    <row r="21" spans="1:9" x14ac:dyDescent="0.25">
      <c r="A21">
        <v>68523</v>
      </c>
      <c r="F21">
        <v>5.38</v>
      </c>
      <c r="G21" s="5">
        <v>0.2072</v>
      </c>
      <c r="H21" s="120">
        <v>1.1100000000000001</v>
      </c>
      <c r="I21" s="120"/>
    </row>
    <row r="22" spans="1:9" x14ac:dyDescent="0.25">
      <c r="A22">
        <v>68525</v>
      </c>
      <c r="F22">
        <v>6.15</v>
      </c>
      <c r="G22" s="5">
        <v>0.2072</v>
      </c>
      <c r="H22" s="120">
        <v>1.28</v>
      </c>
      <c r="I22" s="120"/>
    </row>
    <row r="23" spans="1:9" x14ac:dyDescent="0.25">
      <c r="A23">
        <v>68534</v>
      </c>
      <c r="F23">
        <v>6.15</v>
      </c>
      <c r="G23" s="5">
        <v>0.2072</v>
      </c>
      <c r="H23" s="120">
        <v>1.28</v>
      </c>
      <c r="I23" s="120"/>
    </row>
    <row r="24" spans="1:9" x14ac:dyDescent="0.25">
      <c r="A24">
        <v>68543</v>
      </c>
      <c r="F24">
        <v>5.41</v>
      </c>
      <c r="G24" s="5">
        <v>0.2072</v>
      </c>
      <c r="H24" s="120">
        <v>1.1200000000000001</v>
      </c>
      <c r="I24" s="120"/>
    </row>
    <row r="25" spans="1:9" x14ac:dyDescent="0.25">
      <c r="A25">
        <v>68544</v>
      </c>
      <c r="F25">
        <v>5.41</v>
      </c>
      <c r="G25" s="5">
        <v>0.2072</v>
      </c>
      <c r="H25" s="120">
        <v>1.1200000000000001</v>
      </c>
      <c r="I25" s="120"/>
    </row>
    <row r="26" spans="1:9" x14ac:dyDescent="0.25">
      <c r="A26">
        <v>68582</v>
      </c>
      <c r="F26">
        <v>5.48</v>
      </c>
      <c r="G26" s="5">
        <v>0.2072</v>
      </c>
      <c r="H26" s="120">
        <v>1.135456</v>
      </c>
      <c r="I26" s="120"/>
    </row>
    <row r="27" spans="1:9" x14ac:dyDescent="0.25">
      <c r="A27">
        <v>68586</v>
      </c>
      <c r="F27">
        <v>5.48</v>
      </c>
      <c r="G27" s="5">
        <v>0.2072</v>
      </c>
      <c r="H27" s="120">
        <v>1.135456</v>
      </c>
      <c r="I27" s="120"/>
    </row>
    <row r="28" spans="1:9" x14ac:dyDescent="0.25">
      <c r="A28">
        <v>68591</v>
      </c>
      <c r="F28">
        <v>5.48</v>
      </c>
      <c r="G28" s="5">
        <v>0.2072</v>
      </c>
      <c r="H28" s="120">
        <v>1.135456</v>
      </c>
      <c r="I28" s="120"/>
    </row>
    <row r="29" spans="1:9" x14ac:dyDescent="0.25">
      <c r="A29">
        <v>68592</v>
      </c>
      <c r="F29">
        <v>5.48</v>
      </c>
      <c r="G29" s="5">
        <v>0.2072</v>
      </c>
      <c r="H29" s="120">
        <v>1.135456</v>
      </c>
      <c r="I29" s="120"/>
    </row>
    <row r="30" spans="1:9" x14ac:dyDescent="0.25">
      <c r="A30">
        <v>68594</v>
      </c>
      <c r="F30">
        <v>4.84</v>
      </c>
      <c r="G30" s="5">
        <v>0.2072</v>
      </c>
      <c r="H30" s="120">
        <v>1</v>
      </c>
      <c r="I30" s="120"/>
    </row>
    <row r="31" spans="1:9" x14ac:dyDescent="0.25">
      <c r="A31">
        <v>68605</v>
      </c>
      <c r="F31">
        <v>5.95</v>
      </c>
      <c r="G31" s="5">
        <v>0.2072</v>
      </c>
      <c r="H31" s="120">
        <v>1.23</v>
      </c>
      <c r="I31" s="120"/>
    </row>
    <row r="32" spans="1:9" ht="14.25" customHeight="1" x14ac:dyDescent="0.25">
      <c r="A32">
        <v>68608</v>
      </c>
      <c r="F32">
        <v>5.95</v>
      </c>
      <c r="G32" s="5">
        <v>0.2072</v>
      </c>
      <c r="H32" s="120">
        <v>1.23</v>
      </c>
      <c r="I32" s="120"/>
    </row>
    <row r="33" spans="1:9" ht="14.25" customHeight="1" x14ac:dyDescent="0.25">
      <c r="A33">
        <v>68622</v>
      </c>
      <c r="F33">
        <v>4.42</v>
      </c>
      <c r="G33" s="5">
        <v>0.2072</v>
      </c>
      <c r="H33" s="120">
        <v>0.91582399999999997</v>
      </c>
      <c r="I33" s="120"/>
    </row>
    <row r="34" spans="1:9" x14ac:dyDescent="0.25">
      <c r="A34">
        <v>68623</v>
      </c>
      <c r="F34">
        <v>4.24</v>
      </c>
      <c r="G34" s="5">
        <v>0.2072</v>
      </c>
      <c r="H34" s="120">
        <v>0.87852799999999998</v>
      </c>
      <c r="I34" s="120"/>
    </row>
    <row r="35" spans="1:9" x14ac:dyDescent="0.25">
      <c r="A35">
        <v>68724</v>
      </c>
      <c r="F35">
        <v>4.45</v>
      </c>
      <c r="G35" s="5">
        <v>0.2072</v>
      </c>
      <c r="H35" s="120">
        <v>0.92</v>
      </c>
      <c r="I35" s="120"/>
    </row>
    <row r="36" spans="1:9" x14ac:dyDescent="0.25">
      <c r="A36">
        <v>72558</v>
      </c>
      <c r="F36">
        <v>6.3</v>
      </c>
      <c r="G36" s="5">
        <v>0.2072</v>
      </c>
      <c r="H36" s="120">
        <v>1.3053599999999999</v>
      </c>
      <c r="I36" s="120"/>
    </row>
    <row r="37" spans="1:9" x14ac:dyDescent="0.25">
      <c r="A37">
        <v>72560</v>
      </c>
      <c r="F37">
        <v>6.3</v>
      </c>
      <c r="G37" s="5">
        <v>0.2072</v>
      </c>
      <c r="H37" s="120">
        <v>1.3053599999999999</v>
      </c>
      <c r="I37" s="120"/>
    </row>
    <row r="38" spans="1:9" x14ac:dyDescent="0.25">
      <c r="A38">
        <v>72565</v>
      </c>
      <c r="F38">
        <v>6.3</v>
      </c>
      <c r="G38" s="5">
        <v>0.2072</v>
      </c>
      <c r="H38" s="120">
        <v>1.3053599999999999</v>
      </c>
      <c r="I38" s="120"/>
    </row>
    <row r="39" spans="1:9" x14ac:dyDescent="0.25">
      <c r="A39">
        <v>72580</v>
      </c>
      <c r="F39">
        <v>4.5599999999999996</v>
      </c>
      <c r="G39" s="5">
        <v>0.2072</v>
      </c>
      <c r="H39" s="120">
        <v>0.94</v>
      </c>
      <c r="I39" s="120"/>
    </row>
    <row r="40" spans="1:9" x14ac:dyDescent="0.25">
      <c r="A40">
        <v>72581</v>
      </c>
      <c r="F40">
        <v>4.5599999999999996</v>
      </c>
      <c r="G40" s="5">
        <v>0.2072</v>
      </c>
      <c r="H40" s="120">
        <v>0.94</v>
      </c>
      <c r="I40" s="120"/>
    </row>
    <row r="41" spans="1:9" x14ac:dyDescent="0.25">
      <c r="A41">
        <v>72671</v>
      </c>
      <c r="F41">
        <v>2.25</v>
      </c>
      <c r="G41" s="5">
        <v>0.2072</v>
      </c>
      <c r="H41" s="120">
        <v>0.4662</v>
      </c>
      <c r="I41" s="120"/>
    </row>
    <row r="42" spans="1:9" x14ac:dyDescent="0.25">
      <c r="A42">
        <v>72672</v>
      </c>
      <c r="F42">
        <v>2.25</v>
      </c>
      <c r="G42" s="5">
        <v>0.2072</v>
      </c>
      <c r="H42" s="120">
        <v>0.4662</v>
      </c>
      <c r="I42" s="120"/>
    </row>
    <row r="43" spans="1:9" x14ac:dyDescent="0.25">
      <c r="A43">
        <v>73020</v>
      </c>
      <c r="F43">
        <v>5.77</v>
      </c>
      <c r="G43" s="5">
        <v>0.2072</v>
      </c>
      <c r="H43" s="120">
        <v>1.1955439999999999</v>
      </c>
      <c r="I43" s="120"/>
    </row>
    <row r="44" spans="1:9" x14ac:dyDescent="0.25">
      <c r="A44">
        <v>73022</v>
      </c>
      <c r="F44">
        <v>5.12</v>
      </c>
      <c r="G44" s="5">
        <v>0.2072</v>
      </c>
      <c r="H44" s="120">
        <v>1.06</v>
      </c>
      <c r="I44" s="120"/>
    </row>
    <row r="45" spans="1:9" x14ac:dyDescent="0.25">
      <c r="A45">
        <v>73037</v>
      </c>
      <c r="F45">
        <v>17.45</v>
      </c>
      <c r="G45" s="5">
        <v>0.2072</v>
      </c>
      <c r="H45" s="120">
        <v>3.62</v>
      </c>
      <c r="I45" s="120"/>
    </row>
    <row r="46" spans="1:9" x14ac:dyDescent="0.25">
      <c r="A46">
        <v>73087</v>
      </c>
      <c r="F46">
        <v>13.6</v>
      </c>
      <c r="G46" s="5">
        <v>0.2072</v>
      </c>
      <c r="H46" s="120">
        <v>2.82</v>
      </c>
      <c r="I46" s="120"/>
    </row>
    <row r="47" spans="1:9" x14ac:dyDescent="0.25">
      <c r="A47">
        <v>73140</v>
      </c>
      <c r="F47">
        <v>10.35</v>
      </c>
      <c r="G47" s="5">
        <v>0.2072</v>
      </c>
      <c r="H47" s="120">
        <v>2.14</v>
      </c>
      <c r="I47" s="120"/>
    </row>
    <row r="48" spans="1:9" x14ac:dyDescent="0.25">
      <c r="A48">
        <v>73141</v>
      </c>
      <c r="F48">
        <v>10.35</v>
      </c>
      <c r="G48" s="5">
        <v>0.2072</v>
      </c>
      <c r="H48" s="120">
        <v>2.14</v>
      </c>
      <c r="I48" s="120"/>
    </row>
    <row r="49" spans="1:9" x14ac:dyDescent="0.25">
      <c r="A49">
        <v>73142</v>
      </c>
      <c r="F49">
        <v>6.87</v>
      </c>
      <c r="G49" s="5">
        <v>0.2072</v>
      </c>
      <c r="H49" s="120">
        <v>1.42</v>
      </c>
      <c r="I49" s="120"/>
    </row>
    <row r="50" spans="1:9" x14ac:dyDescent="0.25">
      <c r="A50">
        <v>73143</v>
      </c>
      <c r="F50">
        <v>6.87</v>
      </c>
      <c r="G50" s="5">
        <v>0.2072</v>
      </c>
      <c r="H50" s="120">
        <v>1.42</v>
      </c>
      <c r="I50" s="120"/>
    </row>
    <row r="51" spans="1:9" x14ac:dyDescent="0.25">
      <c r="A51">
        <v>73158</v>
      </c>
      <c r="F51">
        <v>6.3</v>
      </c>
      <c r="G51" s="5">
        <v>0.2072</v>
      </c>
      <c r="H51" s="120">
        <v>1.3053599999999999</v>
      </c>
      <c r="I51" s="120"/>
    </row>
    <row r="52" spans="1:9" x14ac:dyDescent="0.25">
      <c r="A52">
        <v>73159</v>
      </c>
      <c r="F52">
        <v>6.3</v>
      </c>
      <c r="G52" s="5">
        <v>0.2072</v>
      </c>
      <c r="H52" s="120">
        <v>1.3053599999999999</v>
      </c>
      <c r="I52" s="120"/>
    </row>
    <row r="53" spans="1:9" x14ac:dyDescent="0.25">
      <c r="A53">
        <v>73165</v>
      </c>
      <c r="F53">
        <v>15.82</v>
      </c>
      <c r="G53" s="5">
        <v>0.2072</v>
      </c>
      <c r="H53" s="120">
        <v>3.2779039999999999</v>
      </c>
      <c r="I53" s="120"/>
    </row>
    <row r="54" spans="1:9" x14ac:dyDescent="0.25">
      <c r="A54">
        <v>73318</v>
      </c>
      <c r="F54">
        <v>7.34</v>
      </c>
      <c r="G54" s="5">
        <v>0.2072</v>
      </c>
      <c r="H54" s="120">
        <v>1.52</v>
      </c>
      <c r="I54" s="120"/>
    </row>
    <row r="55" spans="1:9" x14ac:dyDescent="0.25">
      <c r="A55">
        <v>73338</v>
      </c>
      <c r="F55">
        <v>7.34</v>
      </c>
      <c r="G55" s="5">
        <v>0.2072</v>
      </c>
      <c r="H55" s="120">
        <v>1.52</v>
      </c>
      <c r="I55" s="120"/>
    </row>
    <row r="56" spans="1:9" x14ac:dyDescent="0.25">
      <c r="A56">
        <v>74772</v>
      </c>
      <c r="F56">
        <v>5.28</v>
      </c>
      <c r="G56" s="5">
        <v>0.2072</v>
      </c>
      <c r="H56" s="120">
        <v>1.0900000000000001</v>
      </c>
      <c r="I56" s="120"/>
    </row>
    <row r="57" spans="1:9" x14ac:dyDescent="0.25">
      <c r="A57">
        <v>74795</v>
      </c>
      <c r="F57">
        <v>9.2799999999999994</v>
      </c>
      <c r="G57" s="5">
        <v>0.2072</v>
      </c>
      <c r="H57" s="120">
        <v>1.92</v>
      </c>
      <c r="I57" s="120"/>
    </row>
    <row r="58" spans="1:9" x14ac:dyDescent="0.25">
      <c r="A58">
        <v>74849</v>
      </c>
      <c r="F58">
        <v>5.28</v>
      </c>
      <c r="G58" s="5">
        <v>0.2072</v>
      </c>
      <c r="H58" s="120">
        <v>1.0900000000000001</v>
      </c>
      <c r="I58" s="120"/>
    </row>
    <row r="59" spans="1:9" x14ac:dyDescent="0.25">
      <c r="A59">
        <v>78314</v>
      </c>
      <c r="F59">
        <v>6.01</v>
      </c>
      <c r="G59" s="5">
        <v>0.2072</v>
      </c>
      <c r="H59" s="120">
        <v>1.2452719999999999</v>
      </c>
      <c r="I59" s="120"/>
    </row>
    <row r="60" spans="1:9" x14ac:dyDescent="0.25">
      <c r="A60">
        <v>78315</v>
      </c>
      <c r="F60">
        <v>6.01</v>
      </c>
      <c r="G60" s="5">
        <v>0.2072</v>
      </c>
      <c r="H60" s="120">
        <v>1.2452719999999999</v>
      </c>
      <c r="I60" s="120"/>
    </row>
    <row r="61" spans="1:9" x14ac:dyDescent="0.25">
      <c r="A61">
        <v>78352</v>
      </c>
      <c r="F61">
        <v>6.96</v>
      </c>
      <c r="G61" s="5">
        <v>0.2072</v>
      </c>
      <c r="H61" s="120">
        <v>1.44</v>
      </c>
      <c r="I61" s="120"/>
    </row>
    <row r="62" spans="1:9" x14ac:dyDescent="0.25">
      <c r="A62">
        <v>78353</v>
      </c>
      <c r="F62">
        <v>6.96</v>
      </c>
      <c r="G62" s="5">
        <v>0.2072</v>
      </c>
      <c r="H62" s="120">
        <v>1.44</v>
      </c>
      <c r="I62" s="120"/>
    </row>
    <row r="63" spans="1:9" x14ac:dyDescent="0.25">
      <c r="A63">
        <v>78356</v>
      </c>
      <c r="F63">
        <v>2.1800000000000002</v>
      </c>
      <c r="G63" s="5">
        <v>0.2072</v>
      </c>
      <c r="H63" s="120">
        <v>0.45</v>
      </c>
      <c r="I63" s="120"/>
    </row>
    <row r="64" spans="1:9" x14ac:dyDescent="0.25">
      <c r="A64">
        <v>78357</v>
      </c>
      <c r="F64">
        <v>2.1800000000000002</v>
      </c>
      <c r="G64" s="5">
        <v>0.2072</v>
      </c>
      <c r="H64" s="120">
        <v>0.45</v>
      </c>
      <c r="I64" s="120"/>
    </row>
    <row r="65" spans="1:9" x14ac:dyDescent="0.25">
      <c r="A65">
        <v>78359</v>
      </c>
      <c r="F65">
        <v>2.1800000000000002</v>
      </c>
      <c r="G65" s="5">
        <v>0.2072</v>
      </c>
      <c r="H65" s="120">
        <v>0.45</v>
      </c>
      <c r="I65" s="120"/>
    </row>
    <row r="66" spans="1:9" x14ac:dyDescent="0.25">
      <c r="A66">
        <v>78361</v>
      </c>
      <c r="F66">
        <v>2.1800000000000002</v>
      </c>
      <c r="G66" s="5">
        <v>0.2072</v>
      </c>
      <c r="H66" s="120">
        <v>0.45</v>
      </c>
      <c r="I66" s="120"/>
    </row>
    <row r="67" spans="1:9" x14ac:dyDescent="0.25">
      <c r="A67">
        <v>78364</v>
      </c>
      <c r="F67">
        <v>4.8600000000000003</v>
      </c>
      <c r="G67" s="5">
        <v>0.2072</v>
      </c>
      <c r="H67" s="120">
        <v>1.0069920000000001</v>
      </c>
      <c r="I67" s="120"/>
    </row>
    <row r="68" spans="1:9" x14ac:dyDescent="0.25">
      <c r="A68">
        <v>78365</v>
      </c>
      <c r="F68">
        <v>4.8600000000000003</v>
      </c>
      <c r="G68" s="5">
        <v>0.2072</v>
      </c>
      <c r="H68" s="120">
        <v>1.0069920000000001</v>
      </c>
      <c r="I68" s="120"/>
    </row>
    <row r="69" spans="1:9" x14ac:dyDescent="0.25">
      <c r="A69">
        <v>78366</v>
      </c>
      <c r="F69">
        <v>4.8600000000000003</v>
      </c>
      <c r="G69" s="5">
        <v>0.2072</v>
      </c>
      <c r="H69" s="120">
        <v>1.0069920000000001</v>
      </c>
      <c r="I69" s="120"/>
    </row>
    <row r="70" spans="1:9" x14ac:dyDescent="0.25">
      <c r="A70">
        <v>78367</v>
      </c>
      <c r="F70">
        <v>4.8600000000000003</v>
      </c>
      <c r="G70" s="5">
        <v>0.2072</v>
      </c>
      <c r="H70" s="120">
        <v>1.0069920000000001</v>
      </c>
      <c r="I70" s="120"/>
    </row>
    <row r="71" spans="1:9" x14ac:dyDescent="0.25">
      <c r="A71">
        <v>78368</v>
      </c>
      <c r="F71">
        <v>6.01</v>
      </c>
      <c r="G71" s="5">
        <v>0.2072</v>
      </c>
      <c r="H71" s="120">
        <v>1.2452719999999999</v>
      </c>
      <c r="I71" s="120"/>
    </row>
    <row r="72" spans="1:9" x14ac:dyDescent="0.25">
      <c r="A72">
        <v>78369</v>
      </c>
      <c r="F72">
        <v>6.01</v>
      </c>
      <c r="G72" s="5">
        <v>0.2072</v>
      </c>
      <c r="H72" s="120">
        <v>1.2452719999999999</v>
      </c>
      <c r="I72" s="120"/>
    </row>
    <row r="73" spans="1:9" x14ac:dyDescent="0.25">
      <c r="A73">
        <v>78372</v>
      </c>
      <c r="F73">
        <v>7.35</v>
      </c>
      <c r="G73" s="5">
        <v>0.2072</v>
      </c>
      <c r="H73" s="120">
        <v>1.52</v>
      </c>
      <c r="I73" s="120"/>
    </row>
    <row r="74" spans="1:9" x14ac:dyDescent="0.25">
      <c r="A74">
        <v>78373</v>
      </c>
      <c r="F74">
        <v>7.35</v>
      </c>
      <c r="G74" s="5">
        <v>0.2072</v>
      </c>
      <c r="H74" s="120">
        <v>1.52</v>
      </c>
      <c r="I74" s="120"/>
    </row>
    <row r="75" spans="1:9" x14ac:dyDescent="0.25">
      <c r="A75">
        <v>78376</v>
      </c>
      <c r="F75">
        <v>3.63</v>
      </c>
      <c r="G75" s="5">
        <v>0.2072</v>
      </c>
      <c r="H75" s="120">
        <v>0.75</v>
      </c>
      <c r="I75" s="120"/>
    </row>
    <row r="76" spans="1:9" x14ac:dyDescent="0.25">
      <c r="A76">
        <v>78377</v>
      </c>
      <c r="F76">
        <v>1.81</v>
      </c>
      <c r="G76" s="5">
        <v>0.2072</v>
      </c>
      <c r="H76" s="120">
        <v>0.37503199999999998</v>
      </c>
      <c r="I76" s="120"/>
    </row>
    <row r="77" spans="1:9" x14ac:dyDescent="0.25">
      <c r="A77">
        <v>78378</v>
      </c>
      <c r="F77">
        <v>3.37</v>
      </c>
      <c r="G77" s="5">
        <v>0.2072</v>
      </c>
      <c r="H77" s="120">
        <v>0.698264</v>
      </c>
      <c r="I77" s="120"/>
    </row>
    <row r="78" spans="1:9" x14ac:dyDescent="0.25">
      <c r="A78">
        <v>78379</v>
      </c>
      <c r="F78">
        <v>3.37</v>
      </c>
      <c r="G78" s="5">
        <v>0.2072</v>
      </c>
      <c r="H78" s="120">
        <v>0.698264</v>
      </c>
      <c r="I78" s="120"/>
    </row>
    <row r="79" spans="1:9" x14ac:dyDescent="0.25">
      <c r="A79">
        <v>78398</v>
      </c>
      <c r="F79">
        <v>5.27</v>
      </c>
      <c r="G79" s="5">
        <v>0.2072</v>
      </c>
      <c r="H79" s="120">
        <v>1.0900000000000001</v>
      </c>
      <c r="I79" s="120"/>
    </row>
    <row r="80" spans="1:9" x14ac:dyDescent="0.25">
      <c r="A80">
        <v>78399</v>
      </c>
      <c r="F80">
        <v>5.27</v>
      </c>
      <c r="G80" s="5">
        <v>0.2072</v>
      </c>
      <c r="H80" s="120">
        <v>1.0900000000000001</v>
      </c>
      <c r="I80" s="120"/>
    </row>
    <row r="81" spans="1:9" x14ac:dyDescent="0.25">
      <c r="A81">
        <v>78637</v>
      </c>
      <c r="F81">
        <v>4.2</v>
      </c>
      <c r="G81" s="5">
        <v>0.2072</v>
      </c>
      <c r="H81" s="120">
        <v>0.87</v>
      </c>
      <c r="I81" s="120"/>
    </row>
    <row r="82" spans="1:9" x14ac:dyDescent="0.25">
      <c r="A82">
        <v>78638</v>
      </c>
      <c r="F82">
        <v>4.2</v>
      </c>
      <c r="G82" s="5">
        <v>0.2072</v>
      </c>
      <c r="H82" s="120">
        <v>0.87</v>
      </c>
      <c r="I82" s="120"/>
    </row>
    <row r="83" spans="1:9" x14ac:dyDescent="0.25">
      <c r="A83">
        <v>78639</v>
      </c>
      <c r="F83">
        <v>4.42</v>
      </c>
      <c r="G83" s="5">
        <v>0.2072</v>
      </c>
      <c r="H83" s="120">
        <v>0.91582399999999997</v>
      </c>
      <c r="I83" s="120"/>
    </row>
    <row r="84" spans="1:9" x14ac:dyDescent="0.25">
      <c r="A84">
        <v>78640</v>
      </c>
      <c r="F84">
        <v>4.24</v>
      </c>
      <c r="G84" s="5">
        <v>0.2072</v>
      </c>
      <c r="H84" s="120">
        <v>0.87852799999999998</v>
      </c>
      <c r="I84" s="120"/>
    </row>
    <row r="85" spans="1:9" x14ac:dyDescent="0.25">
      <c r="A85">
        <v>78647</v>
      </c>
      <c r="F85">
        <v>7.52</v>
      </c>
      <c r="G85" s="5">
        <v>0.2072</v>
      </c>
      <c r="H85" s="120">
        <v>1.558144</v>
      </c>
      <c r="I85" s="120"/>
    </row>
    <row r="86" spans="1:9" x14ac:dyDescent="0.25">
      <c r="A86">
        <v>78648</v>
      </c>
      <c r="F86">
        <v>7.52</v>
      </c>
      <c r="G86" s="5">
        <v>0.2072</v>
      </c>
      <c r="H86" s="120">
        <v>1.558144</v>
      </c>
      <c r="I86" s="120"/>
    </row>
    <row r="87" spans="1:9" x14ac:dyDescent="0.25">
      <c r="A87">
        <v>78649</v>
      </c>
      <c r="F87">
        <v>7.52</v>
      </c>
      <c r="G87" s="5">
        <v>0.2072</v>
      </c>
      <c r="H87" s="120">
        <v>1.558144</v>
      </c>
      <c r="I87" s="120"/>
    </row>
    <row r="88" spans="1:9" x14ac:dyDescent="0.25">
      <c r="A88">
        <v>78650</v>
      </c>
      <c r="F88">
        <v>7.52</v>
      </c>
      <c r="G88" s="5">
        <v>0.2072</v>
      </c>
      <c r="H88" s="120">
        <v>1.558144</v>
      </c>
      <c r="I88" s="120"/>
    </row>
    <row r="89" spans="1:9" x14ac:dyDescent="0.25">
      <c r="A89">
        <v>78653</v>
      </c>
      <c r="F89">
        <v>4.2</v>
      </c>
      <c r="G89" s="5">
        <v>0.2072</v>
      </c>
      <c r="H89" s="120">
        <v>0.87</v>
      </c>
      <c r="I89" s="120"/>
    </row>
    <row r="90" spans="1:9" x14ac:dyDescent="0.25">
      <c r="A90">
        <v>78654</v>
      </c>
      <c r="F90">
        <v>4.2</v>
      </c>
      <c r="G90" s="5">
        <v>0.2072</v>
      </c>
      <c r="H90" s="120">
        <v>0.87</v>
      </c>
      <c r="I90" s="120"/>
    </row>
    <row r="91" spans="1:9" x14ac:dyDescent="0.25">
      <c r="A91">
        <v>78673</v>
      </c>
      <c r="F91">
        <v>6.3</v>
      </c>
      <c r="G91" s="5">
        <v>0.2072</v>
      </c>
      <c r="H91" s="120">
        <v>1.3053599999999999</v>
      </c>
      <c r="I91" s="120"/>
    </row>
    <row r="92" spans="1:9" x14ac:dyDescent="0.25">
      <c r="A92">
        <v>78674</v>
      </c>
      <c r="F92">
        <v>6.3</v>
      </c>
      <c r="G92" s="5">
        <v>0.2072</v>
      </c>
      <c r="H92" s="120">
        <v>1.3053599999999999</v>
      </c>
      <c r="I92" s="120"/>
    </row>
    <row r="93" spans="1:9" x14ac:dyDescent="0.25">
      <c r="A93">
        <v>78697</v>
      </c>
      <c r="F93">
        <v>6.3</v>
      </c>
      <c r="G93" s="5">
        <v>0.2072</v>
      </c>
      <c r="H93" s="120">
        <v>1.3053599999999999</v>
      </c>
      <c r="I93" s="120"/>
    </row>
    <row r="94" spans="1:9" x14ac:dyDescent="0.25">
      <c r="A94">
        <v>78698</v>
      </c>
      <c r="F94">
        <v>6.3</v>
      </c>
      <c r="G94" s="5">
        <v>0.2072</v>
      </c>
      <c r="H94" s="120">
        <v>1.3053599999999999</v>
      </c>
      <c r="I94" s="120"/>
    </row>
    <row r="95" spans="1:9" x14ac:dyDescent="0.25">
      <c r="A95">
        <v>78771</v>
      </c>
      <c r="F95">
        <v>6.3</v>
      </c>
      <c r="G95" s="5">
        <v>0.2072</v>
      </c>
      <c r="H95" s="120">
        <v>1.3053599999999999</v>
      </c>
      <c r="I95" s="120"/>
    </row>
    <row r="96" spans="1:9" x14ac:dyDescent="0.25">
      <c r="A96">
        <v>78985</v>
      </c>
      <c r="F96">
        <v>6.62</v>
      </c>
      <c r="G96" s="5">
        <v>0.2072</v>
      </c>
      <c r="H96" s="120">
        <v>1.37</v>
      </c>
      <c r="I96" s="120"/>
    </row>
    <row r="97" spans="1:9" x14ac:dyDescent="0.25">
      <c r="A97">
        <v>78986</v>
      </c>
      <c r="F97">
        <v>6.62</v>
      </c>
      <c r="G97" s="5">
        <v>0.2072</v>
      </c>
      <c r="H97" s="120">
        <v>1.37</v>
      </c>
      <c r="I97" s="120"/>
    </row>
    <row r="98" spans="1:9" x14ac:dyDescent="0.25">
      <c r="A98">
        <v>78987</v>
      </c>
      <c r="F98">
        <v>6.62</v>
      </c>
      <c r="G98" s="5">
        <v>0.2072</v>
      </c>
      <c r="H98" s="120">
        <v>1.37</v>
      </c>
      <c r="I98" s="120"/>
    </row>
    <row r="99" spans="1:9" x14ac:dyDescent="0.25">
      <c r="A99">
        <v>78998</v>
      </c>
      <c r="F99">
        <v>6.62</v>
      </c>
      <c r="G99" s="5">
        <v>0.2072</v>
      </c>
      <c r="H99" s="120">
        <v>1.37</v>
      </c>
      <c r="I99" s="1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F2" sqref="F2"/>
    </sheetView>
  </sheetViews>
  <sheetFormatPr defaultRowHeight="15" x14ac:dyDescent="0.25"/>
  <sheetData>
    <row r="1" spans="1:9" x14ac:dyDescent="0.25">
      <c r="A1" t="s">
        <v>32</v>
      </c>
      <c r="B1" t="s">
        <v>33</v>
      </c>
      <c r="C1" t="s">
        <v>34</v>
      </c>
      <c r="D1" t="s">
        <v>35</v>
      </c>
      <c r="E1" t="s">
        <v>61</v>
      </c>
      <c r="F1" t="s">
        <v>36</v>
      </c>
      <c r="G1" t="s">
        <v>37</v>
      </c>
      <c r="H1" t="s">
        <v>38</v>
      </c>
    </row>
    <row r="2" spans="1:9" x14ac:dyDescent="0.25">
      <c r="A2">
        <v>55230</v>
      </c>
      <c r="F2">
        <v>0.33</v>
      </c>
      <c r="G2" s="5">
        <v>0.41249999999999998</v>
      </c>
      <c r="H2" s="120">
        <v>0.136125</v>
      </c>
      <c r="I2" s="120"/>
    </row>
    <row r="3" spans="1:9" x14ac:dyDescent="0.25">
      <c r="A3">
        <v>55299</v>
      </c>
      <c r="F3">
        <v>0.37</v>
      </c>
      <c r="G3" s="5">
        <v>0.41249999999999998</v>
      </c>
      <c r="H3" s="120">
        <v>0.15</v>
      </c>
      <c r="I3" s="120"/>
    </row>
    <row r="4" spans="1:9" x14ac:dyDescent="0.25">
      <c r="A4">
        <v>63519</v>
      </c>
      <c r="F4">
        <v>0.84</v>
      </c>
      <c r="G4" s="5">
        <v>0.41249999999999998</v>
      </c>
      <c r="H4" s="120">
        <v>0.34649999999999997</v>
      </c>
      <c r="I4" s="120"/>
    </row>
    <row r="5" spans="1:9" x14ac:dyDescent="0.25">
      <c r="A5">
        <v>63520</v>
      </c>
      <c r="F5">
        <v>0.84</v>
      </c>
      <c r="G5" s="5">
        <v>0.41249999999999998</v>
      </c>
      <c r="H5" s="120">
        <v>0.34649999999999997</v>
      </c>
      <c r="I5" s="120"/>
    </row>
    <row r="6" spans="1:9" x14ac:dyDescent="0.25">
      <c r="A6">
        <v>63912</v>
      </c>
      <c r="F6">
        <v>1.39</v>
      </c>
      <c r="G6" s="5">
        <v>0.41249999999999998</v>
      </c>
      <c r="H6" s="120">
        <v>0.56999999999999995</v>
      </c>
      <c r="I6" s="120"/>
    </row>
    <row r="7" spans="1:9" x14ac:dyDescent="0.25">
      <c r="A7">
        <v>63913</v>
      </c>
      <c r="F7">
        <v>1.1499999999999999</v>
      </c>
      <c r="G7" s="5">
        <v>0.41249999999999998</v>
      </c>
      <c r="H7" s="120">
        <v>0.47</v>
      </c>
      <c r="I7" s="120"/>
    </row>
    <row r="8" spans="1:9" x14ac:dyDescent="0.25">
      <c r="A8">
        <v>68521</v>
      </c>
      <c r="F8">
        <v>1.52</v>
      </c>
      <c r="G8" s="5">
        <v>0.41249999999999998</v>
      </c>
      <c r="H8" s="120">
        <v>0.627</v>
      </c>
      <c r="I8" s="120"/>
    </row>
    <row r="9" spans="1:9" x14ac:dyDescent="0.25">
      <c r="A9">
        <v>68523</v>
      </c>
      <c r="F9">
        <v>1.1299999999999999</v>
      </c>
      <c r="G9" s="5">
        <v>0.41249999999999998</v>
      </c>
      <c r="H9" s="120">
        <v>0.46612499999999996</v>
      </c>
      <c r="I9" s="120"/>
    </row>
    <row r="10" spans="1:9" x14ac:dyDescent="0.25">
      <c r="A10">
        <v>68525</v>
      </c>
      <c r="F10">
        <v>1.5</v>
      </c>
      <c r="G10" s="5">
        <v>0.41249999999999998</v>
      </c>
      <c r="H10" s="120">
        <v>0.62</v>
      </c>
      <c r="I10" s="120"/>
    </row>
    <row r="11" spans="1:9" x14ac:dyDescent="0.25">
      <c r="A11">
        <v>68534</v>
      </c>
      <c r="F11">
        <v>1.5</v>
      </c>
      <c r="G11" s="5">
        <v>0.41249999999999998</v>
      </c>
      <c r="H11" s="120">
        <v>0.62</v>
      </c>
      <c r="I11" s="120"/>
    </row>
    <row r="12" spans="1:9" x14ac:dyDescent="0.25">
      <c r="A12">
        <v>68543</v>
      </c>
      <c r="F12">
        <v>1.48</v>
      </c>
      <c r="G12" s="5">
        <v>0.41249999999999998</v>
      </c>
      <c r="H12" s="120">
        <v>0.61049999999999993</v>
      </c>
      <c r="I12" s="120"/>
    </row>
    <row r="13" spans="1:9" x14ac:dyDescent="0.25">
      <c r="A13">
        <v>68544</v>
      </c>
      <c r="F13">
        <v>1.48</v>
      </c>
      <c r="G13" s="5">
        <v>0.41249999999999998</v>
      </c>
      <c r="H13" s="120">
        <v>0.61</v>
      </c>
      <c r="I13" s="120"/>
    </row>
    <row r="14" spans="1:9" x14ac:dyDescent="0.25">
      <c r="A14">
        <v>68582</v>
      </c>
      <c r="F14">
        <v>0.99</v>
      </c>
      <c r="G14" s="5">
        <v>0.41249999999999998</v>
      </c>
      <c r="H14" s="120">
        <v>0.40837499999999999</v>
      </c>
      <c r="I14" s="120"/>
    </row>
    <row r="15" spans="1:9" x14ac:dyDescent="0.25">
      <c r="A15">
        <v>68586</v>
      </c>
      <c r="F15">
        <v>0.99</v>
      </c>
      <c r="G15" s="5">
        <v>0.41249999999999998</v>
      </c>
      <c r="H15" s="120">
        <v>0.40837499999999999</v>
      </c>
      <c r="I15" s="120"/>
    </row>
    <row r="16" spans="1:9" x14ac:dyDescent="0.25">
      <c r="A16">
        <v>68591</v>
      </c>
      <c r="F16">
        <v>0.99</v>
      </c>
      <c r="G16" s="5">
        <v>0.41249999999999998</v>
      </c>
      <c r="H16" s="120">
        <v>0.40837499999999999</v>
      </c>
      <c r="I16" s="120"/>
    </row>
    <row r="17" spans="1:9" x14ac:dyDescent="0.25">
      <c r="A17">
        <v>68592</v>
      </c>
      <c r="F17">
        <v>0.99</v>
      </c>
      <c r="G17" s="5">
        <v>0.41249999999999998</v>
      </c>
      <c r="H17" s="120">
        <v>0.40837499999999999</v>
      </c>
      <c r="I17" s="120"/>
    </row>
    <row r="18" spans="1:9" x14ac:dyDescent="0.25">
      <c r="A18">
        <v>68594</v>
      </c>
      <c r="F18">
        <v>1.23</v>
      </c>
      <c r="G18" s="5">
        <v>0.41249999999999998</v>
      </c>
      <c r="H18" s="120">
        <v>0.50737500000000002</v>
      </c>
      <c r="I18" s="120"/>
    </row>
    <row r="19" spans="1:9" x14ac:dyDescent="0.25">
      <c r="A19">
        <v>68605</v>
      </c>
      <c r="F19">
        <v>1.54</v>
      </c>
      <c r="G19" s="5">
        <v>0.41249999999999998</v>
      </c>
      <c r="H19" s="120">
        <v>0.63524999999999998</v>
      </c>
      <c r="I19" s="120"/>
    </row>
    <row r="20" spans="1:9" x14ac:dyDescent="0.25">
      <c r="A20">
        <v>68608</v>
      </c>
      <c r="F20">
        <v>1.54</v>
      </c>
      <c r="G20" s="5">
        <v>0.41249999999999998</v>
      </c>
      <c r="H20" s="120">
        <v>0.63524999999999998</v>
      </c>
      <c r="I20" s="120"/>
    </row>
    <row r="21" spans="1:9" x14ac:dyDescent="0.25">
      <c r="A21">
        <v>68623</v>
      </c>
      <c r="F21">
        <v>1.1200000000000001</v>
      </c>
      <c r="G21" s="5">
        <v>0.41249999999999998</v>
      </c>
      <c r="H21" s="120">
        <v>0.46</v>
      </c>
      <c r="I21" s="120"/>
    </row>
    <row r="22" spans="1:9" x14ac:dyDescent="0.25">
      <c r="A22">
        <v>72558</v>
      </c>
      <c r="F22">
        <v>1.83</v>
      </c>
      <c r="G22" s="5">
        <v>0.41249999999999998</v>
      </c>
      <c r="H22" s="120">
        <v>0.75</v>
      </c>
      <c r="I22" s="120"/>
    </row>
    <row r="23" spans="1:9" x14ac:dyDescent="0.25">
      <c r="A23">
        <v>72560</v>
      </c>
      <c r="F23">
        <v>1.83</v>
      </c>
      <c r="G23" s="5">
        <v>0.41249999999999998</v>
      </c>
      <c r="H23" s="120">
        <v>0.75487499999999996</v>
      </c>
      <c r="I23" s="120"/>
    </row>
    <row r="24" spans="1:9" x14ac:dyDescent="0.25">
      <c r="A24">
        <v>72580</v>
      </c>
      <c r="F24">
        <v>1.08</v>
      </c>
      <c r="G24" s="5">
        <v>0.41249999999999998</v>
      </c>
      <c r="H24" s="120">
        <v>0.44550000000000001</v>
      </c>
      <c r="I24" s="120"/>
    </row>
    <row r="25" spans="1:9" x14ac:dyDescent="0.25">
      <c r="A25">
        <v>72581</v>
      </c>
      <c r="F25">
        <v>0.94</v>
      </c>
      <c r="G25" s="5">
        <v>0.41249999999999998</v>
      </c>
      <c r="H25" s="120">
        <v>0.38774999999999998</v>
      </c>
      <c r="I25" s="120"/>
    </row>
    <row r="26" spans="1:9" x14ac:dyDescent="0.25">
      <c r="A26">
        <v>72671</v>
      </c>
      <c r="F26">
        <v>1.41</v>
      </c>
      <c r="G26" s="5">
        <v>0.41249999999999998</v>
      </c>
      <c r="H26" s="120">
        <v>0.57999999999999996</v>
      </c>
      <c r="I26" s="120"/>
    </row>
    <row r="27" spans="1:9" x14ac:dyDescent="0.25">
      <c r="A27">
        <v>72672</v>
      </c>
      <c r="F27">
        <v>1.3</v>
      </c>
      <c r="G27" s="5">
        <v>0.41249999999999998</v>
      </c>
      <c r="H27" s="120">
        <v>0.53625</v>
      </c>
      <c r="I27" s="120"/>
    </row>
    <row r="28" spans="1:9" x14ac:dyDescent="0.25">
      <c r="A28">
        <v>73020</v>
      </c>
      <c r="F28">
        <v>0.68</v>
      </c>
      <c r="G28" s="5">
        <v>0.41249999999999998</v>
      </c>
      <c r="H28" s="120">
        <v>0.28000000000000003</v>
      </c>
      <c r="I28" s="120"/>
    </row>
    <row r="29" spans="1:9" x14ac:dyDescent="0.25">
      <c r="A29">
        <v>73022</v>
      </c>
      <c r="F29">
        <v>1.08</v>
      </c>
      <c r="G29" s="5">
        <v>0.41249999999999998</v>
      </c>
      <c r="H29" s="120">
        <v>0.45</v>
      </c>
      <c r="I29" s="120"/>
    </row>
    <row r="30" spans="1:9" x14ac:dyDescent="0.25">
      <c r="A30">
        <v>73140</v>
      </c>
      <c r="F30">
        <v>1.1399999999999999</v>
      </c>
      <c r="G30" s="5">
        <v>0.41249999999999998</v>
      </c>
      <c r="H30" s="120">
        <v>0.47</v>
      </c>
      <c r="I30" s="120"/>
    </row>
    <row r="31" spans="1:9" x14ac:dyDescent="0.25">
      <c r="A31">
        <v>73141</v>
      </c>
      <c r="F31">
        <v>1.1399999999999999</v>
      </c>
      <c r="G31" s="5">
        <v>0.41249999999999998</v>
      </c>
      <c r="H31" s="120">
        <v>0.47</v>
      </c>
      <c r="I31" s="120"/>
    </row>
    <row r="32" spans="1:9" x14ac:dyDescent="0.25">
      <c r="A32">
        <v>73142</v>
      </c>
      <c r="F32">
        <v>0.93</v>
      </c>
      <c r="G32" s="5">
        <v>0.41249999999999998</v>
      </c>
      <c r="H32" s="120">
        <v>0.38</v>
      </c>
      <c r="I32" s="120"/>
    </row>
    <row r="33" spans="1:9" x14ac:dyDescent="0.25">
      <c r="A33">
        <v>73143</v>
      </c>
      <c r="F33">
        <v>0.93</v>
      </c>
      <c r="G33" s="5">
        <v>0.41249999999999998</v>
      </c>
      <c r="H33" s="120">
        <v>0.38</v>
      </c>
      <c r="I33" s="120"/>
    </row>
    <row r="34" spans="1:9" x14ac:dyDescent="0.25">
      <c r="A34">
        <v>73158</v>
      </c>
      <c r="F34">
        <v>1.53</v>
      </c>
      <c r="G34" s="5">
        <v>0.41249999999999998</v>
      </c>
      <c r="H34" s="120">
        <v>0.63</v>
      </c>
      <c r="I34" s="120"/>
    </row>
    <row r="35" spans="1:9" x14ac:dyDescent="0.25">
      <c r="A35">
        <v>73159</v>
      </c>
      <c r="F35">
        <v>1.53</v>
      </c>
      <c r="G35" s="5">
        <v>0.41249999999999998</v>
      </c>
      <c r="H35" s="120">
        <v>0.63</v>
      </c>
      <c r="I35" s="120"/>
    </row>
    <row r="36" spans="1:9" x14ac:dyDescent="0.25">
      <c r="A36">
        <v>74772</v>
      </c>
      <c r="F36">
        <v>1.37</v>
      </c>
      <c r="G36" s="5">
        <v>0.41249999999999998</v>
      </c>
      <c r="H36" s="120">
        <v>0.56512499999999999</v>
      </c>
      <c r="I36" s="120"/>
    </row>
    <row r="37" spans="1:9" x14ac:dyDescent="0.25">
      <c r="A37">
        <v>74795</v>
      </c>
      <c r="F37">
        <v>0.84</v>
      </c>
      <c r="G37" s="5">
        <v>0.41249999999999998</v>
      </c>
      <c r="H37" s="120">
        <v>0.34649999999999997</v>
      </c>
      <c r="I37" s="120"/>
    </row>
    <row r="38" spans="1:9" x14ac:dyDescent="0.25">
      <c r="A38">
        <v>74849</v>
      </c>
      <c r="F38">
        <v>1.37</v>
      </c>
      <c r="G38" s="5">
        <v>0.41249999999999998</v>
      </c>
      <c r="H38" s="120">
        <v>0.56512499999999999</v>
      </c>
      <c r="I38" s="120"/>
    </row>
    <row r="39" spans="1:9" x14ac:dyDescent="0.25">
      <c r="A39">
        <v>78314</v>
      </c>
      <c r="F39">
        <v>1.03</v>
      </c>
      <c r="G39" s="5">
        <v>0.41249999999999998</v>
      </c>
      <c r="H39" s="120">
        <v>0.42</v>
      </c>
      <c r="I39" s="120"/>
    </row>
    <row r="40" spans="1:9" x14ac:dyDescent="0.25">
      <c r="A40">
        <v>78315</v>
      </c>
      <c r="F40">
        <v>1.03</v>
      </c>
      <c r="G40" s="5">
        <v>0.41249999999999998</v>
      </c>
      <c r="H40" s="120">
        <v>0.42</v>
      </c>
      <c r="I40" s="120"/>
    </row>
    <row r="41" spans="1:9" x14ac:dyDescent="0.25">
      <c r="A41">
        <v>78356</v>
      </c>
      <c r="F41">
        <v>1.08</v>
      </c>
      <c r="G41" s="5">
        <v>0.41249999999999998</v>
      </c>
      <c r="H41" s="120">
        <v>0.44550000000000001</v>
      </c>
      <c r="I41" s="120"/>
    </row>
    <row r="42" spans="1:9" x14ac:dyDescent="0.25">
      <c r="A42">
        <v>78357</v>
      </c>
      <c r="F42">
        <v>1.08</v>
      </c>
      <c r="G42" s="5">
        <v>0.41249999999999998</v>
      </c>
      <c r="H42" s="120">
        <v>0.44550000000000001</v>
      </c>
      <c r="I42" s="120"/>
    </row>
    <row r="43" spans="1:9" x14ac:dyDescent="0.25">
      <c r="A43">
        <v>78364</v>
      </c>
      <c r="F43">
        <v>1.1499999999999999</v>
      </c>
      <c r="G43" s="5">
        <v>0.41249999999999998</v>
      </c>
      <c r="H43" s="120">
        <v>0.47</v>
      </c>
      <c r="I43" s="120"/>
    </row>
    <row r="44" spans="1:9" x14ac:dyDescent="0.25">
      <c r="A44">
        <v>78365</v>
      </c>
      <c r="F44">
        <v>1.1499999999999999</v>
      </c>
      <c r="G44" s="5">
        <v>0.41249999999999998</v>
      </c>
      <c r="H44" s="120">
        <v>0.47</v>
      </c>
      <c r="I44" s="120"/>
    </row>
    <row r="45" spans="1:9" x14ac:dyDescent="0.25">
      <c r="A45">
        <v>78366</v>
      </c>
      <c r="F45">
        <v>1.1499999999999999</v>
      </c>
      <c r="G45" s="5">
        <v>0.41249999999999998</v>
      </c>
      <c r="H45" s="120">
        <v>0.47</v>
      </c>
      <c r="I45" s="120"/>
    </row>
    <row r="46" spans="1:9" x14ac:dyDescent="0.25">
      <c r="A46">
        <v>78367</v>
      </c>
      <c r="F46">
        <v>1.1499999999999999</v>
      </c>
      <c r="G46" s="5">
        <v>0.41249999999999998</v>
      </c>
      <c r="H46" s="120">
        <v>0.47</v>
      </c>
      <c r="I46" s="120"/>
    </row>
    <row r="47" spans="1:9" x14ac:dyDescent="0.25">
      <c r="A47">
        <v>78368</v>
      </c>
      <c r="F47">
        <v>1.03</v>
      </c>
      <c r="G47" s="5">
        <v>0.41249999999999998</v>
      </c>
      <c r="H47" s="120">
        <v>0.42</v>
      </c>
      <c r="I47" s="120"/>
    </row>
    <row r="48" spans="1:9" x14ac:dyDescent="0.25">
      <c r="A48">
        <v>78369</v>
      </c>
      <c r="F48">
        <v>1.03</v>
      </c>
      <c r="G48" s="5">
        <v>0.41249999999999998</v>
      </c>
      <c r="H48" s="120">
        <v>0.42</v>
      </c>
      <c r="I48" s="120"/>
    </row>
    <row r="49" spans="1:9" x14ac:dyDescent="0.25">
      <c r="A49">
        <v>78372</v>
      </c>
      <c r="F49">
        <v>0.65</v>
      </c>
      <c r="G49" s="5">
        <v>0.41249999999999998</v>
      </c>
      <c r="H49" s="120">
        <v>0.268125</v>
      </c>
      <c r="I49" s="120"/>
    </row>
    <row r="50" spans="1:9" x14ac:dyDescent="0.25">
      <c r="A50">
        <v>78373</v>
      </c>
      <c r="F50">
        <v>0.65</v>
      </c>
      <c r="G50" s="5">
        <v>0.41249999999999998</v>
      </c>
      <c r="H50" s="120">
        <v>0.268125</v>
      </c>
      <c r="I50" s="120"/>
    </row>
    <row r="51" spans="1:9" x14ac:dyDescent="0.25">
      <c r="A51">
        <v>78376</v>
      </c>
      <c r="F51">
        <v>0.79</v>
      </c>
      <c r="G51" s="5">
        <v>0.41249999999999998</v>
      </c>
      <c r="H51" s="120">
        <v>0.32587499999999997</v>
      </c>
      <c r="I51" s="120"/>
    </row>
    <row r="52" spans="1:9" x14ac:dyDescent="0.25">
      <c r="A52">
        <v>78377</v>
      </c>
      <c r="F52">
        <v>0.4</v>
      </c>
      <c r="G52" s="5">
        <v>0.41249999999999998</v>
      </c>
      <c r="H52" s="120">
        <v>0.16500000000000001</v>
      </c>
      <c r="I52" s="120"/>
    </row>
    <row r="53" spans="1:9" x14ac:dyDescent="0.25">
      <c r="A53">
        <v>78378</v>
      </c>
      <c r="F53">
        <v>0.38</v>
      </c>
      <c r="G53" s="5">
        <v>0.41249999999999998</v>
      </c>
      <c r="H53" s="120">
        <v>0.15675</v>
      </c>
      <c r="I53" s="120"/>
    </row>
    <row r="54" spans="1:9" x14ac:dyDescent="0.25">
      <c r="A54">
        <v>78379</v>
      </c>
      <c r="F54">
        <v>0.38</v>
      </c>
      <c r="G54" s="5">
        <v>0.41249999999999998</v>
      </c>
      <c r="H54" s="120">
        <v>0.15675</v>
      </c>
      <c r="I54" s="120"/>
    </row>
    <row r="55" spans="1:9" x14ac:dyDescent="0.25">
      <c r="A55">
        <v>78398</v>
      </c>
      <c r="F55">
        <v>1.1399999999999999</v>
      </c>
      <c r="G55" s="5">
        <v>0.41249999999999998</v>
      </c>
      <c r="H55" s="120">
        <v>0.47</v>
      </c>
      <c r="I55" s="120"/>
    </row>
    <row r="56" spans="1:9" x14ac:dyDescent="0.25">
      <c r="A56">
        <v>78399</v>
      </c>
      <c r="F56">
        <v>1.1399999999999999</v>
      </c>
      <c r="G56" s="5">
        <v>0.41249999999999998</v>
      </c>
      <c r="H56" s="120">
        <v>0.47</v>
      </c>
      <c r="I56" s="120"/>
    </row>
    <row r="57" spans="1:9" x14ac:dyDescent="0.25">
      <c r="A57">
        <v>78637</v>
      </c>
      <c r="F57">
        <v>1.23</v>
      </c>
      <c r="G57" s="5">
        <v>0.41249999999999998</v>
      </c>
      <c r="H57" s="120">
        <v>0.50737500000000002</v>
      </c>
      <c r="I57" s="120"/>
    </row>
    <row r="58" spans="1:9" x14ac:dyDescent="0.25">
      <c r="A58">
        <v>78638</v>
      </c>
      <c r="F58">
        <v>1.23</v>
      </c>
      <c r="G58" s="5">
        <v>0.41249999999999998</v>
      </c>
      <c r="H58" s="120">
        <v>0.50737500000000002</v>
      </c>
      <c r="I58" s="120"/>
    </row>
    <row r="59" spans="1:9" x14ac:dyDescent="0.25">
      <c r="A59">
        <v>78640</v>
      </c>
      <c r="F59">
        <v>1.1200000000000001</v>
      </c>
      <c r="G59" s="5">
        <v>0.41249999999999998</v>
      </c>
      <c r="H59" s="120">
        <v>0.46</v>
      </c>
      <c r="I59" s="120"/>
    </row>
    <row r="60" spans="1:9" x14ac:dyDescent="0.25">
      <c r="A60">
        <v>78647</v>
      </c>
      <c r="F60">
        <v>1.69</v>
      </c>
      <c r="G60" s="5">
        <v>0.41249999999999998</v>
      </c>
      <c r="H60" s="120">
        <v>0.69712499999999999</v>
      </c>
      <c r="I60" s="120"/>
    </row>
    <row r="61" spans="1:9" x14ac:dyDescent="0.25">
      <c r="A61">
        <v>78648</v>
      </c>
      <c r="F61">
        <v>1.69</v>
      </c>
      <c r="G61" s="5">
        <v>0.41249999999999998</v>
      </c>
      <c r="H61" s="120">
        <v>0.69712499999999999</v>
      </c>
      <c r="I61" s="120"/>
    </row>
    <row r="62" spans="1:9" x14ac:dyDescent="0.25">
      <c r="A62">
        <v>78649</v>
      </c>
      <c r="F62">
        <v>1.69</v>
      </c>
      <c r="G62" s="5">
        <v>0.41249999999999998</v>
      </c>
      <c r="H62" s="120">
        <v>0.69712499999999999</v>
      </c>
      <c r="I62" s="120"/>
    </row>
    <row r="63" spans="1:9" x14ac:dyDescent="0.25">
      <c r="A63">
        <v>78650</v>
      </c>
      <c r="F63">
        <v>1.69</v>
      </c>
      <c r="G63" s="5">
        <v>0.41249999999999998</v>
      </c>
      <c r="H63" s="120">
        <v>0.69712499999999999</v>
      </c>
      <c r="I63" s="120"/>
    </row>
    <row r="64" spans="1:9" x14ac:dyDescent="0.25">
      <c r="A64">
        <v>78653</v>
      </c>
      <c r="F64">
        <v>1.23</v>
      </c>
      <c r="G64" s="5">
        <v>0.41249999999999998</v>
      </c>
      <c r="H64" s="120">
        <v>0.50737500000000002</v>
      </c>
      <c r="I64" s="120"/>
    </row>
    <row r="65" spans="1:9" x14ac:dyDescent="0.25">
      <c r="A65">
        <v>78654</v>
      </c>
      <c r="F65">
        <v>1.23</v>
      </c>
      <c r="G65" s="5">
        <v>0.41249999999999998</v>
      </c>
      <c r="H65" s="120">
        <v>0.50737500000000002</v>
      </c>
      <c r="I65" s="120"/>
    </row>
    <row r="66" spans="1:9" x14ac:dyDescent="0.25">
      <c r="A66">
        <v>78673</v>
      </c>
      <c r="F66">
        <v>1.53</v>
      </c>
      <c r="G66" s="5">
        <v>0.41249999999999998</v>
      </c>
      <c r="H66" s="120">
        <v>0.63</v>
      </c>
      <c r="I66" s="120"/>
    </row>
    <row r="67" spans="1:9" x14ac:dyDescent="0.25">
      <c r="A67">
        <v>78674</v>
      </c>
      <c r="F67">
        <v>1.53</v>
      </c>
      <c r="G67" s="5">
        <v>0.41249999999999998</v>
      </c>
      <c r="H67" s="120">
        <v>0.63</v>
      </c>
      <c r="I67" s="120"/>
    </row>
    <row r="68" spans="1:9" x14ac:dyDescent="0.25">
      <c r="A68">
        <v>78697</v>
      </c>
      <c r="F68">
        <v>1.53</v>
      </c>
      <c r="G68" s="5">
        <v>0.41249999999999998</v>
      </c>
      <c r="H68" s="120">
        <v>0.63</v>
      </c>
      <c r="I68" s="120"/>
    </row>
    <row r="69" spans="1:9" x14ac:dyDescent="0.25">
      <c r="A69">
        <v>78698</v>
      </c>
      <c r="F69">
        <v>1.53</v>
      </c>
      <c r="G69" s="5">
        <v>0.41249999999999998</v>
      </c>
      <c r="H69" s="120">
        <v>0.63</v>
      </c>
      <c r="I69" s="120"/>
    </row>
    <row r="70" spans="1:9" x14ac:dyDescent="0.25">
      <c r="A70">
        <v>78771</v>
      </c>
      <c r="F70">
        <v>1.53</v>
      </c>
      <c r="G70" s="5">
        <v>0.41249999999999998</v>
      </c>
      <c r="H70" s="120">
        <v>0.63</v>
      </c>
      <c r="I70" s="120"/>
    </row>
    <row r="71" spans="1:9" x14ac:dyDescent="0.25">
      <c r="A71">
        <v>78985</v>
      </c>
      <c r="F71">
        <v>1.1399999999999999</v>
      </c>
      <c r="G71" s="5">
        <v>0.41249999999999998</v>
      </c>
      <c r="H71" s="120">
        <v>0.47</v>
      </c>
      <c r="I71" s="120"/>
    </row>
    <row r="72" spans="1:9" x14ac:dyDescent="0.25">
      <c r="A72">
        <v>78986</v>
      </c>
      <c r="F72">
        <v>1.1399999999999999</v>
      </c>
      <c r="G72" s="5">
        <v>0.41249999999999998</v>
      </c>
      <c r="H72" s="120">
        <v>0.47</v>
      </c>
      <c r="I72" s="120"/>
    </row>
    <row r="73" spans="1:9" x14ac:dyDescent="0.25">
      <c r="A73">
        <v>78987</v>
      </c>
      <c r="F73">
        <v>1.1399999999999999</v>
      </c>
      <c r="G73" s="5">
        <v>0.41249999999999998</v>
      </c>
      <c r="H73" s="120">
        <v>0.47</v>
      </c>
      <c r="I73" s="120"/>
    </row>
    <row r="74" spans="1:9" x14ac:dyDescent="0.25">
      <c r="A74">
        <v>78998</v>
      </c>
      <c r="F74">
        <v>1.1399999999999999</v>
      </c>
      <c r="G74" s="5">
        <v>0.41249999999999998</v>
      </c>
      <c r="H74" s="120">
        <v>0.47</v>
      </c>
      <c r="I74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6" sqref="H6"/>
    </sheetView>
  </sheetViews>
  <sheetFormatPr defaultRowHeight="15" x14ac:dyDescent="0.25"/>
  <sheetData>
    <row r="1" spans="1:8" x14ac:dyDescent="0.25">
      <c r="A1" t="s">
        <v>32</v>
      </c>
      <c r="B1" t="s">
        <v>33</v>
      </c>
      <c r="C1" t="s">
        <v>34</v>
      </c>
      <c r="D1" t="s">
        <v>35</v>
      </c>
      <c r="E1" t="s">
        <v>61</v>
      </c>
      <c r="F1" t="s">
        <v>36</v>
      </c>
      <c r="G1" t="s">
        <v>37</v>
      </c>
      <c r="H1" t="s">
        <v>38</v>
      </c>
    </row>
    <row r="2" spans="1:8" x14ac:dyDescent="0.25">
      <c r="A2">
        <v>69016</v>
      </c>
      <c r="B2">
        <v>42</v>
      </c>
      <c r="C2">
        <v>240</v>
      </c>
      <c r="D2">
        <v>2.8</v>
      </c>
      <c r="E2">
        <v>100113</v>
      </c>
      <c r="F2">
        <v>42.81</v>
      </c>
      <c r="G2" s="5">
        <v>0.4592</v>
      </c>
      <c r="H2" s="6">
        <v>19.66</v>
      </c>
    </row>
    <row r="3" spans="1:8" x14ac:dyDescent="0.25">
      <c r="A3">
        <v>69017</v>
      </c>
      <c r="B3">
        <v>42</v>
      </c>
      <c r="C3">
        <v>240</v>
      </c>
      <c r="D3">
        <v>2.8</v>
      </c>
      <c r="E3">
        <v>100113</v>
      </c>
      <c r="F3">
        <v>43.11</v>
      </c>
      <c r="G3" s="5">
        <v>0.4592</v>
      </c>
      <c r="H3" s="6">
        <v>19.8</v>
      </c>
    </row>
    <row r="4" spans="1:8" x14ac:dyDescent="0.25">
      <c r="A4">
        <v>69018</v>
      </c>
      <c r="B4">
        <v>42</v>
      </c>
      <c r="C4">
        <v>240</v>
      </c>
      <c r="D4">
        <v>2.8</v>
      </c>
      <c r="E4">
        <v>100113</v>
      </c>
      <c r="F4">
        <v>43.11</v>
      </c>
      <c r="G4" s="5">
        <v>0.4592</v>
      </c>
      <c r="H4" s="6">
        <v>19.8</v>
      </c>
    </row>
    <row r="5" spans="1:8" x14ac:dyDescent="0.25">
      <c r="A5">
        <v>69020</v>
      </c>
      <c r="B5">
        <v>42</v>
      </c>
      <c r="C5">
        <v>240</v>
      </c>
      <c r="D5">
        <v>2.8</v>
      </c>
      <c r="E5">
        <v>100113</v>
      </c>
      <c r="F5">
        <v>42.81</v>
      </c>
      <c r="G5" s="5">
        <v>0.4592</v>
      </c>
      <c r="H5" s="6">
        <v>19.66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Mozzarella 110244 Only</vt:lpstr>
      <vt:lpstr>mozz</vt:lpstr>
      <vt:lpstr>flour</vt:lpstr>
      <vt:lpstr>paste</vt:lpstr>
      <vt:lpstr>chicken</vt:lpstr>
    </vt:vector>
  </TitlesOfParts>
  <Company>TSFCO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FSCPJLP</dc:creator>
  <cp:lastModifiedBy>Jesse Podratz</cp:lastModifiedBy>
  <dcterms:created xsi:type="dcterms:W3CDTF">2015-02-12T18:11:35Z</dcterms:created>
  <dcterms:modified xsi:type="dcterms:W3CDTF">2019-06-25T13:28:20Z</dcterms:modified>
</cp:coreProperties>
</file>