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360" yWindow="240" windowWidth="20130" windowHeight="7605" tabRatio="781"/>
  </bookViews>
  <sheets>
    <sheet name="INSTRUCTIONS" sheetId="11" r:id="rId1"/>
    <sheet name="Vision Goals" sheetId="1" r:id="rId2"/>
    <sheet name="Inst Leader" sheetId="4" r:id="rId3"/>
    <sheet name="Schl Ops" sheetId="5" r:id="rId4"/>
    <sheet name="Safety" sheetId="6" r:id="rId5"/>
    <sheet name="School Comnty" sheetId="7" r:id="rId6"/>
    <sheet name="Ethical Cultural Lead" sheetId="8" r:id="rId7"/>
    <sheet name="Professional Practice Rating" sheetId="2" r:id="rId8"/>
    <sheet name="School Growth Rating" sheetId="9" r:id="rId9"/>
    <sheet name="Summative Rating" sheetId="10" r:id="rId10"/>
    <sheet name="Signature" sheetId="12" r:id="rId11"/>
  </sheets>
  <definedNames>
    <definedName name="PerformanceCategoryDescription">'School Growth Rating'!$C$8:$C$10</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F16" i="2" l="1"/>
  <c r="G10" i="2"/>
  <c r="G16" i="2"/>
  <c r="D6" i="10"/>
  <c r="F12" i="10"/>
  <c r="F25" i="9"/>
  <c r="E29" i="9"/>
  <c r="F27" i="9"/>
  <c r="B10" i="9"/>
  <c r="D25" i="9"/>
  <c r="F29" i="9"/>
  <c r="F30" i="9"/>
  <c r="D26" i="9"/>
  <c r="F26" i="9"/>
  <c r="B2" i="10"/>
  <c r="B2" i="1"/>
  <c r="B4" i="10"/>
  <c r="B3" i="10"/>
  <c r="B1" i="10"/>
  <c r="B4" i="9"/>
  <c r="B3" i="9"/>
  <c r="B2" i="9"/>
  <c r="B1" i="9"/>
  <c r="B4" i="2"/>
  <c r="B3" i="2"/>
  <c r="B2" i="2"/>
  <c r="B1" i="2"/>
  <c r="B4" i="8"/>
  <c r="B3" i="8"/>
  <c r="B2" i="8"/>
  <c r="B1" i="8"/>
  <c r="B4" i="7"/>
  <c r="B3" i="7"/>
  <c r="B2" i="7"/>
  <c r="B1" i="7"/>
  <c r="B4" i="6"/>
  <c r="B3" i="6"/>
  <c r="B2" i="6"/>
  <c r="B1" i="6"/>
  <c r="B4" i="5"/>
  <c r="B3" i="5"/>
  <c r="B2" i="5"/>
  <c r="B1" i="5"/>
  <c r="B4" i="4"/>
  <c r="B3" i="4"/>
  <c r="B2" i="4"/>
  <c r="B1" i="4"/>
  <c r="B3" i="1"/>
  <c r="B4" i="1"/>
  <c r="B1" i="1"/>
  <c r="B17" i="9"/>
  <c r="C26" i="9"/>
  <c r="B11" i="9"/>
  <c r="C25" i="9"/>
  <c r="B12" i="9"/>
  <c r="F17" i="1"/>
  <c r="D7" i="10"/>
  <c r="F15" i="8"/>
  <c r="F17" i="8"/>
  <c r="F13" i="8"/>
  <c r="F19" i="7"/>
  <c r="F17" i="7"/>
  <c r="F15" i="7"/>
  <c r="F13" i="7"/>
  <c r="F19" i="6"/>
  <c r="F17" i="6"/>
  <c r="F15" i="6"/>
  <c r="F13" i="6"/>
  <c r="F19" i="5"/>
  <c r="F17" i="5"/>
  <c r="F15" i="5"/>
  <c r="F13" i="5"/>
  <c r="F21" i="4"/>
  <c r="F19" i="4"/>
  <c r="F17" i="4"/>
  <c r="F15" i="4"/>
  <c r="F13" i="4"/>
  <c r="F15" i="1"/>
  <c r="F13" i="1"/>
  <c r="F21" i="7"/>
  <c r="F21" i="6"/>
  <c r="F23" i="4"/>
  <c r="F19" i="8"/>
  <c r="F21" i="5"/>
  <c r="F20" i="6"/>
  <c r="E23" i="6"/>
  <c r="D13" i="2"/>
  <c r="F18" i="8"/>
  <c r="F20" i="7"/>
  <c r="F20" i="5"/>
  <c r="F22" i="4"/>
  <c r="F16" i="1"/>
  <c r="C13" i="2"/>
  <c r="G13" i="2"/>
  <c r="E23" i="5"/>
  <c r="D12" i="2"/>
  <c r="G12" i="2"/>
  <c r="E21" i="8"/>
  <c r="D15" i="2"/>
  <c r="G15" i="2"/>
  <c r="E23" i="7"/>
  <c r="D14" i="2"/>
  <c r="E25" i="4"/>
  <c r="E19" i="1"/>
  <c r="C14" i="2"/>
  <c r="G14" i="2"/>
  <c r="C15" i="2"/>
  <c r="C12" i="2"/>
  <c r="D10" i="2"/>
  <c r="D11" i="2"/>
  <c r="C11" i="2"/>
  <c r="G11" i="2"/>
  <c r="C10" i="2"/>
  <c r="E13" i="10"/>
  <c r="E12" i="10"/>
  <c r="E11" i="10"/>
  <c r="D13" i="10"/>
  <c r="C11" i="10"/>
  <c r="C12" i="10"/>
  <c r="D12" i="10"/>
  <c r="F11" i="10"/>
  <c r="C13" i="10"/>
  <c r="D11" i="10"/>
  <c r="F13" i="10"/>
  <c r="A18" i="2"/>
  <c r="D22" i="10"/>
</calcChain>
</file>

<file path=xl/sharedStrings.xml><?xml version="1.0" encoding="utf-8"?>
<sst xmlns="http://schemas.openxmlformats.org/spreadsheetml/2006/main" count="908" uniqueCount="432">
  <si>
    <t>Unsatisfactory</t>
  </si>
  <si>
    <t>Basic</t>
  </si>
  <si>
    <t>Proficient</t>
  </si>
  <si>
    <t>Distinguished</t>
  </si>
  <si>
    <t>(1 point)</t>
  </si>
  <si>
    <t>(2 points)</t>
  </si>
  <si>
    <t>(3 points)</t>
  </si>
  <si>
    <t>(4 points)</t>
  </si>
  <si>
    <t>1.1: Shared Vision for School and Student Success</t>
  </si>
  <si>
    <t>1.2: Reviewing and Monitoring for School Improvement</t>
  </si>
  <si>
    <t xml:space="preserve">Total Points </t>
  </si>
  <si>
    <t>DOMAIN 1 PERFORMANCE</t>
  </si>
  <si>
    <t>Domain 1: Vision and Goals</t>
  </si>
  <si>
    <t>Unsatisfactory/Not Evident</t>
  </si>
  <si>
    <t>Principal does not meet the performance domain but is demonstrating progress toward meeting domain.</t>
  </si>
  <si>
    <t>Principal meets performance domain.</t>
  </si>
  <si>
    <t>Principal exceeds performance domain.</t>
  </si>
  <si>
    <t>and…</t>
  </si>
  <si>
    <t>€ The principal establishes specific and measureable goals and objectives related to student achievement.</t>
  </si>
  <si>
    <t>€ The principal leads and implements a process for developing a shared vision and strategic goals and objectives for student achievement that reflect high expectations for students and staff.</t>
  </si>
  <si>
    <t>€ The principal maintains a focus on the vision and strategic goals throughout the school year.</t>
  </si>
  <si>
    <t>The vision reflects high expectations for learning and teaching and promotes continuous improvement for administrators, teachers, staff and students in the school.</t>
  </si>
  <si>
    <t>€ The principal involves stakeholders in a comprehensive diagnosis of the school’s strengths and weaknesses using appropriate data and leads a collaborative process to develop a focused, results-oriented strategic plan with annual goals.</t>
  </si>
  <si>
    <t>€ The vision of the leader and the organization are visible, ingrained in the culture of the organization, and routinely used as a reference point for decisions.</t>
  </si>
  <si>
    <t>€ The strategies contained in the plan cite specific research that shows high effect sizes and influence on student achievement.</t>
  </si>
  <si>
    <t>€ The use of strategic guidelines for decision-making filters makes many decisions self-evident and avoids time wasted on unproductive arguments.</t>
  </si>
  <si>
    <t>€ The principal ensures that the school’s identity (vision, mission, goals, objectives, and strategies) actually drive decisions and inform the culture of the school.</t>
  </si>
  <si>
    <t>Notes:</t>
  </si>
  <si>
    <t>Rating</t>
  </si>
  <si>
    <t>1.2 Point Total</t>
  </si>
  <si>
    <t>1.1 Point Total</t>
  </si>
  <si>
    <t xml:space="preserve">Domain 1 performance is determined by a combination of scores on 1.1 and 1.2. </t>
  </si>
  <si>
    <t>Domain 2: Instructional Leadership</t>
  </si>
  <si>
    <t>2.1: Effective use of data to support instruction</t>
  </si>
  <si>
    <t>2.1 Point Total</t>
  </si>
  <si>
    <t>2.2 Point Total</t>
  </si>
  <si>
    <t>2.3 Point Total</t>
  </si>
  <si>
    <t>2.4 Point Total</t>
  </si>
  <si>
    <t>2.5 Point Total</t>
  </si>
  <si>
    <t xml:space="preserve">Domain 2 performance is determined by a combination of scores on 2.1-2.5. </t>
  </si>
  <si>
    <t xml:space="preserve">Domain 3 performance is determined by a combination of scores on 3.1-3.4. </t>
  </si>
  <si>
    <t>Domain 3: School Operations</t>
  </si>
  <si>
    <t>3.1 Point Total</t>
  </si>
  <si>
    <t>3.2 Point Total</t>
  </si>
  <si>
    <t>3.3 Point Total</t>
  </si>
  <si>
    <t>3.4 Point Total</t>
  </si>
  <si>
    <t>DOMAIN 3 PERFORMANCE</t>
  </si>
  <si>
    <t xml:space="preserve">   </t>
  </si>
  <si>
    <t>DOMAIN 2 PERFORMANCE</t>
  </si>
  <si>
    <t>4.1 Point Total</t>
  </si>
  <si>
    <t>4.2 Point Total</t>
  </si>
  <si>
    <t>4.3 Point Total</t>
  </si>
  <si>
    <t>4.4 Point Total</t>
  </si>
  <si>
    <t>Domain 4: School, Student, and Staff Safety</t>
  </si>
  <si>
    <t>DOMAIN 4 PERFORMANCE</t>
  </si>
  <si>
    <t>Domain 5: School and Community Relations</t>
  </si>
  <si>
    <t>5.1 Point Total</t>
  </si>
  <si>
    <t>5.2 Point Total</t>
  </si>
  <si>
    <t>5.3 Point Total</t>
  </si>
  <si>
    <t>5.4 Point Total</t>
  </si>
  <si>
    <t xml:space="preserve">Domain 5 performance is determined by a combination of scores on 5.1-5.4. </t>
  </si>
  <si>
    <t>DOMAIN 5 PERFORMANCE</t>
  </si>
  <si>
    <t xml:space="preserve">Domain 4 performance is determined by a combination of scores on 4.1-4.4. </t>
  </si>
  <si>
    <t>Domain 6: Ethical and Cultural Leadership</t>
  </si>
  <si>
    <t>6.1 Point Total</t>
  </si>
  <si>
    <t>6.2 Point Total</t>
  </si>
  <si>
    <t>6.3 Point Total</t>
  </si>
  <si>
    <t xml:space="preserve">Domain 6 performance is determined by a combination of scores on 6.1-6.3. </t>
  </si>
  <si>
    <t>DOMAIN 6 PERFORMANCE</t>
  </si>
  <si>
    <t>Weight</t>
  </si>
  <si>
    <t>Domain 3: School Operations and Resources</t>
  </si>
  <si>
    <t>Domain 5: School and Community Relationships</t>
  </si>
  <si>
    <t>FINAL OVERALL RATING</t>
  </si>
  <si>
    <t>Score</t>
  </si>
  <si>
    <t>Final Professional Practices Rating</t>
  </si>
  <si>
    <t>Notes</t>
  </si>
  <si>
    <t>Weighted Score</t>
  </si>
  <si>
    <t>Possible Points</t>
  </si>
  <si>
    <t>Percent of Teachers attaining expected student growth on SLOs</t>
  </si>
  <si>
    <t>Number of Teachers attaining expected student growth on SLOs</t>
  </si>
  <si>
    <t>SLO Growth Points:</t>
  </si>
  <si>
    <t>SPI/AMO Growth Points:</t>
  </si>
  <si>
    <t>SLO Growth Rating:</t>
  </si>
  <si>
    <t>SPI/AMO Growth Rating:</t>
  </si>
  <si>
    <t>SLO Growth Rating</t>
  </si>
  <si>
    <t>AMO and/or SPI Growth Rating</t>
  </si>
  <si>
    <t>Other District-decided measures of growth if applicable</t>
  </si>
  <si>
    <t>Total Points</t>
  </si>
  <si>
    <t>1-1.49 points = Low; 1.5-2.49 points = Expected; 2.5-3 points = High</t>
  </si>
  <si>
    <t>FINAL RATING</t>
  </si>
  <si>
    <t>LOW</t>
  </si>
  <si>
    <t>EXPECTED</t>
  </si>
  <si>
    <t>HIGH</t>
  </si>
  <si>
    <t>FINAL STUDENT GROWTH RATING</t>
  </si>
  <si>
    <t>SLO Growth Rating (75% of Principal's Student Growth Rating)</t>
  </si>
  <si>
    <t>AMO and/or SPI Growth Rating (25% of Principal's Student Growth Rating)</t>
  </si>
  <si>
    <t>TOTAL Number of Teachers writing SLOs</t>
  </si>
  <si>
    <t>Professional Practice Rating</t>
  </si>
  <si>
    <t>School Growth Rating</t>
  </si>
  <si>
    <t>UNSATISFACTORY</t>
  </si>
  <si>
    <t>BASIC</t>
  </si>
  <si>
    <t>PROFICIENT</t>
  </si>
  <si>
    <t>DISTINGUISHED</t>
  </si>
  <si>
    <t>Summative Effectiveness Rating Categories</t>
  </si>
  <si>
    <t>EXCEEDS EXPECTATIONS</t>
  </si>
  <si>
    <t>MEETS EXPECTATIONS</t>
  </si>
  <si>
    <t>BELOW EXPECTATIONS</t>
  </si>
  <si>
    <t>PROFESSIONAL PRACTICE RATING</t>
  </si>
  <si>
    <t>STUDENT GROWTH RATING</t>
  </si>
  <si>
    <t xml:space="preserve">Each of the Principal Evaluation Domains are represented by a tab.  </t>
  </si>
  <si>
    <t>Domain Name</t>
  </si>
  <si>
    <t>Tab Name</t>
  </si>
  <si>
    <t>Vision and Goals</t>
  </si>
  <si>
    <t>Vision Goals</t>
  </si>
  <si>
    <t>Instructional Leadership</t>
  </si>
  <si>
    <t>Inst Leader</t>
  </si>
  <si>
    <t>School Operations</t>
  </si>
  <si>
    <t>Schl Ops</t>
  </si>
  <si>
    <t>School, Student and Staff Safety</t>
  </si>
  <si>
    <t>Safety</t>
  </si>
  <si>
    <t>School and Community Relations</t>
  </si>
  <si>
    <t>School Comnty</t>
  </si>
  <si>
    <t>Ethical and Cultural Leadership</t>
  </si>
  <si>
    <t>Ethical Cultural Lead</t>
  </si>
  <si>
    <t>Each tab includes the following information:</t>
  </si>
  <si>
    <t>Example and Instructions</t>
  </si>
  <si>
    <t xml:space="preserve">Component </t>
  </si>
  <si>
    <t>1.1 Shared Vision for School and Student Success</t>
  </si>
  <si>
    <t>Component Rating</t>
  </si>
  <si>
    <t>Unsatisfactory/Basic/Proficient/Distinguished</t>
  </si>
  <si>
    <t>Column with Notes</t>
  </si>
  <si>
    <t>Notes:  You can type in comments</t>
  </si>
  <si>
    <t>Column entitled Rating</t>
  </si>
  <si>
    <t>Rating:  IDENTIFY RATING (you can type in the rating or use the drop down box)</t>
  </si>
  <si>
    <t>Component Point Total</t>
  </si>
  <si>
    <t>Spreadsheet adds the point total based on the rating</t>
  </si>
  <si>
    <t>Spreadsheet auto adds the total points of all components</t>
  </si>
  <si>
    <t>Spreadsheet auto adds the possible points based on the components selected</t>
  </si>
  <si>
    <t>Domain Performance</t>
  </si>
  <si>
    <t>Spreadsheet auto determines the overall rating for the domain</t>
  </si>
  <si>
    <t>Rubric</t>
  </si>
  <si>
    <t>The rubric for each Domain and Component is included at the bottom of the spreadsheet</t>
  </si>
  <si>
    <t xml:space="preserve">This tab is auto filled by the information completed in each of the previous tabs.  </t>
  </si>
  <si>
    <t>You can add additional notes in this tab for each of the six Domains.</t>
  </si>
  <si>
    <t>You can change the weight for the domains and the spreadsheet will adjust the weighted score</t>
  </si>
  <si>
    <t>Component 1.1 Shared Vision for School and Student Success.  An effective principal/assistant principal develops and implements goals, objectives, and strategies to achieve the school’s shared vision for school and student success.</t>
  </si>
  <si>
    <r>
      <t xml:space="preserve">Principal does not meet the performance domain. </t>
    </r>
    <r>
      <rPr>
        <b/>
        <sz val="11"/>
        <color theme="1"/>
        <rFont val="Calibri"/>
        <family val="2"/>
        <scheme val="minor"/>
      </rPr>
      <t>Evaluator narrative is required.</t>
    </r>
  </si>
  <si>
    <r>
      <t>€</t>
    </r>
    <r>
      <rPr>
        <sz val="11"/>
        <color theme="1"/>
        <rFont val="Times New Roman"/>
        <family val="1"/>
      </rPr>
      <t xml:space="preserve">  </t>
    </r>
    <r>
      <rPr>
        <sz val="11"/>
        <color theme="1"/>
        <rFont val="Calibri"/>
        <family val="2"/>
        <scheme val="minor"/>
      </rPr>
      <t>The school’s goals, objectives,  and strategies reflect a clear relationship between the actions of teachers and leaders aligned to the school improvement plan and the impact on student achievement.</t>
    </r>
  </si>
  <si>
    <r>
      <t>€</t>
    </r>
    <r>
      <rPr>
        <sz val="11"/>
        <color theme="1"/>
        <rFont val="Times New Roman"/>
        <family val="1"/>
      </rPr>
      <t xml:space="preserve">  </t>
    </r>
    <r>
      <rPr>
        <sz val="11"/>
        <color theme="1"/>
        <rFont val="Calibri"/>
        <family val="2"/>
        <scheme val="minor"/>
      </rPr>
      <t>The decisions of the principal are consistent with the vision of the school as reflected in improvement planning documents.</t>
    </r>
  </si>
  <si>
    <r>
      <t>€</t>
    </r>
    <r>
      <rPr>
        <sz val="11"/>
        <color theme="1"/>
        <rFont val="Times New Roman"/>
        <family val="1"/>
      </rPr>
      <t xml:space="preserve">  </t>
    </r>
    <r>
      <rPr>
        <sz val="11"/>
        <color theme="1"/>
        <rFont val="Calibri"/>
        <family val="2"/>
        <scheme val="minor"/>
      </rPr>
      <t>With stakeholders, the principal creates a vision for the school that inspires action.</t>
    </r>
  </si>
  <si>
    <r>
      <t>€</t>
    </r>
    <r>
      <rPr>
        <sz val="11"/>
        <color theme="1"/>
        <rFont val="Times New Roman"/>
        <family val="1"/>
      </rPr>
      <t xml:space="preserve">  </t>
    </r>
    <r>
      <rPr>
        <sz val="11"/>
        <color theme="1"/>
        <rFont val="Calibri"/>
        <family val="2"/>
        <scheme val="minor"/>
      </rPr>
      <t>The strategies contained in the plan are based on a general understanding of research on school and instructional effectiveness.</t>
    </r>
  </si>
  <si>
    <t>Element 1.2: Reviewing and Monitoring for School Improvement. An effective principal/assistant principal reviews and monitors the school’s vision, mission, goals, and school improvement plans to ensure high expectations for student learning and continuous school improvement.</t>
  </si>
  <si>
    <r>
      <t>€</t>
    </r>
    <r>
      <rPr>
        <sz val="11"/>
        <color theme="1"/>
        <rFont val="Times New Roman"/>
        <family val="1"/>
      </rPr>
      <t xml:space="preserve">  </t>
    </r>
    <r>
      <rPr>
        <sz val="11"/>
        <color theme="1"/>
        <rFont val="Calibri"/>
        <family val="2"/>
        <scheme val="minor"/>
      </rPr>
      <t>The principal collects and analyzes data for determining the organization’s effectiveness in accomplishing the vision of learning and each of the goals in the school improvement plan.</t>
    </r>
  </si>
  <si>
    <r>
      <t>€</t>
    </r>
    <r>
      <rPr>
        <sz val="11"/>
        <color theme="1"/>
        <rFont val="Times New Roman"/>
        <family val="1"/>
      </rPr>
      <t xml:space="preserve">  </t>
    </r>
    <r>
      <rPr>
        <sz val="11"/>
        <color theme="1"/>
        <rFont val="Calibri"/>
        <family val="2"/>
        <scheme val="minor"/>
      </rPr>
      <t>The principal implements collaborative processes for the collection and analysis of data about the school’s progress for the periodic review and revision of the school’s improvement plan.</t>
    </r>
  </si>
  <si>
    <r>
      <t>€</t>
    </r>
    <r>
      <rPr>
        <sz val="11"/>
        <color theme="1"/>
        <rFont val="Times New Roman"/>
        <family val="1"/>
      </rPr>
      <t xml:space="preserve">  </t>
    </r>
    <r>
      <rPr>
        <sz val="11"/>
        <color theme="1"/>
        <rFont val="Calibri"/>
        <family val="2"/>
        <scheme val="minor"/>
      </rPr>
      <t>The principal initiates changes to strategies based on data to improve performance, school culture, and other conditions related to school success.</t>
    </r>
  </si>
  <si>
    <r>
      <t>€</t>
    </r>
    <r>
      <rPr>
        <sz val="11"/>
        <color theme="1"/>
        <rFont val="Times New Roman"/>
        <family val="1"/>
      </rPr>
      <t xml:space="preserve">  </t>
    </r>
    <r>
      <rPr>
        <sz val="11"/>
        <color theme="1"/>
        <rFont val="Calibri"/>
        <family val="2"/>
        <scheme val="minor"/>
      </rPr>
      <t>The principal systematically considers new and better ways of leading for improved student achievement and engages stakeholders in the change process.</t>
    </r>
  </si>
  <si>
    <r>
      <t>€</t>
    </r>
    <r>
      <rPr>
        <sz val="11"/>
        <color theme="1"/>
        <rFont val="Times New Roman"/>
        <family val="1"/>
      </rPr>
      <t xml:space="preserve">  </t>
    </r>
    <r>
      <rPr>
        <sz val="11"/>
        <color theme="1"/>
        <rFont val="Calibri"/>
        <family val="2"/>
        <scheme val="minor"/>
      </rPr>
      <t>The principal collects and analyzes data at least quarterly with school’s leadership team to assess the organization’s effectiveness in accomplishing the vision of learning.</t>
    </r>
  </si>
  <si>
    <r>
      <t>€</t>
    </r>
    <r>
      <rPr>
        <sz val="11"/>
        <color theme="1"/>
        <rFont val="Times New Roman"/>
        <family val="1"/>
      </rPr>
      <t xml:space="preserve">  </t>
    </r>
    <r>
      <rPr>
        <sz val="11"/>
        <color theme="1"/>
        <rFont val="Calibri"/>
        <family val="2"/>
        <scheme val="minor"/>
      </rPr>
      <t>The principal collects and analyzes data monthly with school’s leadership team to assess the organization’s effectiveness in accomplishing the vision of learning and school goals</t>
    </r>
  </si>
  <si>
    <r>
      <t>€</t>
    </r>
    <r>
      <rPr>
        <sz val="11"/>
        <color theme="1"/>
        <rFont val="Times New Roman"/>
        <family val="1"/>
      </rPr>
      <t xml:space="preserve">  </t>
    </r>
    <r>
      <rPr>
        <sz val="11"/>
        <color theme="1"/>
        <rFont val="Calibri"/>
        <family val="2"/>
        <scheme val="minor"/>
      </rPr>
      <t>The principal utilizes data to modify organizational practices and procedures for any goal in which sufficient progress has not been made.</t>
    </r>
  </si>
  <si>
    <r>
      <t>€</t>
    </r>
    <r>
      <rPr>
        <sz val="11"/>
        <color theme="1"/>
        <rFont val="Times New Roman"/>
        <family val="1"/>
      </rPr>
      <t xml:space="preserve">  </t>
    </r>
    <r>
      <rPr>
        <sz val="11"/>
        <color theme="1"/>
        <rFont val="Calibri"/>
        <family val="2"/>
        <scheme val="minor"/>
      </rPr>
      <t>The principal collects data to examine fidelity to strategies in the school improvement plan.</t>
    </r>
  </si>
  <si>
    <r>
      <t>€</t>
    </r>
    <r>
      <rPr>
        <sz val="11"/>
        <color theme="1"/>
        <rFont val="Times New Roman"/>
        <family val="1"/>
      </rPr>
      <t xml:space="preserve">  </t>
    </r>
    <r>
      <rPr>
        <sz val="11"/>
        <color theme="1"/>
        <rFont val="Calibri"/>
        <family val="2"/>
        <scheme val="minor"/>
      </rPr>
      <t>The principal communicates school-wide goals and actions frequently with all appropriate stakeholders.</t>
    </r>
  </si>
  <si>
    <r>
      <t>Element 2.1: Effective use of data to support instruction. An effective principal/assistant principal promotes, facilitates and utilizes the effective use of data from multiple sources to inform instruction and evaluate student performance to support effective instruction.</t>
    </r>
    <r>
      <rPr>
        <i/>
        <sz val="10"/>
        <color theme="1"/>
        <rFont val="Cambria"/>
        <family val="1"/>
        <scheme val="major"/>
      </rPr>
      <t>.</t>
    </r>
  </si>
  <si>
    <r>
      <t xml:space="preserve">Principal does not meet the performance domain. </t>
    </r>
    <r>
      <rPr>
        <b/>
        <i/>
        <sz val="10"/>
        <color theme="1"/>
        <rFont val="Cambria"/>
        <family val="1"/>
        <scheme val="major"/>
      </rPr>
      <t>Evaluator narrative is required.</t>
    </r>
  </si>
  <si>
    <t>€  The principal identifies the essential data that will form the foundation for the school’s data-driven school improvement plan.</t>
  </si>
  <si>
    <t>€  The principal actively engages a school leadership team in the refinement and implementation of a data-driven school improvement plan.</t>
  </si>
  <si>
    <t>€  The principal actively engages a school leadership team in determining the outcome of the established school improvement goals and formulates strategies designed to meet or extend the goals in the future.</t>
  </si>
  <si>
    <t>€  The principal develops processes and protocols to collect, interpret, and use data to inform instructional decisions.</t>
  </si>
  <si>
    <t>€  The principal connects instructional improvement data to professional growth plans of teachers and the professional development plan for the school.</t>
  </si>
  <si>
    <t>€  The principal identifies emerging innovative instructional practices and student interventions based on the analysis of instructional improvement data for future use.</t>
  </si>
  <si>
    <t>€  The principal ensures time is provided for teachers to analyze and interpret data to inform instructional decisions.</t>
  </si>
  <si>
    <t>€  The principal provides systematic approach and the necessary supports that foster a data-driven culture within the school.</t>
  </si>
  <si>
    <t>€  The principal articulates a clear vision for the use of school-wide data to improve instructional quality.</t>
  </si>
  <si>
    <t>€  The principal provides targeted and specific professional development based on individual teacher and school-wide data.</t>
  </si>
  <si>
    <t>Element 2.2 – Involvement in Curriculum, Instruction, and Assessment. An effective principal/assistant principal leads and supports staff in acquiring, planning, and implementing research-based instructional strategies and technologies that advance the school’s vision and goals and meet the diverse needs of all students.</t>
  </si>
  <si>
    <t>€  The principal, teachers, and/or students establish rigorous measureable goals for improving the learning of every student.</t>
  </si>
  <si>
    <t>€  The principal systematically monitors the progress of student learning using data, including: formative and common assessments.</t>
  </si>
  <si>
    <t>€  The principal leverages the schools leadership team to analyze multiple data sources to refine ongoing CIA improvement priorities.</t>
  </si>
  <si>
    <t>€  The principal is actively involved in helping teachers implement research-based instruction.</t>
  </si>
  <si>
    <t>€  The principal monitors and evaluates the fidelity of implementing research-based instructional strategies through clearly defined protocols for collecting, analyzing and reporting data.</t>
  </si>
  <si>
    <t>€  The principal adds value to the district by exemplifying continued professional growth and collaborating with colleagues by sharing work that yields high measures of teacher and student productivity.</t>
  </si>
  <si>
    <t>€  The principal provides planning time and professional development on the implementation of effective curriculum design, instruction, and assessment (CIA) development.</t>
  </si>
  <si>
    <t>€  The principal develops and executes a specific and targeted plan for CIA professional development for instructional staff informed by teacher evaluation, student achievement, and other applicable data sources.</t>
  </si>
  <si>
    <t>€  The principal establishes tools such as data walls, data notebooks, or easily generated data reports to track student progress.</t>
  </si>
  <si>
    <t>€  The principal develops a master schedule that includes appropriate time for teacher planning and professional development.</t>
  </si>
  <si>
    <t>Element 2.3 – Distributed Leadership. An effective principal/assistant principal utilizes the skills of staff and encourages staff to assume leadership roles within the school to improve teaching and learning.</t>
  </si>
  <si>
    <t>€  The principal provides formal and informal opportunities to mentor some emerging leaders.</t>
  </si>
  <si>
    <t>€  The principal provides formal and informal opportunities to mentor all emerging leaders.</t>
  </si>
  <si>
    <t>€  The principal systematically provides opportunities for emerging leaders to distinguish themselves and giving them the authority to complete the task.</t>
  </si>
  <si>
    <t>€ The principal provides moderate support and encouragement of leadership and growth as evidenced by assignment of staff to existing leadership positions.</t>
  </si>
  <si>
    <t>€  The principal promotes support and encouragement of leadership and growth as evidenced by the creation of, and assignment to, leadership positions or learning opportunities.</t>
  </si>
  <si>
    <t>€  The principal recognizes and celebrates emerging leaders.</t>
  </si>
  <si>
    <t>€  The principal occasionally seeks out and selects staff members for increased responsibility based on their qualifications, performance and/or effectiveness.</t>
  </si>
  <si>
    <t>€  The principal consistently seeks out and selects staff members for increased responsibility based on their qualifications, performance, and/or effectiveness.</t>
  </si>
  <si>
    <t>€  The principal encourages and supports staff members to seek out responsibilities.</t>
  </si>
  <si>
    <t>€  The principal monitors completion of delegated task and/or responsibilities, but not necessarily progress towards completion.</t>
  </si>
  <si>
    <t>€  The principal monitors the progress towards success of those to whom delegations have been made.</t>
  </si>
  <si>
    <t>€  The principal monitors and supports staff in a fashion that develops their ability to manage tasks and responsibilities.</t>
  </si>
  <si>
    <t>Element 2.4 – Monitoring and Evaluating Standards and Content. An effective principal/assistant principal ensures that the instructional content and curriculum is aligned with state/district content standards and curriculum priorities of the school and district.</t>
  </si>
  <si>
    <t>€  The principal ensures alignment of the implemented curriculum (school) to the intended curriculum (state/district content standards).</t>
  </si>
  <si>
    <t>€  The principal systematically monitors the implemented curriculum (school) to ensure alignment with the intended curriculum (state/district content standards) and teachers are on schedule to teach intended curriculum at the appropriate depth.</t>
  </si>
  <si>
    <t>€  € The principal collaborates with the schools leadership team to analyze data from the experienced curriculum (student learning) to make necessary adjustments so that the implemented curriculum aligns with the intended curriculum.</t>
  </si>
  <si>
    <t>€  The principal ensures that teachers have the necessary time to cover the content of the intended curriculum at the appropriate depth.</t>
  </si>
  <si>
    <t>€  .The principal ensures that teachers are aware of the approximate pacing they need to address all standards.</t>
  </si>
  <si>
    <t>€  The principal collaborates with teacher teams to review alignment to ensure teaching is at the appropriate depth.</t>
  </si>
  <si>
    <t>€  The principal implements systems that minimize or eliminate interruptions or distractions from instructional time.</t>
  </si>
  <si>
    <t>Element 2.5 – Continuous Improvement. An effective principal/assistant principal develops a professional growth plan for staff for the purpose of continuous improvement.</t>
  </si>
  <si>
    <t>€  The principal analyzes data and uses results in the development of the professional growth plan.</t>
  </si>
  <si>
    <t>€  The principal uses multiple sets of data in the collaborative development of the professional growth plan.</t>
  </si>
  <si>
    <t>€  The professional growth plan includes both short-term and long-term goals and objectives.</t>
  </si>
  <si>
    <t>€  The principal draws on the research of continuous improvement strategies in the development  of the professional growth plan.</t>
  </si>
  <si>
    <t>€  The principal applies effective continuous improvement strategies in the implementation of the professional growth plan.</t>
  </si>
  <si>
    <t>€  The principal provides models of effective practice as part of the professional growth plan.</t>
  </si>
  <si>
    <t>€  The principal ensures that staff has professional development opportunities to access research-based practices focusing on enhancement of their instructional and leadership capacities.</t>
  </si>
  <si>
    <t>€  The principal encourages and supports staff participation in professional development opportunities to access research-based practices that focus on enhancement of their instructional and leadership capacities.</t>
  </si>
  <si>
    <t>Element 3.1 – Operational Procedures.  An effective principal/assistant principal manages and budgets all resources and school operational procedures to provide an efficient, effective, and well-maintained learning environment that maximizes learning opportunities for all students.</t>
  </si>
  <si>
    <t>€  The principal allocates human, financial, and other resources (such as time and material) using the past as a guide rather than basing decisions on current need.</t>
  </si>
  <si>
    <t>€  € The principal leverages knowledge of the budgeting process, categories, and funding sources to maximize all available dollars and other resources to achieve strategic priorities.</t>
  </si>
  <si>
    <t>€  The principal has established processes to leverage existing limited funds and increase capacity through grants, donations, and community resourcefulness.</t>
  </si>
  <si>
    <t>€  The principal occasionally uses budgets to focus resources on school improvement priorities.</t>
  </si>
  <si>
    <t>€  € The principal effectively manages the school budget, determines staff assignments, and distributes technological resources to address student learning needs.</t>
  </si>
  <si>
    <t>€  The principal works with all appropriate stakeholders to ensure strategic and equitable allocation and effective use of financial, human, and technological resources to meet instructional goals and support teacher needs to maximize student learning.</t>
  </si>
  <si>
    <t>€  The principal demonstrates knowledge of the alignment of school budget, human resources, and technological resources.</t>
  </si>
  <si>
    <t>€  The principal obtains and allocates funds based on student needs within the framework of federal, state, and district policies and works with staff to determine how school financial resources can be equitably and effectively allocated to support student learning needs.</t>
  </si>
  <si>
    <t>Element 3.2 - Shared Leadership.  : An effective principal/assistant principal develops the capacity of staff to serve as leaders within the school, maximizing both ownership and accountability.</t>
  </si>
  <si>
    <t>€  The principal occasionally delegates tasks that could and should be done by others.</t>
  </si>
  <si>
    <t xml:space="preserve">€  The principal shows a clear pattern of delegated decisions, with authority to match responsibility at every level in the organization. </t>
  </si>
  <si>
    <t>€  The principal provides opportunities for faculty members to participate in the facilitation of meetings and exercise leadership in committees and task forces; and opportunities for other employees, including noncertified staff, to exercise appropriate authority and assume leadership roles where appropriate.</t>
  </si>
  <si>
    <t>€  The principal provides feedback for current and emerging staff leaders to help them acquire leadership skills.</t>
  </si>
  <si>
    <t>€  The principal proactively identifies potential leaders and provides support for them to volunteer to lead specific staff activities.</t>
  </si>
  <si>
    <t>€  The principal provides leadership development opportunities for staff to help them acquire leadership skills.</t>
  </si>
  <si>
    <t>€  The principal recognizes the need for distributed leadership in management of the organization.</t>
  </si>
  <si>
    <t>€  The principal provides leadership development opportunities for staff designed to enhance management of the organization and to foster career development of staff.</t>
  </si>
  <si>
    <t>€  The principal outlines leadership expectations for staff leaders and holds them accountable for outcomes.</t>
  </si>
  <si>
    <t>€  The principal creates a climate of respect for staff who are serving as leaders.</t>
  </si>
  <si>
    <t>Element 3.3 – High Quality Teachers. An effective principal/assistant principal selects, supervises, coaches, and evaluates staff to ensure high quality instruction and student success.</t>
  </si>
  <si>
    <t>€  The principal has general selection criteria to perform a detailed assessment of potential staff knowledge, skills, and dispositions to inform placement.</t>
  </si>
  <si>
    <t>€  The principal hires teachers who have a  philosophy of teaching and learning similar to other teachers in the school.</t>
  </si>
  <si>
    <t>€  The principal implements clear selection criteria and strategically assesses and places teachers in grade level and content areas to create a balanced collegial team with a variety of strengths.</t>
  </si>
  <si>
    <t>€  The principal analyzes teacher evaluations to determine which teachers will be given retention offers and occasionally retains teachers based on factors other than performance.</t>
  </si>
  <si>
    <t>€  The principal has clear and articulated selection criteria in place and assesses staff skills and staff fit with school culture/staff collegiality to place teachers in specific grade level and content areas.</t>
  </si>
  <si>
    <t xml:space="preserve">€  The principal routinely provides teachers and staff with individualized timely, constructive formative and summative feedback resulting in improved school personnel performance and higher student growth. </t>
  </si>
  <si>
    <t xml:space="preserve">€  The principal fairly and consistently evaluates school personnel. </t>
  </si>
  <si>
    <t>€  The principal implements a formal retention strategy that recognizes effective staff through performance evaluation and gives retention offers based on effectiveness.</t>
  </si>
  <si>
    <t>€  The principal provides effective coaching for all teachers, providing individual support as needed to improve growth and effectiveness.</t>
  </si>
  <si>
    <t>€  The principal fairly and consistently evaluates school personnel in accordance with state and district guidelines and provides them with timely and constructive feedback focused on improved student learning.</t>
  </si>
  <si>
    <t>€  The principal provides professional learning opportunities that are research-based and have been shown to have strong positive impacts on populations of students similar to the students in the principal’s school.</t>
  </si>
  <si>
    <t>Element 3.4 – Challenges and Opportunities.  An effective principal/assistant principal resolves potential challenges and maximizes opportunities within existing school operations and resources to ensure high levels of student and adult learning.</t>
  </si>
  <si>
    <t>€  The principal demonstrates emerging awareness of specific challenges that may inhibit school effectiveness and efficiency.</t>
  </si>
  <si>
    <t>€  The principal monitors school operations such as expenditures, transportation, food service, facilities maintenance, and other operations to identify any area that is not operating optimally and puts an action plan in place to address any areas of concern, with a priority on those that affect teaching and learning.</t>
  </si>
  <si>
    <t xml:space="preserve">€  The principal is proactive at identifying potential challenges that may inhibit school effectiveness and efficiency by monitoring school operations and looking for early warning signs for any operational area where issues appear to be emerging.  </t>
  </si>
  <si>
    <t xml:space="preserve">€  The principal annually reviews performance indicators to ensure that school operations are within budget and are supporting  effective teaching and learning.   </t>
  </si>
  <si>
    <t>€  The principal analyzes resource allocation to ensure that resources are being used efficiently and effectively.</t>
  </si>
  <si>
    <t xml:space="preserve">€  The principal routinely studies key operational indicators key operations performance indicators and makes improvements as needed to increase efficiency and effectiveness.  </t>
  </si>
  <si>
    <t>€  The principal engages staff in providing feedback and making decisions to maximize student and adult learning.</t>
  </si>
  <si>
    <t>Element 4.1 – Safe Environment.  An effective principal/assistant principal creates a safe school environment that addresses the physical, emotional and cognitive needs of the parents, students, staff, and the community by openly addressing and resolving potential safety issues.</t>
  </si>
  <si>
    <t xml:space="preserve">€  The principal establishes routines and policies that promote safety and  intermittently supervises implementation. </t>
  </si>
  <si>
    <t xml:space="preserve">€  The principal establishes routines and policies that promote safety and routinely supervises implementation. </t>
  </si>
  <si>
    <t>€  The principal involves teachers, staff, and other stakeholders in the continuous monitoring and periodic review of the effectiveness of safety policies and procedures.</t>
  </si>
  <si>
    <t>€  The principal fosters emotionally safe environments by ensuring mutual respect among and between staff and students.</t>
  </si>
  <si>
    <t>€  The principal fosters emotionally safe environments by ensuring there is respect for cultural diversity and divergent opinions.</t>
  </si>
  <si>
    <t>€ The principal helps students acquire positive protective strategies that reduce risk for all students and staff.</t>
  </si>
  <si>
    <t>€  The principal fosters emotionally safe environments by ensuring there is respect for cultural diversity.</t>
  </si>
  <si>
    <t>€  € The principal supports the development, implementation, and monitoring of plans, systems, curricula, and programs that provide resources to support social, emotional and intellectual safety.</t>
  </si>
  <si>
    <t>€  The principal makes emotional and intellectual safety a top priority for staff and students and ensures a school culture in which students and staff are respected, take responsibility for their own behavior, and help others.</t>
  </si>
  <si>
    <t>€  The principal addresses actual safety issues openly, immediately, and constructively.</t>
  </si>
  <si>
    <t>€   The principal addresses actual and potential safety issues openly, immediately, and constructively.</t>
  </si>
  <si>
    <t xml:space="preserve">€  The effective principal ensures that school community members are trained and empowered to improve and sustain a culture of physical, emotional, and cognitive safety and seeks input to engage in continuous improvement. </t>
  </si>
  <si>
    <t>Element 4.2 – Staff and Student Expectations.  An effective principal/assistant principal establishes and communicates clear and consistent expectations regarding staff and student conduct.</t>
  </si>
  <si>
    <t xml:space="preserve">€  The principal distributes written communications about behavioral expectations and code of conduct to all school staff, students, and students’ parents/guardians. </t>
  </si>
  <si>
    <t>€  € The principal clearly communicates behavioral expectations and student and adult codes of conduct in written, verbal, and electronic forms to all school staff, students, and students’ parents/guardians and inf6orms them that they are individually accountable for their behavior.</t>
  </si>
  <si>
    <t xml:space="preserve">€  The principal links clear and consistent messaging about behavioral expectations to the mission and vision for the school.  </t>
  </si>
  <si>
    <t>€  The principal enforces the codes of conduct.</t>
  </si>
  <si>
    <t xml:space="preserve">€  The principal ensures that the adult and student codes of conduct and behavioral expectations are consistently enforced and holds adults accountable for consistent enforcement of student expectations.  </t>
  </si>
  <si>
    <t>€  The principal examines trends in violations of code of conduct and refines and communicates expectations and/or develops initiatives that lead to a reduction in the numbers of violations.</t>
  </si>
  <si>
    <t>€  The principal addresses violations of the code swiftly and fairly.</t>
  </si>
  <si>
    <t>€  The principal involves staff and students in developing additional expectations as new issues emerge (such as cell phone and other electronic device use during class and cyber-bullying).</t>
  </si>
  <si>
    <t>Element 4.3 - Student Behavior Management.  An effective principal/assistant principal utilizes fair, effective, and supportive practices in establishing student behavior management.</t>
  </si>
  <si>
    <t>€  The principal expects teachers and staff to establish rules for student behavior in classrooms, hallways, cafeteria, playgrounds and other common areas, but allows each teacher to have his/her own rules, protocols, and standards.</t>
  </si>
  <si>
    <t xml:space="preserve">€  The principal establishes and implements common expectations for behaviors and routines for common areas or events such as hallways, cafeteria, playgrounds, and assemblies.  </t>
  </si>
  <si>
    <t xml:space="preserve">€  The principal work with teachers to create a “single school culture” or model for behavior, where all teachers enforce common protocols for classroom behaviors, transitions in the hallways, cafeteria behavior, playground behavior, and other student behaviors related to having an orderly environment. </t>
  </si>
  <si>
    <t>€  The principal occasionally monitors to ensure that the common expectations are consistently enforced and effective.</t>
  </si>
  <si>
    <t>€  The principal works with teachers to establish some common classroom expectations and protocols for student behavior.</t>
  </si>
  <si>
    <t>€  The principal routinely monitors to ensure that common expectations in the classroom are consistently enforced and effective.</t>
  </si>
  <si>
    <t>€  The principal provides positive reinforcement to students for meeting behavioral expectations.</t>
  </si>
  <si>
    <t>€  The principal routinely monitors to ensure that common expectations are consistently enforced and effective.</t>
  </si>
  <si>
    <t xml:space="preserve">€  The principal collects feedback from students and parents on the effectiveness of the “single school culture” and adjusts as needed using the input of all stakeholders. </t>
  </si>
  <si>
    <t>Element 4.4 - Conflict Resolution.  An effective principal/assistant principal uses effective conflict resolution skills to resolve challenges in a timely manner.</t>
  </si>
  <si>
    <t>€  The principal helps resolve disputes quickly and constructively.</t>
  </si>
  <si>
    <t>€  The principal helps resolve disputes quickly and efficiently and seeks to understand the root cause of the conflicts.</t>
  </si>
  <si>
    <t xml:space="preserve">€  The principal deals effectively with any disputes quickly and constructively and analyzes conflicts to identify and address the root cause.  </t>
  </si>
  <si>
    <t>€  The principal is fair to all parties in facilitating conflict resolution, taking time to listen to all points of view.</t>
  </si>
  <si>
    <t>€  The principal is fair to all parties in facilitating conflict resolution, taking time to listen to all points of view, helping disputing individuals understand each other’s position, and helping them understand and accept the best option for resolution.</t>
  </si>
  <si>
    <t>€  The principal ensures that all those who facilitate conflict resolution are fair, and help disputing individuals understand each other’s position and accept the best option for resolution.</t>
  </si>
  <si>
    <t>€  The principal serves as a model and ensures that adults and students in the building are taught how to resolve conflicts in constructive ways.</t>
  </si>
  <si>
    <t>€  The principal works with staff to teach students self-management so that conflicts are more easily and productively resolved without adult intervention.</t>
  </si>
  <si>
    <t xml:space="preserve">€  The principal works with school staff and students to prevent anticipated conflicts from occurring. </t>
  </si>
  <si>
    <t xml:space="preserve">Element 5.1 – Culture of Family/Community Collaboration and Involvement.   An effective principal/assistant principal supports and promotes a culture of family and community involvement to engage stakeholders in school goals and programs.  </t>
  </si>
  <si>
    <t xml:space="preserve">€  The principal helps families/caregivers feel welcome at the school by creating an inviting environment and opportunities for involvement. </t>
  </si>
  <si>
    <t>€  The principal creates multiple opportunities for meaningful involvement at the school.</t>
  </si>
  <si>
    <t>€  The principal actively monitors parent and community involvement and adjusts as needed to create new opportunities for families and the community to support school success.</t>
  </si>
  <si>
    <t xml:space="preserve">€  The principal works with staff, families and caregivers to identify barriers to involvement.  </t>
  </si>
  <si>
    <t xml:space="preserve">€  The principal works with staff and families/caregivers to implement strategies to address barriers to involvement. </t>
  </si>
  <si>
    <t>€  The principal communicates the value of education for postsecondary success and community vitality and engages parents and community members to convey the same message to others.</t>
  </si>
  <si>
    <t xml:space="preserve">€  The principal works with parent representatives to provide input to decisions about school goals and programs.  </t>
  </si>
  <si>
    <t>€  The principal works with parents and community members to provide input to decisions about school goals and programs.</t>
  </si>
  <si>
    <t>€  The principal routinely collects information on the effectiveness of parent, community, and school collaboration and engages parents and community members in improving the effectiveness of the partnerships.</t>
  </si>
  <si>
    <t>€  The principal acknowledges parent and community member contributions to the school.</t>
  </si>
  <si>
    <t>€  The principal acknowledges parent and community member contributions to the school and ensures that parents and community members feel valued.</t>
  </si>
  <si>
    <t xml:space="preserve">Element 5.2 – Two-way Communication with Internal and External Audiences.  An effective principal/assistant principal uses multiple methods to frequently and clearly communicate to and seek input from parents, staff, and community members.   </t>
  </si>
  <si>
    <t xml:space="preserve">€  The principal communicates frequently with parents and staff using multiple accessible methods of communication (verbal, written, e-mail/electronic, and posted on the school website).  </t>
  </si>
  <si>
    <t>€  The principal builds effective two-way communication systems between home, community and school using multiple accessible methods including verbal, written, and electronic communications.</t>
  </si>
  <si>
    <t>€  The principal moves beyond typical communication practices to proactively develop relationships with parents/guardians and community through home visits, innovative technology, and visiting community groups.</t>
  </si>
  <si>
    <t>€  The principal provides parents and community members with information on multiple methods (in-person, telephone, electronic via e-mails or websites) to communicate with the school.</t>
  </si>
  <si>
    <t>€  The principal provides opportunities for parents to have access to electronic communications.</t>
  </si>
  <si>
    <t>€  The principal creates and promotes opportunities for students and families to explain and share their experiences with school and establishes a feedback loop that is invitational, transparent, effective and trusted by members of the community.  Examples include open forums, focus groups, surveys, etc.</t>
  </si>
  <si>
    <t>€  The principal’s communications are clear and easily understood.</t>
  </si>
  <si>
    <t>€  The principal skillfully and clearly communicates information tailored to specific audiences, provides language translation as needed, and ensures that communications are easily understood.</t>
  </si>
  <si>
    <t>€  The principal tracks the impact of interactions with stakeholders, revising approach and expanding the scope of communications when appropriate.</t>
  </si>
  <si>
    <t>€  The principal utilizes some of the information provided by parents and the community in making decisions.</t>
  </si>
  <si>
    <t>€  The principal considers all of the information provided by parents and community members in making decisions.</t>
  </si>
  <si>
    <t>€  The principal monitors the success of different approaches to communicating to identify the most appropriate channel of communicating in specific situations.</t>
  </si>
  <si>
    <t>€  The principal conveys information about how input from staff, parents, and/or community members was used in making decisions.</t>
  </si>
  <si>
    <t xml:space="preserve">Element 5.3 – Culture of Dignity, Fairness, and Respect.  An effective principal/assistant principal establishes and supports a school culture, climate, and environment that treat all individuals with dignity, fairness, and respect.  </t>
  </si>
  <si>
    <t>€  The principal occasionally models professionalism.</t>
  </si>
  <si>
    <t>€  The principal models professional, ethical, and respectful behavior at all times.</t>
  </si>
  <si>
    <t>€  The principal articulates and communicates appropriate behavior to all stakeholders, including parents and the community.</t>
  </si>
  <si>
    <t>€  The principal occasionally holds students and colleagues to professional, ethical, and respectful behavior expectations.</t>
  </si>
  <si>
    <t>€  The principal expects students and colleagues to display professional, ethical, and respectful behavior at all times.</t>
  </si>
  <si>
    <t>€  The principal creates mechanisms, systems, and/or incentives to motivate students and colleagues to display professional, ethical, and respectful behavior at all times.</t>
  </si>
  <si>
    <t>€  The principal actively seeks opportunities to engage in courteous conversations about diversity and culture.</t>
  </si>
  <si>
    <t>€  The principal builds the schools and communities collective capacity by initiating direct conversations about culture and diversity, and how they impact learning.</t>
  </si>
  <si>
    <t>€  The principal develops structures, outreach and training to ensure that staff develop the skill set to treat all people equitably and with respect.</t>
  </si>
  <si>
    <t>€  The principal develops staff capacity to engage in courageous conversations about diversity and culture – and how they impact student learning.</t>
  </si>
  <si>
    <t xml:space="preserve">Element 5.4 – Active Involvement with the Community.  An effective principal/assistant principal exhibits high visibility and active involvement within the school and community.  </t>
  </si>
  <si>
    <t>€  The principal is an engaged and active participant in district meetings, participates in district-wide projects when asked, is supportive of the district mission, vision, and strategic plan, and demonstrates open and timely communication with colleagues.</t>
  </si>
  <si>
    <t>€         The principal is an engaged and active participant in district meetings, proactively volunteers to participate and support district-wide projects, is supportive of the district mission, vision, and strategic plan, and demonstrates open and timely communication with colleagues.</t>
  </si>
  <si>
    <t xml:space="preserve">€  The principal establishes strategic partnerships with community organizations, community members, and businesses that improve school effectiveness and works to increase the types and number of organizations with whom the school partners in order to deepen relationships and increase partner contributions. </t>
  </si>
  <si>
    <t>€  The principal engages some community organizations, community members, and/or businesses in annual school events.</t>
  </si>
  <si>
    <t xml:space="preserve">€         The principal establishes ongoing positive relationships with community organizations, community members, and businesses and consistently makes efforts to maximize community contributions to school effectiveness. </t>
  </si>
  <si>
    <t>€  The principal is a district leader in promoting and enhancing collegial working relationships through timely communication, mentoring, sharing best practices and volunteering for projects in support of their colleagues.</t>
  </si>
  <si>
    <t>€  The principal is well-known and highly regarded by internal and external stakeholders as an effective leader.</t>
  </si>
  <si>
    <t>Element 6.1: Sensitivity to Diversity and Cultural Differences.  An effective principal/assistant principal expresses appreciation for and sensitivity to diversity and cultural differences.</t>
  </si>
  <si>
    <r>
      <t xml:space="preserve">Principal does not meet the performance domain. </t>
    </r>
    <r>
      <rPr>
        <b/>
        <i/>
        <sz val="11"/>
        <color theme="1"/>
        <rFont val="Cambria"/>
        <family val="1"/>
        <scheme val="major"/>
      </rPr>
      <t>Evaluator narrative is required.</t>
    </r>
  </si>
  <si>
    <t>€  The principal understands the diversity of the school community and recognizes that diversity is an asset to the school.</t>
  </si>
  <si>
    <t>€  The principal understands and demonstrates an appreciation for and sensitivity to diversity in the school community and recognizes that diversity is an asset to the school.</t>
  </si>
  <si>
    <t>€  Within the school, the students accept and respect students who are different from them and expect their peers to value diversity.</t>
  </si>
  <si>
    <t>€  The principal articulates the need for all school staff and students to develop cultural understanding and competence.</t>
  </si>
  <si>
    <t xml:space="preserve">€  The principal provides professional development for school staff to develop cultural understanding and competence.  </t>
  </si>
  <si>
    <t>€  The principal secures external resources to expand the school’s appreciation of the community’s diverse cultural, social, and intellectual resources.</t>
  </si>
  <si>
    <t>€  The principal utilizes a variety of methods and resources to demonstrate an appreciation and understanding of the community’s cultural diversity within the school.</t>
  </si>
  <si>
    <t>€  The principal collaborates with the community to utilize a variety of methods and resources to demonstrate an appreciation and understanding of the community’s cultural diversity within the school.</t>
  </si>
  <si>
    <t>€  The principal recognizes and integrates the learning opportunities that come from a diverse community.</t>
  </si>
  <si>
    <t xml:space="preserve">€  The principal demonstrates personal comfort talking about diversity and culture. </t>
  </si>
  <si>
    <t>€  The principal monitors school staff cultural competence and fosters the implementation of culturally responsive instruction.</t>
  </si>
  <si>
    <t>€  The principal consistently solicits feedback to ensure that all cultural groups feel respected and valued and immediately addresses any area of concern.</t>
  </si>
  <si>
    <t>Element 6.2: Modeling Values, Beliefs, and Attitudes. An effective principal/assistant principal displays values, beliefs, and attitudes that inspire others to higher levels of performance.</t>
  </si>
  <si>
    <t>€  The principal serves as a role model who exemplifies high expectations for performance and other values articulated in the school mission and vision.</t>
  </si>
  <si>
    <t xml:space="preserve">€  The principal serves as a role model who exemplifies high expectations for performance, lifelong learning, and other values and beliefs that the school articulates within its mission, vision, culture, values, and expectations. </t>
  </si>
  <si>
    <t>€  The principal is widely viewed as an effective role model and inspiration to students.</t>
  </si>
  <si>
    <t>€  The principal is supportive, kind, and open.</t>
  </si>
  <si>
    <t>€  The principal is supportive, kind, and open and shows optimism for the future.</t>
  </si>
  <si>
    <t>€  The principal is a passionate advocate for learning and continuous improvement and for education as the pathway to success.</t>
  </si>
  <si>
    <t>€  The principal verbalizes a belief in students and tries to inspire students to work hard and learn.</t>
  </si>
  <si>
    <t>€  The principal is a passionate advocate for the school.</t>
  </si>
  <si>
    <t>€  The principal inspires teachers and students to achieve their personal best.</t>
  </si>
  <si>
    <t>€  The principal symbolizes a belief in students through statements and actions, and inspires students to work hard and learn.</t>
  </si>
  <si>
    <t>Element 6.3: South Dakota Code of Ethics.  An effective principal/assistant principal complies with the code of professional ethics in chapters 24:08:03 and 24:11:03.</t>
  </si>
  <si>
    <t>€  The principal is aware of and consistently follows all of the provisions of the South Dakota Code of Ethics for Professional Administrators.</t>
  </si>
  <si>
    <t>€  The principal holds all teachers accountable for following the provisions of the South Dakota Code of Ethics for Teachers.</t>
  </si>
  <si>
    <t>€  The principal collects feedback on the extent to which he/she is viewed as aligning practices with the provisions of the South Dakota Code of Ethics for Professional Administrators and The South Dakota Code of Ethics for Teachers and makes corrections as needed.</t>
  </si>
  <si>
    <t>Recommended Weights</t>
  </si>
  <si>
    <t>District Weights</t>
  </si>
  <si>
    <t xml:space="preserve">TAB:  Professional Practice Rating </t>
  </si>
  <si>
    <t>TAB: Student Growth Rating</t>
  </si>
  <si>
    <t>This tab calculates the Student Growth Rating based on SLO attainment by teachers and SPI/AMO Goal.</t>
  </si>
  <si>
    <t>TAB: Summative Rating</t>
  </si>
  <si>
    <t>This tab is auto filled by the information completed in each of the previous tabs.</t>
  </si>
  <si>
    <r>
      <t xml:space="preserve">Observers: You may adjust/modify the yellow cells in this spreadsheet and add comments in the </t>
    </r>
    <r>
      <rPr>
        <b/>
        <i/>
        <sz val="11"/>
        <color theme="1"/>
        <rFont val="Cambria"/>
        <family val="1"/>
        <scheme val="major"/>
      </rPr>
      <t>Notes</t>
    </r>
    <r>
      <rPr>
        <b/>
        <sz val="11"/>
        <color theme="1"/>
        <rFont val="Cambria"/>
        <family val="1"/>
        <scheme val="major"/>
      </rPr>
      <t xml:space="preserve"> sections. </t>
    </r>
  </si>
  <si>
    <t>Do not enter any scores in these fields other than the "Notes" column. You may adjust the district weights if your district is not using the recommended weights. All other information will be automatically filled based on previous entries.</t>
  </si>
  <si>
    <t>Enter in the number of teachers attaining expected student growth on SLOs (cell B3) and the total number of teachers writing SLOs (cell B4). The spreadsheet will calculate the Final Growth Rating.</t>
  </si>
  <si>
    <r>
      <rPr>
        <b/>
        <sz val="11"/>
        <color theme="1"/>
        <rFont val="Calibri"/>
        <family val="2"/>
        <scheme val="minor"/>
      </rPr>
      <t>Please select rating for each component in the "Rating" dropdown box</t>
    </r>
    <r>
      <rPr>
        <sz val="11"/>
        <color theme="1"/>
        <rFont val="Calibri"/>
        <family val="2"/>
        <scheme val="minor"/>
      </rPr>
      <t xml:space="preserve"> for that component (Column "F", yellow cells). Scores will automatically be calculated based on component ranking. Do not enter overall performance, component point totals, or total points. Rubrics located at the bottom.</t>
    </r>
  </si>
  <si>
    <t xml:space="preserve">Name of Principal:   </t>
  </si>
  <si>
    <t xml:space="preserve">Grades responsible for:   </t>
  </si>
  <si>
    <t xml:space="preserve">Date of Evaluation:   </t>
  </si>
  <si>
    <t xml:space="preserve">Name of Evaluator:   </t>
  </si>
  <si>
    <t>Pre-Conference</t>
  </si>
  <si>
    <t>Final Evaluation</t>
  </si>
  <si>
    <t xml:space="preserve">Date:   </t>
  </si>
  <si>
    <t xml:space="preserve">Comments:   </t>
  </si>
  <si>
    <t xml:space="preserve">Superintendent's Signature:   </t>
  </si>
  <si>
    <t xml:space="preserve">Principal Signature:   </t>
  </si>
  <si>
    <t xml:space="preserve">Superintendent Signature:   </t>
  </si>
  <si>
    <t>PROFESSIONAL JUDGMENT AND POLICY REVIEW</t>
  </si>
  <si>
    <t>TAB: Signature</t>
  </si>
  <si>
    <t>Principal and evaluator can sign off on the evaluation in this tab</t>
  </si>
  <si>
    <t>2.2: Involvement in Curriculum, Instruction, and Assessment</t>
  </si>
  <si>
    <t>2.3: Distributive Leadership</t>
  </si>
  <si>
    <t>2.4: Monitoring and Evaluating Standards and Content</t>
  </si>
  <si>
    <t>2.5: Continuous Improvement</t>
  </si>
  <si>
    <t>3.1: Operational Procedures</t>
  </si>
  <si>
    <t>3.2: Shared Leadership</t>
  </si>
  <si>
    <t>3.3: High Quality Teachers</t>
  </si>
  <si>
    <t>3.4: Challenges and Opportunities</t>
  </si>
  <si>
    <t>4.1: Safe Environment</t>
  </si>
  <si>
    <t>4.2: Clear and Consistent Expectations</t>
  </si>
  <si>
    <t>4.3: Student Behavior Management</t>
  </si>
  <si>
    <t>4.4: Conflict Resolution</t>
  </si>
  <si>
    <t>5.1: Culture of Family/Community Collaboration and Involvement</t>
  </si>
  <si>
    <t>5.2: Two-way Communication with Internal and External Audiences</t>
  </si>
  <si>
    <t>5.3: Culture of Dignity, Fairness, and Respect</t>
  </si>
  <si>
    <t xml:space="preserve">5.4: Active Involvement with the Community </t>
  </si>
  <si>
    <t>6.1: Sensitivity to Diversity and Cultural Differences</t>
  </si>
  <si>
    <t>6.2: Modeling Values, Beliefs, and Attitudes</t>
  </si>
  <si>
    <t>6.3: South Dakota Code of Ethics</t>
  </si>
  <si>
    <t>€  The principal encourages teachers to conduct in depth analysis of data to identify student misconceptions, reteach concepts associated with misconceptions, and revise instructional approaches as needed.</t>
  </si>
  <si>
    <t>Domain 1 Sample Artifact List</t>
  </si>
  <si>
    <r>
      <t>1. School vision and mission statements
2. School goals
3. Progress on school goals
4. Stakeholder surveys (parents, teachers, students, community)
5. School improvement plans
6. Minutes/Agendas of planning sessions
7. Progress on school improvement plans
8. School/Staff meeting agendas
9.</t>
    </r>
    <r>
      <rPr>
        <sz val="14"/>
        <color rgb="FFFF0000"/>
        <rFont val="Calibri"/>
        <family val="2"/>
        <scheme val="minor"/>
      </rPr>
      <t xml:space="preserve"> </t>
    </r>
    <r>
      <rPr>
        <sz val="14"/>
        <rFont val="Calibri"/>
        <family val="2"/>
        <scheme val="minor"/>
      </rPr>
      <t>Goal setting statements</t>
    </r>
    <r>
      <rPr>
        <sz val="14"/>
        <color theme="1"/>
        <rFont val="Calibri"/>
        <family val="2"/>
        <scheme val="minor"/>
      </rPr>
      <t xml:space="preserve">
10. SLO’s
11. Data notebooks/Data retreats
12. Staffing plans
13. Schedules/Agendas of PLC’s
14. Changes in curriculum and instruction based upon data
15. Documentation of instructional practices used in the school
16. Teachers’ professional learning opportunities aligned to mission/vision/goals
17. Hiring processes/procedures aligned to mission/vision
18. School budget aligned to mission/vision
19. Teacher professional growth plans aligned to mission/vision/goals
20. Community partnerships aligned to mission/vision
21. Parent and student handbooks
22. Parent newsletters clearly articulating the mission/vision
23. Family engagement in school-based activities aligned to mission/vision
24. School web-site
25. Principal professional growth plan aligned to mission/vision
</t>
    </r>
  </si>
  <si>
    <t>Evaluator Narrative for Component Rating</t>
  </si>
  <si>
    <t xml:space="preserve">
Narrative:</t>
  </si>
  <si>
    <t>Domain 2 Sample Artifact List</t>
  </si>
  <si>
    <t>1. Progress on school goals and school improvement plans
2. Stakeholder surveys
3. School improvement plans
4. Minutes of planning sessions
5. Formative reviews/feedback
6. School/staff meeting agendas
7. Goal setting statements
8. Student Learning Objectives (SLOs)
9. Data notebooks/data retreats/data walls
10. Teacher action research
11. Records of involvement in professional organizations and activities
12. Teacher lesson plans
13. Schedules and meetings of professional learning communities
14. Curriculum maps aligned to domains
15. Changes in curriculum and instruction based on student data
16. Documentation of instructional practices used in the school
17. Teachers’ professional learning opportunities
18. School web site
19. Mentoring/Internships
20. Principal professional growth plan</t>
  </si>
  <si>
    <t xml:space="preserve">
Narrative: </t>
  </si>
  <si>
    <t>Domain 3 Sample Artifact List</t>
  </si>
  <si>
    <t>1. Stakeholder surveys
2. Minutes of planning sessions
3. Progress on school improvement plans
4. School/staff meeting agendas
5. Staffing plans
6. Teachers’ professional learning opportunities aligned to teacher domains
7. Hiring calendar and process
8. School budget
9. Teacher turnover rates
10. Completed teacher evaluations
11. Teacher professional growth plans
12. Public services supported by the school
13. School web-site
14. Principal professional growth plan</t>
  </si>
  <si>
    <t>Domain 4 Sample Artifact List</t>
  </si>
  <si>
    <r>
      <t xml:space="preserve">1. ADVANCED EDUCATION ACCREDITATION
2. TITLE I PLANS, LEAP DOCUMENTATION (INDISTAR)
3. STAKEHOLDER SURVEYS (PARENTS, TEACHERS, STUDENTS, COMMUNITY)
4. MINUTES OF PLANNING SESSIONS
5. PROGRESS/DATA ON SCHOOL IMPROVEMENT PLANS
6. FORMATIVE REVIEWS
7. SCHOOL, STAFF MEETING AGENDAS
8. COMMUNITY RESOURCES LEVERAGED BY THE SCHOOL
9. PUBLIC SERVICES SUPPORTED BY THE SCHOOL
10. PARENT AND STUDENT HANDBOOKS
11. CLASSROOM RULES AND EXPECTATIONS
12. DISTRICT AND/OR SCHOOL WIDE DISCIPLINE MATRIX
13. PBIS/MTSS PLANS, DATA, AND DOCUMENTATION
14. DATA FROM DISCIPLINE TRACKER
15. FAMILY FRIENDLY WALK THROUGH (SDPIRC: SD PARENT RESOURCE NETWORK)
       </t>
    </r>
    <r>
      <rPr>
        <u/>
        <sz val="14"/>
        <color rgb="FF0000FF"/>
        <rFont val="Calibri"/>
        <family val="2"/>
        <scheme val="minor"/>
      </rPr>
      <t>http://sdpirc.org/content/goals.htm</t>
    </r>
    <r>
      <rPr>
        <sz val="14"/>
        <color theme="1"/>
        <rFont val="Calibri"/>
        <family val="2"/>
        <scheme val="minor"/>
      </rPr>
      <t xml:space="preserve">  
16. CRISIS PLANS
17. SAFE AND DRUG FREE SCHOOL DATA</t>
    </r>
  </si>
  <si>
    <t>1. Stakeholder surveys
2. Formative reviews
3. Minutes of planning sessions
4. Progress on school improvement plan
5. School/staff meeting agendas
6. Curriculum maps aligned to domains
7. Documentation of instructional practices used in the school
8. Community partnerships and their outcomes
9. Teacher professional growth plans
10. Community partnerships and their outcomes
11. Estimated community resources leveraged by the school
12. Public services supported by the school
13. Communication logs and other feedback
14. Parent newsletters
15. Parent organization/association rosters
16. Family engagement in school-based activities
17. School web-site
18. Mentoring/Internship
19. Principal professional growth plan
20. Media Relations</t>
  </si>
  <si>
    <t>Domain 5 Sample Artifact List</t>
  </si>
  <si>
    <t>Domain 6 Sample Artifact List</t>
  </si>
  <si>
    <t>Principal's School Growth Goal:</t>
  </si>
  <si>
    <t>FINAL 
RATING</t>
  </si>
  <si>
    <t xml:space="preserve">Notes from Evaluator: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</si>
</sst>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9"/>
      <color theme="1"/>
      <name val="Calibri"/>
      <family val="2"/>
      <scheme val="minor"/>
    </font>
    <font>
      <sz val="14"/>
      <color theme="1"/>
      <name val="Calibri"/>
      <family val="2"/>
      <scheme val="minor"/>
    </font>
    <font>
      <b/>
      <sz val="16"/>
      <color theme="1"/>
      <name val="Calibri"/>
      <family val="2"/>
      <scheme val="minor"/>
    </font>
    <font>
      <sz val="7.5"/>
      <color theme="1"/>
      <name val="Calibri"/>
      <family val="2"/>
      <scheme val="minor"/>
    </font>
    <font>
      <sz val="11"/>
      <color theme="1"/>
      <name val="Calibri"/>
      <family val="2"/>
      <scheme val="minor"/>
    </font>
    <font>
      <b/>
      <sz val="18"/>
      <color theme="1"/>
      <name val="Calibri"/>
      <family val="2"/>
      <scheme val="minor"/>
    </font>
    <font>
      <b/>
      <sz val="13"/>
      <color theme="1"/>
      <name val="Calibri"/>
      <family val="2"/>
      <scheme val="minor"/>
    </font>
    <font>
      <sz val="24"/>
      <color theme="0"/>
      <name val="Wingdings"/>
      <charset val="2"/>
    </font>
    <font>
      <b/>
      <sz val="11"/>
      <color theme="1"/>
      <name val="Cambria"/>
      <family val="1"/>
      <scheme val="major"/>
    </font>
    <font>
      <sz val="11"/>
      <color theme="1"/>
      <name val="Cambria"/>
      <family val="1"/>
      <scheme val="major"/>
    </font>
    <font>
      <b/>
      <sz val="14"/>
      <color rgb="FFC00000"/>
      <name val="Cambria"/>
      <family val="1"/>
      <scheme val="major"/>
    </font>
    <font>
      <sz val="11"/>
      <color theme="1"/>
      <name val="Times New Roman"/>
      <family val="1"/>
    </font>
    <font>
      <b/>
      <sz val="10"/>
      <color theme="1"/>
      <name val="Cambria"/>
      <family val="1"/>
      <scheme val="major"/>
    </font>
    <font>
      <i/>
      <sz val="10"/>
      <color theme="1"/>
      <name val="Cambria"/>
      <family val="1"/>
      <scheme val="major"/>
    </font>
    <font>
      <b/>
      <i/>
      <sz val="10"/>
      <color theme="1"/>
      <name val="Cambria"/>
      <family val="1"/>
      <scheme val="major"/>
    </font>
    <font>
      <sz val="10"/>
      <color theme="1"/>
      <name val="Cambria"/>
      <family val="1"/>
      <scheme val="major"/>
    </font>
    <font>
      <i/>
      <sz val="11"/>
      <color theme="1"/>
      <name val="Cambria"/>
      <family val="1"/>
      <scheme val="major"/>
    </font>
    <font>
      <b/>
      <i/>
      <sz val="11"/>
      <color theme="1"/>
      <name val="Cambria"/>
      <family val="1"/>
      <scheme val="major"/>
    </font>
    <font>
      <b/>
      <sz val="28"/>
      <color theme="1"/>
      <name val="Calibri"/>
      <family val="2"/>
      <scheme val="minor"/>
    </font>
    <font>
      <b/>
      <sz val="36"/>
      <color theme="1"/>
      <name val="Calibri"/>
      <family val="2"/>
      <scheme val="minor"/>
    </font>
    <font>
      <sz val="16"/>
      <color theme="1"/>
      <name val="Calibri"/>
      <family val="2"/>
      <scheme val="minor"/>
    </font>
    <font>
      <sz val="11"/>
      <color theme="0"/>
      <name val="Calibri"/>
      <family val="2"/>
      <scheme val="minor"/>
    </font>
    <font>
      <sz val="14"/>
      <color rgb="FFFF0000"/>
      <name val="Calibri"/>
      <family val="2"/>
      <scheme val="minor"/>
    </font>
    <font>
      <sz val="14"/>
      <name val="Calibri"/>
      <family val="2"/>
      <scheme val="minor"/>
    </font>
    <font>
      <b/>
      <sz val="9"/>
      <color theme="1"/>
      <name val="Calibri"/>
      <family val="2"/>
      <scheme val="minor"/>
    </font>
    <font>
      <u/>
      <sz val="14"/>
      <color rgb="FF0000FF"/>
      <name val="Calibri"/>
      <family val="2"/>
      <scheme val="minor"/>
    </font>
    <font>
      <b/>
      <sz val="20"/>
      <color theme="1"/>
      <name val="Calibri"/>
      <family val="2"/>
      <scheme val="minor"/>
    </font>
  </fonts>
  <fills count="21">
    <fill>
      <patternFill patternType="none"/>
    </fill>
    <fill>
      <patternFill patternType="gray125"/>
    </fill>
    <fill>
      <patternFill patternType="solid">
        <fgColor rgb="FFEEECE1"/>
        <bgColor indexed="64"/>
      </patternFill>
    </fill>
    <fill>
      <patternFill patternType="solid">
        <fgColor rgb="FF8DB3E2"/>
        <bgColor indexed="64"/>
      </patternFill>
    </fill>
    <fill>
      <patternFill patternType="solid">
        <fgColor rgb="FFC6D9F1"/>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rgb="FF000066"/>
        <bgColor indexed="64"/>
      </patternFill>
    </fill>
    <fill>
      <patternFill patternType="solid">
        <fgColor rgb="FFFF7C80"/>
        <bgColor indexed="64"/>
      </patternFill>
    </fill>
    <fill>
      <patternFill patternType="solid">
        <fgColor rgb="FFFFFFF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1" tint="4.9989318521683403E-2"/>
        <bgColor indexed="64"/>
      </patternFill>
    </fill>
    <fill>
      <patternFill patternType="solid">
        <fgColor theme="3" tint="0.79998168889431442"/>
        <bgColor indexed="64"/>
      </patternFill>
    </fill>
  </fills>
  <borders count="73">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top style="thick">
        <color auto="1"/>
      </top>
      <bottom/>
      <diagonal/>
    </border>
    <border>
      <left style="thin">
        <color theme="0"/>
      </left>
      <right/>
      <top style="thin">
        <color theme="0"/>
      </top>
      <bottom style="thin">
        <color theme="0"/>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ck">
        <color auto="1"/>
      </left>
      <right style="thick">
        <color auto="1"/>
      </right>
      <top style="thick">
        <color auto="1"/>
      </top>
      <bottom style="thick">
        <color auto="1"/>
      </bottom>
      <diagonal/>
    </border>
    <border>
      <left style="thick">
        <color rgb="FF92D050"/>
      </left>
      <right style="thick">
        <color rgb="FF92D050"/>
      </right>
      <top style="thick">
        <color rgb="FF92D050"/>
      </top>
      <bottom style="thick">
        <color rgb="FF92D050"/>
      </bottom>
      <diagonal/>
    </border>
    <border>
      <left style="thin">
        <color auto="1"/>
      </left>
      <right style="medium">
        <color auto="1"/>
      </right>
      <top style="thin">
        <color auto="1"/>
      </top>
      <bottom style="thick">
        <color auto="1"/>
      </bottom>
      <diagonal/>
    </border>
    <border>
      <left style="medium">
        <color auto="1"/>
      </left>
      <right/>
      <top style="thick">
        <color auto="1"/>
      </top>
      <bottom style="thin">
        <color auto="1"/>
      </bottom>
      <diagonal/>
    </border>
    <border>
      <left/>
      <right style="medium">
        <color auto="1"/>
      </right>
      <top style="thick">
        <color auto="1"/>
      </top>
      <bottom style="thin">
        <color auto="1"/>
      </bottom>
      <diagonal/>
    </border>
    <border>
      <left style="medium">
        <color auto="1"/>
      </left>
      <right style="thin">
        <color auto="1"/>
      </right>
      <top style="thin">
        <color auto="1"/>
      </top>
      <bottom style="thick">
        <color auto="1"/>
      </bottom>
      <diagonal/>
    </border>
    <border>
      <left style="medium">
        <color auto="1"/>
      </left>
      <right style="medium">
        <color auto="1"/>
      </right>
      <top/>
      <bottom style="thick">
        <color auto="1"/>
      </bottom>
      <diagonal/>
    </border>
    <border>
      <left/>
      <right/>
      <top/>
      <bottom style="thin">
        <color auto="1"/>
      </bottom>
      <diagonal/>
    </border>
    <border>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bottom style="medium">
        <color auto="1"/>
      </bottom>
      <diagonal/>
    </border>
    <border>
      <left style="medium">
        <color indexed="64"/>
      </left>
      <right style="medium">
        <color auto="1"/>
      </right>
      <top style="medium">
        <color auto="1"/>
      </top>
      <bottom style="thin">
        <color auto="1"/>
      </bottom>
      <diagonal/>
    </border>
  </borders>
  <cellStyleXfs count="2">
    <xf numFmtId="0" fontId="0" fillId="0" borderId="0"/>
    <xf numFmtId="9" fontId="11" fillId="0" borderId="0" applyFont="0" applyFill="0" applyBorder="0" applyAlignment="0" applyProtection="0"/>
  </cellStyleXfs>
  <cellXfs count="392">
    <xf numFmtId="0" fontId="0" fillId="0" borderId="0" xfId="0"/>
    <xf numFmtId="0" fontId="0" fillId="0" borderId="0" xfId="0" applyBorder="1"/>
    <xf numFmtId="0" fontId="15" fillId="15" borderId="30" xfId="0" applyFont="1" applyFill="1" applyBorder="1" applyAlignment="1">
      <alignment horizontal="center"/>
    </xf>
    <xf numFmtId="0" fontId="15" fillId="15" borderId="31" xfId="0" applyFont="1" applyFill="1" applyBorder="1" applyAlignment="1">
      <alignment horizontal="center"/>
    </xf>
    <xf numFmtId="0" fontId="16" fillId="15" borderId="30" xfId="0" applyFont="1" applyFill="1" applyBorder="1"/>
    <xf numFmtId="0" fontId="16" fillId="15" borderId="31" xfId="0" applyFont="1" applyFill="1" applyBorder="1"/>
    <xf numFmtId="0" fontId="15" fillId="15" borderId="30" xfId="0" applyFont="1" applyFill="1" applyBorder="1" applyAlignment="1">
      <alignment vertical="center"/>
    </xf>
    <xf numFmtId="0" fontId="16" fillId="15" borderId="31" xfId="0" applyFont="1" applyFill="1" applyBorder="1" applyAlignment="1">
      <alignment vertical="center"/>
    </xf>
    <xf numFmtId="0" fontId="15" fillId="15" borderId="30" xfId="0" applyFont="1" applyFill="1" applyBorder="1" applyAlignment="1">
      <alignment horizontal="left" vertical="center"/>
    </xf>
    <xf numFmtId="0" fontId="16" fillId="15" borderId="31" xfId="0" applyFont="1" applyFill="1" applyBorder="1" applyAlignment="1">
      <alignment vertical="center" wrapText="1"/>
    </xf>
    <xf numFmtId="0" fontId="16" fillId="15" borderId="31" xfId="0" applyFont="1" applyFill="1" applyBorder="1" applyAlignment="1">
      <alignment vertical="top" wrapText="1"/>
    </xf>
    <xf numFmtId="0" fontId="15" fillId="15" borderId="32" xfId="0" applyFont="1" applyFill="1" applyBorder="1" applyAlignment="1">
      <alignment vertical="center"/>
    </xf>
    <xf numFmtId="0" fontId="16" fillId="15" borderId="33" xfId="0" applyFont="1" applyFill="1" applyBorder="1" applyAlignment="1">
      <alignment wrapText="1"/>
    </xf>
    <xf numFmtId="0" fontId="0" fillId="0" borderId="0" xfId="0"/>
    <xf numFmtId="0" fontId="5" fillId="16" borderId="2" xfId="0" applyFont="1" applyFill="1" applyBorder="1" applyAlignment="1" applyProtection="1">
      <alignment horizontal="center" vertical="center" wrapText="1"/>
      <protection locked="0"/>
    </xf>
    <xf numFmtId="0" fontId="0" fillId="0" borderId="0" xfId="0" applyProtection="1">
      <protection locked="0"/>
    </xf>
    <xf numFmtId="0" fontId="5" fillId="0" borderId="2" xfId="0" applyFont="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5" fillId="0" borderId="1" xfId="0" applyFont="1" applyBorder="1" applyAlignment="1" applyProtection="1">
      <alignment vertical="center" wrapText="1"/>
    </xf>
    <xf numFmtId="0" fontId="5" fillId="0" borderId="2" xfId="0" applyFont="1" applyBorder="1" applyAlignment="1" applyProtection="1">
      <alignment horizontal="center" vertical="center" wrapText="1"/>
    </xf>
    <xf numFmtId="0" fontId="0" fillId="0" borderId="0" xfId="0" applyProtection="1"/>
    <xf numFmtId="0" fontId="5" fillId="0" borderId="2" xfId="0" applyFont="1" applyBorder="1" applyAlignment="1" applyProtection="1">
      <alignment vertical="center" wrapText="1"/>
    </xf>
    <xf numFmtId="0" fontId="2" fillId="0" borderId="1" xfId="0" applyFont="1" applyBorder="1" applyAlignment="1" applyProtection="1">
      <alignment vertical="center" wrapText="1"/>
    </xf>
    <xf numFmtId="0" fontId="5" fillId="6" borderId="2" xfId="0" applyFont="1" applyFill="1" applyBorder="1" applyAlignment="1" applyProtection="1">
      <alignment horizontal="center" vertical="center" wrapText="1"/>
    </xf>
    <xf numFmtId="0" fontId="2" fillId="6" borderId="6" xfId="0" applyFont="1" applyFill="1" applyBorder="1" applyAlignment="1" applyProtection="1">
      <alignment vertical="center" wrapText="1"/>
    </xf>
    <xf numFmtId="0" fontId="10" fillId="6" borderId="7" xfId="0" applyFont="1" applyFill="1" applyBorder="1" applyAlignment="1" applyProtection="1">
      <alignment horizontal="left" vertical="top" wrapText="1"/>
    </xf>
    <xf numFmtId="0" fontId="10" fillId="6" borderId="2" xfId="0" applyFont="1" applyFill="1" applyBorder="1" applyAlignment="1" applyProtection="1">
      <alignment horizontal="left" vertical="top" wrapText="1"/>
    </xf>
    <xf numFmtId="0" fontId="3" fillId="0" borderId="2"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22" fillId="0" borderId="0" xfId="0" applyFont="1" applyProtection="1"/>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9" fontId="5" fillId="16" borderId="2" xfId="0" applyNumberFormat="1" applyFont="1" applyFill="1" applyBorder="1" applyAlignment="1" applyProtection="1">
      <alignment horizontal="center" vertical="center" wrapText="1"/>
      <protection locked="0"/>
    </xf>
    <xf numFmtId="0" fontId="0" fillId="16" borderId="2" xfId="0" applyFont="1" applyFill="1" applyBorder="1" applyAlignment="1" applyProtection="1">
      <alignment horizontal="center" vertical="center" wrapText="1"/>
      <protection locked="0"/>
    </xf>
    <xf numFmtId="0" fontId="3" fillId="16" borderId="2" xfId="0" applyFont="1" applyFill="1" applyBorder="1" applyAlignment="1" applyProtection="1">
      <alignment horizontal="center" vertical="center" wrapText="1"/>
      <protection locked="0"/>
    </xf>
    <xf numFmtId="0" fontId="0" fillId="7" borderId="1" xfId="0" applyFont="1" applyFill="1" applyBorder="1" applyAlignment="1" applyProtection="1">
      <alignment vertical="center" wrapText="1"/>
    </xf>
    <xf numFmtId="164" fontId="0" fillId="7" borderId="2" xfId="1" applyNumberFormat="1" applyFont="1" applyFill="1" applyBorder="1" applyAlignment="1" applyProtection="1">
      <alignment horizontal="center" vertical="center" wrapText="1"/>
    </xf>
    <xf numFmtId="0" fontId="3" fillId="7" borderId="1" xfId="0" applyFont="1" applyFill="1" applyBorder="1" applyAlignment="1" applyProtection="1">
      <alignment horizontal="right" vertical="center" wrapText="1"/>
    </xf>
    <xf numFmtId="0" fontId="3" fillId="7" borderId="2" xfId="0" applyFont="1" applyFill="1" applyBorder="1" applyAlignment="1" applyProtection="1">
      <alignment horizontal="center" vertical="center" wrapText="1"/>
    </xf>
    <xf numFmtId="0" fontId="3" fillId="8" borderId="1" xfId="0" applyFont="1" applyFill="1" applyBorder="1" applyAlignment="1" applyProtection="1">
      <alignment horizontal="right" vertical="center" wrapText="1"/>
    </xf>
    <xf numFmtId="0" fontId="3" fillId="8" borderId="2" xfId="0" applyFont="1" applyFill="1" applyBorder="1" applyAlignment="1" applyProtection="1">
      <alignment horizontal="center" vertical="center" wrapText="1"/>
    </xf>
    <xf numFmtId="0" fontId="1" fillId="0" borderId="0" xfId="0" applyFont="1" applyFill="1" applyBorder="1" applyAlignment="1" applyProtection="1">
      <alignment horizontal="right"/>
    </xf>
    <xf numFmtId="2" fontId="0" fillId="0" borderId="0" xfId="0" applyNumberFormat="1" applyFill="1" applyBorder="1" applyAlignment="1" applyProtection="1">
      <alignment horizontal="center"/>
    </xf>
    <xf numFmtId="0" fontId="0" fillId="11" borderId="1" xfId="0" applyFont="1" applyFill="1" applyBorder="1" applyAlignment="1" applyProtection="1">
      <alignment vertical="center" wrapText="1"/>
    </xf>
    <xf numFmtId="0" fontId="1" fillId="11" borderId="2" xfId="0" applyFont="1" applyFill="1" applyBorder="1" applyAlignment="1" applyProtection="1">
      <alignment horizontal="center" vertical="center" wrapText="1"/>
    </xf>
    <xf numFmtId="0" fontId="2" fillId="11" borderId="1" xfId="0" applyFont="1" applyFill="1" applyBorder="1" applyAlignment="1" applyProtection="1">
      <alignment vertical="center" wrapText="1"/>
    </xf>
    <xf numFmtId="0" fontId="0" fillId="11" borderId="2"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2" fillId="11" borderId="2" xfId="0" applyFont="1" applyFill="1" applyBorder="1" applyAlignment="1" applyProtection="1">
      <alignment horizontal="center" vertical="center" wrapText="1"/>
    </xf>
    <xf numFmtId="0" fontId="0" fillId="11" borderId="1" xfId="0" applyFont="1" applyFill="1" applyBorder="1" applyAlignment="1" applyProtection="1">
      <alignment horizontal="center" vertical="center" wrapText="1"/>
    </xf>
    <xf numFmtId="0" fontId="1" fillId="9" borderId="1" xfId="0" applyFont="1" applyFill="1" applyBorder="1" applyAlignment="1" applyProtection="1">
      <alignment vertical="center" wrapText="1"/>
    </xf>
    <xf numFmtId="0" fontId="0" fillId="9" borderId="2" xfId="0" applyFont="1" applyFill="1" applyBorder="1" applyAlignment="1" applyProtection="1">
      <alignment horizontal="center" vertical="center" wrapText="1"/>
    </xf>
    <xf numFmtId="0" fontId="0" fillId="9" borderId="1" xfId="0" applyFont="1" applyFill="1" applyBorder="1" applyAlignment="1" applyProtection="1">
      <alignment horizontal="center" vertical="center" wrapText="1"/>
    </xf>
    <xf numFmtId="9" fontId="0" fillId="9" borderId="2" xfId="0" applyNumberFormat="1" applyFont="1" applyFill="1" applyBorder="1" applyAlignment="1" applyProtection="1">
      <alignment horizontal="center" vertical="center" wrapText="1"/>
    </xf>
    <xf numFmtId="0" fontId="6" fillId="10" borderId="1" xfId="0" applyFont="1" applyFill="1" applyBorder="1" applyAlignment="1" applyProtection="1">
      <alignment horizontal="right" vertical="center" wrapText="1"/>
    </xf>
    <xf numFmtId="0" fontId="1" fillId="11" borderId="1" xfId="0" applyFont="1" applyFill="1" applyBorder="1" applyAlignment="1" applyProtection="1">
      <alignment vertical="center" wrapText="1"/>
    </xf>
    <xf numFmtId="0" fontId="0" fillId="11" borderId="7" xfId="0" applyFont="1" applyFill="1" applyBorder="1" applyAlignment="1" applyProtection="1">
      <alignment horizontal="center" vertical="center" wrapText="1"/>
    </xf>
    <xf numFmtId="0" fontId="0" fillId="0" borderId="24" xfId="0" applyBorder="1" applyProtection="1"/>
    <xf numFmtId="0" fontId="1" fillId="0" borderId="0" xfId="0" applyFont="1" applyProtection="1"/>
    <xf numFmtId="0" fontId="2" fillId="6" borderId="3" xfId="0" applyFont="1" applyFill="1" applyBorder="1" applyAlignment="1" applyProtection="1">
      <alignment vertical="center" wrapText="1"/>
    </xf>
    <xf numFmtId="0" fontId="2" fillId="6" borderId="4" xfId="0" applyFont="1" applyFill="1" applyBorder="1" applyAlignment="1" applyProtection="1">
      <alignment vertical="center" wrapText="1"/>
    </xf>
    <xf numFmtId="0" fontId="2" fillId="6" borderId="5" xfId="0" applyFont="1" applyFill="1" applyBorder="1" applyAlignment="1" applyProtection="1">
      <alignment vertical="center" wrapText="1"/>
    </xf>
    <xf numFmtId="0" fontId="5" fillId="0" borderId="19" xfId="0" applyFont="1" applyBorder="1" applyAlignment="1" applyProtection="1">
      <alignment vertical="center" wrapText="1"/>
    </xf>
    <xf numFmtId="0" fontId="6" fillId="0" borderId="6" xfId="0" applyFont="1" applyBorder="1" applyAlignment="1" applyProtection="1">
      <alignment vertical="center" wrapText="1"/>
    </xf>
    <xf numFmtId="0" fontId="6" fillId="0" borderId="7" xfId="0" applyFont="1" applyBorder="1" applyAlignment="1" applyProtection="1">
      <alignment vertical="center"/>
    </xf>
    <xf numFmtId="0" fontId="6" fillId="0" borderId="2" xfId="0" applyFont="1" applyBorder="1" applyAlignment="1" applyProtection="1">
      <alignment vertical="center" wrapText="1"/>
    </xf>
    <xf numFmtId="0" fontId="6" fillId="0" borderId="6" xfId="0" applyFont="1" applyBorder="1" applyAlignment="1" applyProtection="1">
      <alignment vertical="center"/>
    </xf>
    <xf numFmtId="0" fontId="6" fillId="0" borderId="2" xfId="0" applyFont="1" applyBorder="1" applyAlignment="1" applyProtection="1">
      <alignment vertical="center"/>
    </xf>
    <xf numFmtId="0" fontId="2" fillId="0" borderId="0" xfId="0" applyFont="1" applyAlignment="1" applyProtection="1">
      <alignment wrapText="1"/>
    </xf>
    <xf numFmtId="0" fontId="4" fillId="0" borderId="2" xfId="0" applyFont="1" applyBorder="1" applyAlignment="1" applyProtection="1">
      <alignment horizontal="center" vertical="center" wrapText="1"/>
    </xf>
    <xf numFmtId="0" fontId="4" fillId="0" borderId="1" xfId="0" applyFont="1" applyBorder="1" applyAlignment="1" applyProtection="1">
      <alignment vertical="center" wrapText="1"/>
    </xf>
    <xf numFmtId="9" fontId="5" fillId="0" borderId="2" xfId="0" applyNumberFormat="1" applyFont="1" applyBorder="1" applyAlignment="1" applyProtection="1">
      <alignment horizontal="center" vertical="center" wrapText="1"/>
    </xf>
    <xf numFmtId="0" fontId="8" fillId="6" borderId="17" xfId="0" applyFont="1" applyFill="1" applyBorder="1" applyAlignment="1" applyProtection="1">
      <alignment horizontal="center" vertical="center" wrapText="1"/>
    </xf>
    <xf numFmtId="0" fontId="8" fillId="6" borderId="8" xfId="0" applyFont="1" applyFill="1" applyBorder="1" applyAlignment="1" applyProtection="1">
      <alignment horizontal="center" vertical="center" wrapText="1"/>
    </xf>
    <xf numFmtId="0" fontId="8" fillId="5" borderId="8" xfId="0" applyFont="1" applyFill="1" applyBorder="1" applyAlignment="1" applyProtection="1">
      <alignment horizontal="center" vertical="center" wrapText="1"/>
    </xf>
    <xf numFmtId="0" fontId="16" fillId="15" borderId="0" xfId="0" applyFont="1" applyFill="1" applyBorder="1"/>
    <xf numFmtId="0" fontId="16" fillId="15" borderId="47" xfId="0" applyFont="1" applyFill="1" applyBorder="1"/>
    <xf numFmtId="0" fontId="16" fillId="15" borderId="24" xfId="0" applyFont="1" applyFill="1" applyBorder="1"/>
    <xf numFmtId="0" fontId="16" fillId="15" borderId="50" xfId="0" applyFont="1" applyFill="1" applyBorder="1"/>
    <xf numFmtId="0" fontId="16" fillId="15" borderId="4" xfId="0" applyFont="1" applyFill="1" applyBorder="1" applyAlignment="1">
      <alignment horizontal="left"/>
    </xf>
    <xf numFmtId="0" fontId="1" fillId="0" borderId="0" xfId="0" applyFont="1" applyAlignment="1">
      <alignment horizontal="right"/>
    </xf>
    <xf numFmtId="0" fontId="1" fillId="16" borderId="0" xfId="0" applyFont="1" applyFill="1" applyAlignment="1" applyProtection="1">
      <alignment horizontal="left"/>
      <protection locked="0"/>
    </xf>
    <xf numFmtId="14" fontId="1" fillId="16" borderId="0" xfId="0" applyNumberFormat="1" applyFont="1" applyFill="1" applyAlignment="1" applyProtection="1">
      <alignment horizontal="left"/>
      <protection locked="0"/>
    </xf>
    <xf numFmtId="0" fontId="1" fillId="0" borderId="0" xfId="0" applyFont="1" applyAlignment="1" applyProtection="1">
      <alignment horizontal="right"/>
    </xf>
    <xf numFmtId="0" fontId="0" fillId="0" borderId="0" xfId="0" applyFont="1" applyAlignment="1" applyProtection="1">
      <alignment horizontal="left"/>
    </xf>
    <xf numFmtId="14" fontId="0" fillId="0" borderId="0" xfId="0" applyNumberFormat="1" applyFont="1" applyAlignment="1" applyProtection="1">
      <alignment horizontal="left"/>
    </xf>
    <xf numFmtId="0" fontId="0" fillId="0" borderId="27" xfId="0" applyBorder="1" applyAlignment="1">
      <alignment horizontal="right"/>
    </xf>
    <xf numFmtId="0" fontId="0" fillId="0" borderId="27" xfId="0" applyBorder="1"/>
    <xf numFmtId="0" fontId="0" fillId="19" borderId="27" xfId="0" applyFill="1" applyBorder="1" applyAlignment="1">
      <alignment horizontal="right"/>
    </xf>
    <xf numFmtId="0" fontId="27" fillId="17" borderId="45" xfId="0" applyFont="1" applyFill="1" applyBorder="1" applyAlignment="1" applyProtection="1">
      <alignment horizontal="center"/>
    </xf>
    <xf numFmtId="0" fontId="0" fillId="0" borderId="0" xfId="0" applyAlignment="1" applyProtection="1">
      <alignment horizontal="right"/>
    </xf>
    <xf numFmtId="0" fontId="27" fillId="18" borderId="45" xfId="0" applyFont="1" applyFill="1" applyBorder="1" applyAlignment="1" applyProtection="1">
      <alignment horizontal="center"/>
    </xf>
    <xf numFmtId="0" fontId="0" fillId="0" borderId="26" xfId="0" applyBorder="1" applyAlignment="1" applyProtection="1">
      <alignment horizontal="center"/>
    </xf>
    <xf numFmtId="0" fontId="0" fillId="0" borderId="23" xfId="0" applyBorder="1" applyAlignment="1" applyProtection="1">
      <alignment horizontal="center"/>
    </xf>
    <xf numFmtId="0" fontId="0" fillId="0" borderId="20" xfId="0" applyBorder="1" applyAlignment="1" applyProtection="1">
      <alignment horizontal="center"/>
    </xf>
    <xf numFmtId="0" fontId="14" fillId="12" borderId="25" xfId="0" applyFont="1" applyFill="1" applyBorder="1" applyAlignment="1" applyProtection="1">
      <alignment horizontal="center" vertical="center"/>
    </xf>
    <xf numFmtId="0" fontId="14" fillId="13" borderId="25" xfId="0" applyFont="1" applyFill="1" applyBorder="1" applyAlignment="1" applyProtection="1">
      <alignment horizontal="center" vertical="center"/>
    </xf>
    <xf numFmtId="0" fontId="14" fillId="14" borderId="25" xfId="0" applyFont="1" applyFill="1" applyBorder="1" applyAlignment="1" applyProtection="1">
      <alignment horizontal="center" vertical="center"/>
    </xf>
    <xf numFmtId="0" fontId="6" fillId="0" borderId="0" xfId="0" applyFont="1" applyProtection="1"/>
    <xf numFmtId="0" fontId="0" fillId="17" borderId="0" xfId="0" applyFill="1" applyProtection="1"/>
    <xf numFmtId="0" fontId="0" fillId="17" borderId="0" xfId="0" applyFill="1" applyBorder="1" applyProtection="1"/>
    <xf numFmtId="0" fontId="0" fillId="0" borderId="0" xfId="0" applyFill="1" applyProtection="1"/>
    <xf numFmtId="0" fontId="28" fillId="0" borderId="0" xfId="0" applyFont="1" applyProtection="1"/>
    <xf numFmtId="0" fontId="5" fillId="0" borderId="2" xfId="0" applyFont="1" applyBorder="1" applyAlignment="1" applyProtection="1">
      <alignment horizontal="center" vertical="center" wrapText="1"/>
    </xf>
    <xf numFmtId="0" fontId="0" fillId="0" borderId="0" xfId="0" applyBorder="1" applyProtection="1"/>
    <xf numFmtId="0" fontId="7" fillId="0" borderId="0" xfId="0" applyFont="1" applyAlignment="1" applyProtection="1">
      <alignment vertical="top" wrapText="1"/>
    </xf>
    <xf numFmtId="0" fontId="0" fillId="0" borderId="0" xfId="0" applyAlignment="1" applyProtection="1">
      <alignment horizontal="left" vertical="top"/>
    </xf>
    <xf numFmtId="0" fontId="0" fillId="0" borderId="23" xfId="0" applyBorder="1"/>
    <xf numFmtId="0" fontId="0" fillId="19" borderId="61" xfId="0" applyFill="1" applyBorder="1"/>
    <xf numFmtId="0" fontId="0" fillId="0" borderId="0" xfId="0" applyAlignment="1" applyProtection="1">
      <alignment wrapText="1"/>
    </xf>
    <xf numFmtId="0" fontId="0" fillId="0" borderId="0" xfId="0" applyFont="1" applyAlignment="1" applyProtection="1">
      <alignment vertical="center" wrapText="1"/>
    </xf>
    <xf numFmtId="0" fontId="0" fillId="0" borderId="0" xfId="0" applyFont="1" applyAlignment="1" applyProtection="1">
      <alignment horizontal="left" vertical="top" wrapText="1" indent="1"/>
    </xf>
    <xf numFmtId="0" fontId="0" fillId="0" borderId="0" xfId="0" applyFont="1" applyAlignment="1" applyProtection="1">
      <alignment horizontal="left" vertical="top" wrapText="1"/>
    </xf>
    <xf numFmtId="0" fontId="19" fillId="3" borderId="30"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31" xfId="0" applyFont="1" applyFill="1" applyBorder="1" applyAlignment="1" applyProtection="1">
      <alignment horizontal="center" vertical="center" wrapText="1"/>
    </xf>
    <xf numFmtId="0" fontId="20" fillId="4" borderId="30" xfId="0" applyFont="1" applyFill="1" applyBorder="1" applyAlignment="1" applyProtection="1">
      <alignment vertical="center" wrapText="1"/>
    </xf>
    <xf numFmtId="0" fontId="20" fillId="4" borderId="27" xfId="0" applyFont="1" applyFill="1" applyBorder="1" applyAlignment="1" applyProtection="1">
      <alignment vertical="center" wrapText="1"/>
    </xf>
    <xf numFmtId="0" fontId="20" fillId="4" borderId="31" xfId="0" applyFont="1" applyFill="1" applyBorder="1" applyAlignment="1" applyProtection="1">
      <alignment vertical="center" wrapText="1"/>
    </xf>
    <xf numFmtId="0" fontId="22" fillId="0" borderId="27" xfId="0" applyFont="1" applyBorder="1" applyAlignment="1" applyProtection="1">
      <alignment horizontal="left" vertical="center" wrapText="1" indent="5"/>
    </xf>
    <xf numFmtId="0" fontId="22" fillId="0" borderId="27" xfId="0" applyFont="1" applyBorder="1" applyAlignment="1" applyProtection="1">
      <alignment vertical="center" wrapText="1"/>
    </xf>
    <xf numFmtId="0" fontId="22" fillId="0" borderId="31" xfId="0" applyFont="1" applyBorder="1" applyAlignment="1" applyProtection="1">
      <alignment vertical="center" wrapText="1"/>
    </xf>
    <xf numFmtId="0" fontId="22" fillId="0" borderId="27" xfId="0" applyFont="1" applyBorder="1" applyAlignment="1" applyProtection="1">
      <alignment horizontal="left" vertical="center" wrapText="1" indent="1"/>
    </xf>
    <xf numFmtId="0" fontId="22" fillId="0" borderId="31" xfId="0" applyFont="1" applyBorder="1" applyAlignment="1" applyProtection="1">
      <alignment horizontal="left" vertical="center" wrapText="1" indent="1"/>
    </xf>
    <xf numFmtId="0" fontId="22" fillId="0" borderId="31" xfId="0" applyFont="1" applyBorder="1" applyAlignment="1" applyProtection="1">
      <alignment horizontal="left" vertical="center" wrapText="1" indent="5"/>
    </xf>
    <xf numFmtId="0" fontId="22" fillId="0" borderId="39" xfId="0" applyFont="1" applyBorder="1" applyAlignment="1" applyProtection="1">
      <alignment horizontal="left" vertical="center" wrapText="1" indent="1"/>
    </xf>
    <xf numFmtId="0" fontId="22" fillId="0" borderId="0" xfId="0" applyFont="1" applyAlignment="1" applyProtection="1">
      <alignment horizontal="left" vertical="center" wrapText="1" indent="5"/>
    </xf>
    <xf numFmtId="0" fontId="22" fillId="0" borderId="0" xfId="0" applyFont="1" applyAlignment="1" applyProtection="1">
      <alignment horizontal="left" vertical="center" wrapText="1" indent="1"/>
    </xf>
    <xf numFmtId="0" fontId="22" fillId="0" borderId="0" xfId="0" applyFont="1" applyAlignment="1" applyProtection="1">
      <alignment vertical="center" wrapText="1"/>
    </xf>
    <xf numFmtId="0" fontId="22" fillId="0" borderId="27" xfId="0" applyFont="1" applyBorder="1" applyAlignment="1" applyProtection="1">
      <alignment vertical="top" wrapText="1"/>
    </xf>
    <xf numFmtId="0" fontId="22" fillId="0" borderId="31" xfId="0" applyFont="1" applyBorder="1" applyAlignment="1" applyProtection="1">
      <alignment vertical="top" wrapText="1"/>
    </xf>
    <xf numFmtId="0" fontId="22" fillId="0" borderId="39" xfId="0" applyFont="1" applyBorder="1" applyAlignment="1" applyProtection="1">
      <alignment vertical="top" wrapText="1"/>
    </xf>
    <xf numFmtId="0" fontId="22" fillId="0" borderId="33" xfId="0" applyFont="1" applyBorder="1" applyAlignment="1" applyProtection="1">
      <alignment vertical="top" wrapText="1"/>
    </xf>
    <xf numFmtId="0" fontId="22" fillId="0" borderId="33" xfId="0" applyFont="1" applyBorder="1" applyAlignment="1" applyProtection="1">
      <alignment horizontal="left" vertical="center" wrapText="1" indent="1"/>
    </xf>
    <xf numFmtId="0" fontId="22" fillId="0" borderId="0" xfId="0" applyFont="1" applyAlignment="1" applyProtection="1">
      <alignment vertical="top" wrapText="1"/>
    </xf>
    <xf numFmtId="0" fontId="22" fillId="0" borderId="27" xfId="0" applyFont="1" applyBorder="1" applyAlignment="1" applyProtection="1">
      <alignment horizontal="left" vertical="top" wrapText="1" indent="1"/>
    </xf>
    <xf numFmtId="0" fontId="22" fillId="0" borderId="38" xfId="0" applyFont="1" applyBorder="1" applyAlignment="1" applyProtection="1">
      <alignment vertical="center" wrapText="1"/>
    </xf>
    <xf numFmtId="0" fontId="22" fillId="0" borderId="39" xfId="0" applyFont="1" applyBorder="1" applyAlignment="1" applyProtection="1">
      <alignment vertical="center" wrapText="1"/>
    </xf>
    <xf numFmtId="0" fontId="8" fillId="0" borderId="0" xfId="0" applyFont="1" applyAlignment="1" applyProtection="1">
      <alignment vertical="top"/>
    </xf>
    <xf numFmtId="0" fontId="10" fillId="0" borderId="0" xfId="0" applyFont="1" applyFill="1" applyBorder="1" applyAlignment="1" applyProtection="1">
      <alignment horizontal="left" vertical="top" wrapText="1"/>
      <protection locked="0"/>
    </xf>
    <xf numFmtId="0" fontId="19" fillId="3" borderId="0" xfId="0" applyFont="1" applyFill="1" applyBorder="1" applyAlignment="1" applyProtection="1">
      <alignment horizontal="center" vertical="center" wrapText="1"/>
    </xf>
    <xf numFmtId="0" fontId="20" fillId="4" borderId="0" xfId="0" applyFont="1" applyFill="1" applyBorder="1" applyAlignment="1" applyProtection="1">
      <alignment vertical="center" wrapText="1"/>
    </xf>
    <xf numFmtId="0" fontId="22" fillId="0" borderId="0" xfId="0" applyFont="1" applyBorder="1" applyAlignment="1" applyProtection="1">
      <alignment vertical="center" wrapText="1"/>
    </xf>
    <xf numFmtId="0" fontId="22" fillId="0" borderId="0" xfId="0" applyFont="1" applyBorder="1" applyAlignment="1" applyProtection="1">
      <alignment horizontal="left" vertical="center" wrapText="1" indent="5"/>
    </xf>
    <xf numFmtId="0" fontId="22" fillId="0" borderId="0" xfId="0" applyFont="1" applyBorder="1" applyAlignment="1" applyProtection="1">
      <alignment vertical="top" wrapText="1"/>
    </xf>
    <xf numFmtId="0" fontId="22" fillId="0" borderId="20" xfId="0" applyFont="1" applyBorder="1" applyAlignment="1" applyProtection="1">
      <alignment vertical="center" wrapText="1"/>
    </xf>
    <xf numFmtId="0" fontId="22" fillId="0" borderId="20" xfId="0" applyFont="1" applyBorder="1" applyAlignment="1" applyProtection="1">
      <alignment horizontal="left" vertical="center" wrapText="1" indent="1"/>
    </xf>
    <xf numFmtId="0" fontId="22" fillId="0" borderId="20" xfId="0" applyFont="1" applyBorder="1" applyAlignment="1" applyProtection="1">
      <alignment horizontal="left" vertical="center" wrapText="1" indent="5"/>
    </xf>
    <xf numFmtId="0" fontId="22" fillId="0" borderId="65" xfId="0" applyFont="1" applyBorder="1" applyAlignment="1" applyProtection="1">
      <alignment vertical="center" wrapText="1"/>
    </xf>
    <xf numFmtId="0" fontId="20" fillId="4" borderId="20" xfId="0" applyFont="1" applyFill="1" applyBorder="1" applyAlignment="1" applyProtection="1">
      <alignment vertical="center" wrapText="1"/>
    </xf>
    <xf numFmtId="0" fontId="22" fillId="0" borderId="20" xfId="0" applyFont="1" applyBorder="1" applyAlignment="1" applyProtection="1">
      <alignment horizontal="left" vertical="top" wrapText="1" indent="1"/>
    </xf>
    <xf numFmtId="0" fontId="22" fillId="0" borderId="65" xfId="0" applyFont="1" applyBorder="1" applyAlignment="1" applyProtection="1">
      <alignment horizontal="left" vertical="center" wrapText="1" indent="5"/>
    </xf>
    <xf numFmtId="0" fontId="22" fillId="0" borderId="68" xfId="0" applyFont="1" applyBorder="1" applyAlignment="1" applyProtection="1">
      <alignment horizontal="left" vertical="center" wrapText="1" indent="1"/>
    </xf>
    <xf numFmtId="0" fontId="22" fillId="0" borderId="65" xfId="0" applyFont="1" applyBorder="1" applyAlignment="1" applyProtection="1">
      <alignment vertical="top" wrapText="1"/>
    </xf>
    <xf numFmtId="0" fontId="19" fillId="3" borderId="18" xfId="0" applyFont="1" applyFill="1" applyBorder="1" applyAlignment="1" applyProtection="1">
      <alignment horizontal="center" vertical="center" wrapText="1"/>
    </xf>
    <xf numFmtId="0" fontId="20" fillId="4" borderId="18" xfId="0" applyFont="1" applyFill="1" applyBorder="1" applyAlignment="1" applyProtection="1">
      <alignment vertical="center" wrapText="1"/>
    </xf>
    <xf numFmtId="0" fontId="1" fillId="3" borderId="27" xfId="0" applyFont="1" applyFill="1" applyBorder="1" applyAlignment="1" applyProtection="1">
      <alignment horizontal="center" vertical="center" wrapText="1"/>
    </xf>
    <xf numFmtId="0" fontId="1" fillId="3" borderId="27" xfId="0" applyFont="1" applyFill="1" applyBorder="1" applyAlignment="1" applyProtection="1">
      <alignment vertical="center" wrapText="1"/>
    </xf>
    <xf numFmtId="0" fontId="0" fillId="4" borderId="27" xfId="0" applyFont="1" applyFill="1" applyBorder="1" applyAlignment="1" applyProtection="1">
      <alignment vertical="center" wrapText="1"/>
    </xf>
    <xf numFmtId="0" fontId="0" fillId="0" borderId="27" xfId="0" applyFont="1" applyBorder="1" applyAlignment="1" applyProtection="1">
      <alignment horizontal="left" vertical="center" wrapText="1" indent="5"/>
    </xf>
    <xf numFmtId="0" fontId="0" fillId="0" borderId="27" xfId="0" applyFont="1" applyBorder="1" applyAlignment="1" applyProtection="1">
      <alignment horizontal="left" vertical="center" wrapText="1" indent="1"/>
    </xf>
    <xf numFmtId="0" fontId="0" fillId="0" borderId="27" xfId="0" applyFont="1" applyBorder="1" applyAlignment="1" applyProtection="1">
      <alignment vertical="center" wrapText="1"/>
    </xf>
    <xf numFmtId="0" fontId="0" fillId="0" borderId="27" xfId="0" applyFont="1" applyBorder="1" applyAlignment="1" applyProtection="1">
      <alignment horizontal="left" vertical="top" wrapText="1" indent="1"/>
    </xf>
    <xf numFmtId="0" fontId="0" fillId="0" borderId="27" xfId="0" applyFont="1" applyBorder="1" applyAlignment="1" applyProtection="1">
      <alignment horizontal="left" vertical="top" wrapText="1"/>
    </xf>
    <xf numFmtId="0" fontId="0" fillId="0" borderId="27" xfId="0" applyFont="1" applyBorder="1" applyAlignment="1" applyProtection="1">
      <alignment vertical="top" wrapText="1"/>
    </xf>
    <xf numFmtId="0" fontId="0" fillId="0" borderId="27" xfId="0" applyFont="1" applyBorder="1" applyAlignment="1" applyProtection="1">
      <alignment horizontal="left" vertical="top" wrapText="1" indent="5"/>
    </xf>
    <xf numFmtId="0" fontId="1" fillId="3" borderId="30" xfId="0" applyFont="1" applyFill="1" applyBorder="1" applyAlignment="1" applyProtection="1">
      <alignment horizontal="center" vertical="center" wrapText="1"/>
    </xf>
    <xf numFmtId="0" fontId="0" fillId="4" borderId="30" xfId="0" applyFont="1" applyFill="1" applyBorder="1" applyAlignment="1" applyProtection="1">
      <alignment vertical="center" wrapText="1"/>
    </xf>
    <xf numFmtId="0" fontId="0" fillId="0" borderId="39" xfId="0" applyFont="1" applyBorder="1" applyAlignment="1" applyProtection="1">
      <alignment horizontal="left" vertical="top" wrapText="1"/>
    </xf>
    <xf numFmtId="0" fontId="0" fillId="0" borderId="39" xfId="0" applyFont="1" applyBorder="1" applyAlignment="1" applyProtection="1">
      <alignment horizontal="left" vertical="top" wrapText="1" indent="1"/>
    </xf>
    <xf numFmtId="0" fontId="0" fillId="0" borderId="39" xfId="0" applyFont="1" applyBorder="1" applyAlignment="1" applyProtection="1">
      <alignment vertical="top" wrapText="1"/>
    </xf>
    <xf numFmtId="0" fontId="0" fillId="0" borderId="0" xfId="0" applyBorder="1" applyProtection="1">
      <protection locked="0"/>
    </xf>
    <xf numFmtId="0" fontId="22" fillId="0" borderId="27" xfId="0" applyFont="1" applyBorder="1" applyAlignment="1" applyProtection="1">
      <alignment horizontal="left" vertical="center" wrapText="1" indent="3"/>
    </xf>
    <xf numFmtId="0" fontId="0" fillId="0" borderId="27" xfId="0" applyBorder="1" applyProtection="1"/>
    <xf numFmtId="0" fontId="22" fillId="0" borderId="27" xfId="0" applyFont="1" applyBorder="1" applyAlignment="1" applyProtection="1">
      <alignment horizontal="left" vertical="center" wrapText="1" indent="2"/>
    </xf>
    <xf numFmtId="0" fontId="20" fillId="4" borderId="27" xfId="0" applyFont="1" applyFill="1" applyBorder="1" applyAlignment="1" applyProtection="1">
      <alignment vertical="top" wrapText="1"/>
    </xf>
    <xf numFmtId="0" fontId="22" fillId="0" borderId="39" xfId="0" applyFont="1" applyBorder="1" applyAlignment="1" applyProtection="1">
      <alignment horizontal="left" vertical="center" wrapText="1" indent="2"/>
    </xf>
    <xf numFmtId="0" fontId="15" fillId="3" borderId="30" xfId="0" applyFont="1" applyFill="1" applyBorder="1" applyAlignment="1" applyProtection="1">
      <alignment horizontal="center" vertical="center" wrapText="1"/>
    </xf>
    <xf numFmtId="0" fontId="15" fillId="3" borderId="27" xfId="0" applyFont="1" applyFill="1" applyBorder="1" applyAlignment="1" applyProtection="1">
      <alignment horizontal="center" vertical="center" wrapText="1"/>
    </xf>
    <xf numFmtId="0" fontId="23" fillId="4" borderId="30" xfId="0" applyFont="1" applyFill="1" applyBorder="1" applyAlignment="1" applyProtection="1">
      <alignment vertical="center" wrapText="1"/>
    </xf>
    <xf numFmtId="0" fontId="23" fillId="4" borderId="27" xfId="0" applyFont="1" applyFill="1" applyBorder="1" applyAlignment="1" applyProtection="1">
      <alignment vertical="center" wrapText="1"/>
    </xf>
    <xf numFmtId="0" fontId="16" fillId="0" borderId="27" xfId="0" applyFont="1" applyBorder="1" applyAlignment="1" applyProtection="1">
      <alignment horizontal="left" vertical="center" wrapText="1" indent="2"/>
    </xf>
    <xf numFmtId="0" fontId="16" fillId="0" borderId="27" xfId="0" applyFont="1" applyBorder="1" applyAlignment="1" applyProtection="1">
      <alignment horizontal="left" vertical="center" wrapText="1" indent="1"/>
    </xf>
    <xf numFmtId="0" fontId="16" fillId="0" borderId="27" xfId="0" applyFont="1" applyBorder="1" applyAlignment="1" applyProtection="1">
      <alignment vertical="center" wrapText="1"/>
    </xf>
    <xf numFmtId="0" fontId="16" fillId="0" borderId="27" xfId="0" applyFont="1" applyBorder="1" applyAlignment="1" applyProtection="1">
      <alignment horizontal="left" vertical="center" wrapText="1" indent="5"/>
    </xf>
    <xf numFmtId="0" fontId="16" fillId="0" borderId="39" xfId="0" applyFont="1" applyBorder="1" applyAlignment="1" applyProtection="1">
      <alignment horizontal="left" vertical="center" wrapText="1" indent="1"/>
    </xf>
    <xf numFmtId="0" fontId="16" fillId="0" borderId="39" xfId="0" applyFont="1" applyBorder="1" applyAlignment="1" applyProtection="1">
      <alignment vertical="top" wrapText="1"/>
    </xf>
    <xf numFmtId="0" fontId="16" fillId="0" borderId="0" xfId="0" applyFont="1" applyProtection="1"/>
    <xf numFmtId="0" fontId="16" fillId="0" borderId="27" xfId="0" applyFont="1" applyBorder="1" applyAlignment="1" applyProtection="1">
      <alignment vertical="top" wrapText="1"/>
    </xf>
    <xf numFmtId="0" fontId="16" fillId="0" borderId="0" xfId="0" applyFont="1" applyBorder="1" applyAlignment="1" applyProtection="1">
      <alignment vertical="top" wrapText="1"/>
    </xf>
    <xf numFmtId="0" fontId="16" fillId="0" borderId="0" xfId="0" applyFont="1" applyBorder="1" applyAlignment="1" applyProtection="1">
      <alignment horizontal="left" vertical="center" wrapText="1" indent="1"/>
    </xf>
    <xf numFmtId="0" fontId="13" fillId="7" borderId="72" xfId="0" applyFont="1" applyFill="1" applyBorder="1" applyAlignment="1" applyProtection="1">
      <alignment horizontal="right" vertical="center"/>
    </xf>
    <xf numFmtId="0" fontId="3" fillId="0" borderId="0" xfId="0" applyFont="1" applyFill="1" applyBorder="1" applyAlignment="1" applyProtection="1">
      <alignment horizontal="right" vertical="center" wrapText="1"/>
    </xf>
    <xf numFmtId="0" fontId="3" fillId="0" borderId="0" xfId="0" applyFont="1" applyFill="1" applyBorder="1" applyAlignment="1" applyProtection="1">
      <alignment horizontal="center" vertical="center" wrapText="1"/>
    </xf>
    <xf numFmtId="9" fontId="0" fillId="16" borderId="2" xfId="0" applyNumberFormat="1" applyFont="1" applyFill="1" applyBorder="1" applyAlignment="1" applyProtection="1">
      <alignment horizontal="center" vertical="center" wrapText="1"/>
      <protection locked="0"/>
    </xf>
    <xf numFmtId="0" fontId="7" fillId="0" borderId="0" xfId="0" applyFont="1" applyAlignment="1" applyProtection="1">
      <alignment wrapText="1"/>
    </xf>
    <xf numFmtId="0" fontId="17" fillId="15" borderId="28" xfId="0" applyFont="1" applyFill="1" applyBorder="1" applyAlignment="1">
      <alignment horizontal="center" vertical="center"/>
    </xf>
    <xf numFmtId="0" fontId="17" fillId="15" borderId="29" xfId="0" applyFont="1" applyFill="1" applyBorder="1" applyAlignment="1">
      <alignment horizontal="center" vertical="center"/>
    </xf>
    <xf numFmtId="0" fontId="16" fillId="15" borderId="34" xfId="0" applyFont="1" applyFill="1" applyBorder="1" applyAlignment="1">
      <alignment horizontal="left"/>
    </xf>
    <xf numFmtId="0" fontId="16" fillId="15" borderId="35" xfId="0" applyFont="1" applyFill="1" applyBorder="1" applyAlignment="1">
      <alignment horizontal="left"/>
    </xf>
    <xf numFmtId="0" fontId="17" fillId="15" borderId="9" xfId="0" applyFont="1" applyFill="1" applyBorder="1" applyAlignment="1">
      <alignment horizontal="center" vertical="center"/>
    </xf>
    <xf numFmtId="0" fontId="17" fillId="15" borderId="11" xfId="0" applyFont="1" applyFill="1" applyBorder="1" applyAlignment="1">
      <alignment horizontal="center" vertical="center"/>
    </xf>
    <xf numFmtId="0" fontId="17" fillId="15" borderId="48" xfId="0" applyFont="1" applyFill="1" applyBorder="1" applyAlignment="1">
      <alignment horizontal="center" vertical="center"/>
    </xf>
    <xf numFmtId="0" fontId="17" fillId="15" borderId="49" xfId="0" applyFont="1" applyFill="1" applyBorder="1" applyAlignment="1">
      <alignment horizontal="center" vertical="center"/>
    </xf>
    <xf numFmtId="0" fontId="15" fillId="16" borderId="0" xfId="0" applyFont="1" applyFill="1" applyBorder="1" applyAlignment="1">
      <alignment horizontal="center" wrapText="1"/>
    </xf>
    <xf numFmtId="0" fontId="16" fillId="15" borderId="36" xfId="0" applyFont="1" applyFill="1" applyBorder="1" applyAlignment="1">
      <alignment horizontal="left" wrapText="1"/>
    </xf>
    <xf numFmtId="0" fontId="16" fillId="15" borderId="37" xfId="0" applyFont="1" applyFill="1" applyBorder="1" applyAlignment="1">
      <alignment horizontal="left" wrapText="1"/>
    </xf>
    <xf numFmtId="0" fontId="16" fillId="15" borderId="36" xfId="0" applyFont="1" applyFill="1" applyBorder="1" applyAlignment="1">
      <alignment horizontal="left"/>
    </xf>
    <xf numFmtId="0" fontId="16" fillId="15" borderId="37" xfId="0" applyFont="1" applyFill="1" applyBorder="1" applyAlignment="1">
      <alignment horizontal="left"/>
    </xf>
    <xf numFmtId="0" fontId="0" fillId="0" borderId="0" xfId="0" applyAlignment="1" applyProtection="1">
      <alignment wrapText="1"/>
    </xf>
    <xf numFmtId="0" fontId="0" fillId="0" borderId="7" xfId="0" applyBorder="1" applyAlignment="1" applyProtection="1">
      <alignment wrapText="1"/>
    </xf>
    <xf numFmtId="0" fontId="2" fillId="6" borderId="3" xfId="0" applyFont="1" applyFill="1" applyBorder="1" applyAlignment="1" applyProtection="1">
      <alignment vertical="center" wrapText="1"/>
    </xf>
    <xf numFmtId="0" fontId="2" fillId="6" borderId="4" xfId="0" applyFont="1" applyFill="1" applyBorder="1" applyAlignment="1" applyProtection="1">
      <alignment vertical="center" wrapText="1"/>
    </xf>
    <xf numFmtId="0" fontId="2" fillId="6" borderId="5" xfId="0" applyFont="1" applyFill="1" applyBorder="1" applyAlignment="1" applyProtection="1">
      <alignment vertical="center" wrapText="1"/>
    </xf>
    <xf numFmtId="0" fontId="9" fillId="6" borderId="3" xfId="0" applyFont="1" applyFill="1" applyBorder="1" applyAlignment="1" applyProtection="1">
      <alignment horizontal="center"/>
    </xf>
    <xf numFmtId="0" fontId="9" fillId="6" borderId="4" xfId="0" applyFont="1" applyFill="1" applyBorder="1" applyAlignment="1" applyProtection="1">
      <alignment horizontal="center"/>
    </xf>
    <xf numFmtId="0" fontId="9" fillId="6" borderId="5" xfId="0" applyFont="1" applyFill="1" applyBorder="1" applyAlignment="1" applyProtection="1">
      <alignment horizontal="center"/>
    </xf>
    <xf numFmtId="0" fontId="5" fillId="0" borderId="19" xfId="0" applyFont="1" applyBorder="1" applyAlignment="1" applyProtection="1">
      <alignment vertical="center" wrapText="1"/>
    </xf>
    <xf numFmtId="0" fontId="1" fillId="0" borderId="18"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0" fillId="0" borderId="27" xfId="0" applyFont="1" applyBorder="1" applyAlignment="1" applyProtection="1">
      <alignment horizontal="left" vertical="top" wrapText="1"/>
      <protection locked="0"/>
    </xf>
    <xf numFmtId="0" fontId="0" fillId="0" borderId="31" xfId="0" applyFont="1" applyBorder="1" applyAlignment="1" applyProtection="1">
      <alignment horizontal="left" vertical="top" wrapText="1"/>
      <protection locked="0"/>
    </xf>
    <xf numFmtId="0" fontId="0" fillId="0" borderId="39" xfId="0" applyFont="1" applyBorder="1" applyAlignment="1" applyProtection="1">
      <alignment horizontal="left" vertical="top" wrapText="1"/>
      <protection locked="0"/>
    </xf>
    <xf numFmtId="0" fontId="0" fillId="0" borderId="33" xfId="0" applyFont="1" applyBorder="1" applyAlignment="1" applyProtection="1">
      <alignment horizontal="left" vertical="top" wrapText="1"/>
      <protection locked="0"/>
    </xf>
    <xf numFmtId="0" fontId="1" fillId="2" borderId="28"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0" fillId="0" borderId="30" xfId="0" applyFont="1" applyBorder="1" applyAlignment="1" applyProtection="1">
      <alignment horizontal="left" vertical="top" wrapText="1"/>
      <protection locked="0"/>
    </xf>
    <xf numFmtId="0" fontId="0" fillId="0" borderId="32" xfId="0" applyFont="1" applyBorder="1" applyAlignment="1" applyProtection="1">
      <alignment horizontal="left" vertical="top" wrapText="1"/>
      <protection locked="0"/>
    </xf>
    <xf numFmtId="0" fontId="8" fillId="0" borderId="30"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0" fontId="8" fillId="0" borderId="32" xfId="0" applyFont="1" applyBorder="1" applyAlignment="1" applyProtection="1">
      <alignment horizontal="left" vertical="top" wrapText="1"/>
      <protection locked="0"/>
    </xf>
    <xf numFmtId="0" fontId="8" fillId="0" borderId="39" xfId="0" applyFont="1" applyBorder="1" applyAlignment="1" applyProtection="1">
      <alignment horizontal="left" vertical="top" wrapText="1"/>
      <protection locked="0"/>
    </xf>
    <xf numFmtId="0" fontId="8" fillId="0" borderId="33" xfId="0" applyFont="1" applyBorder="1" applyAlignment="1" applyProtection="1">
      <alignment horizontal="left" vertical="top" wrapText="1"/>
      <protection locked="0"/>
    </xf>
    <xf numFmtId="0" fontId="9" fillId="11" borderId="28" xfId="0" applyFont="1" applyFill="1" applyBorder="1" applyAlignment="1" applyProtection="1">
      <alignment horizontal="center" vertical="center"/>
    </xf>
    <xf numFmtId="0" fontId="9" fillId="11" borderId="38" xfId="0" applyFont="1" applyFill="1" applyBorder="1" applyAlignment="1" applyProtection="1">
      <alignment horizontal="center" vertical="center"/>
    </xf>
    <xf numFmtId="0" fontId="9" fillId="11" borderId="29" xfId="0" applyFont="1" applyFill="1" applyBorder="1" applyAlignment="1" applyProtection="1">
      <alignment horizontal="center" vertical="center"/>
    </xf>
    <xf numFmtId="0" fontId="1" fillId="2" borderId="28" xfId="0" applyFont="1" applyFill="1" applyBorder="1" applyAlignment="1" applyProtection="1">
      <alignment vertical="center" wrapText="1"/>
    </xf>
    <xf numFmtId="0" fontId="1" fillId="2" borderId="38"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31" fillId="20" borderId="27" xfId="0" applyFont="1" applyFill="1" applyBorder="1" applyAlignment="1" applyProtection="1">
      <alignment horizontal="left" vertical="center" wrapText="1"/>
    </xf>
    <xf numFmtId="0" fontId="31" fillId="20" borderId="31" xfId="0" applyFont="1" applyFill="1" applyBorder="1" applyAlignment="1" applyProtection="1">
      <alignment horizontal="left" vertical="center" wrapText="1"/>
    </xf>
    <xf numFmtId="0" fontId="7" fillId="0" borderId="31"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33" xfId="0" applyFont="1" applyBorder="1" applyAlignment="1" applyProtection="1">
      <alignment horizontal="left" vertical="top" wrapText="1"/>
      <protection locked="0"/>
    </xf>
    <xf numFmtId="0" fontId="1" fillId="3" borderId="27" xfId="0" applyFont="1" applyFill="1" applyBorder="1" applyAlignment="1" applyProtection="1">
      <alignment horizontal="center" vertical="center" wrapText="1"/>
    </xf>
    <xf numFmtId="0" fontId="1" fillId="3" borderId="31" xfId="0" applyFont="1" applyFill="1" applyBorder="1" applyAlignment="1" applyProtection="1">
      <alignment horizontal="center" vertical="center" wrapText="1"/>
    </xf>
    <xf numFmtId="0" fontId="22" fillId="0" borderId="67" xfId="0" applyFont="1" applyBorder="1" applyAlignment="1" applyProtection="1">
      <alignment vertical="top" wrapText="1"/>
      <protection locked="0"/>
    </xf>
    <xf numFmtId="0" fontId="22" fillId="0" borderId="63" xfId="0" applyFont="1" applyBorder="1" applyAlignment="1" applyProtection="1">
      <alignment vertical="top" wrapText="1"/>
      <protection locked="0"/>
    </xf>
    <xf numFmtId="0" fontId="22" fillId="0" borderId="64" xfId="0" applyFont="1" applyBorder="1" applyAlignment="1" applyProtection="1">
      <alignment vertical="top" wrapText="1"/>
      <protection locked="0"/>
    </xf>
    <xf numFmtId="0" fontId="22" fillId="0" borderId="62" xfId="0" applyFont="1" applyBorder="1" applyAlignment="1" applyProtection="1">
      <alignment horizontal="left" vertical="top" wrapText="1"/>
      <protection locked="0"/>
    </xf>
    <xf numFmtId="0" fontId="22" fillId="0" borderId="63" xfId="0" applyFont="1" applyBorder="1" applyAlignment="1" applyProtection="1">
      <alignment horizontal="left" vertical="top" wrapText="1"/>
      <protection locked="0"/>
    </xf>
    <xf numFmtId="0" fontId="22" fillId="0" borderId="64" xfId="0" applyFont="1" applyBorder="1" applyAlignment="1" applyProtection="1">
      <alignment horizontal="left" vertical="top" wrapText="1"/>
      <protection locked="0"/>
    </xf>
    <xf numFmtId="0" fontId="19" fillId="2" borderId="9" xfId="0" applyFont="1" applyFill="1" applyBorder="1" applyAlignment="1" applyProtection="1">
      <alignment horizontal="center" vertical="center" wrapText="1"/>
    </xf>
    <xf numFmtId="0" fontId="19" fillId="2" borderId="10" xfId="0" applyFont="1" applyFill="1" applyBorder="1" applyAlignment="1" applyProtection="1">
      <alignment horizontal="center" vertical="center" wrapText="1"/>
    </xf>
    <xf numFmtId="0" fontId="19" fillId="2" borderId="11" xfId="0" applyFont="1" applyFill="1" applyBorder="1" applyAlignment="1" applyProtection="1">
      <alignment horizontal="center" vertical="center" wrapText="1"/>
    </xf>
    <xf numFmtId="0" fontId="19" fillId="3" borderId="34" xfId="0" applyFont="1" applyFill="1" applyBorder="1" applyAlignment="1" applyProtection="1">
      <alignment horizontal="center" vertical="center" wrapText="1"/>
    </xf>
    <xf numFmtId="0" fontId="19" fillId="3" borderId="35" xfId="0" applyFont="1" applyFill="1" applyBorder="1" applyAlignment="1" applyProtection="1">
      <alignment horizontal="center" vertical="center" wrapText="1"/>
    </xf>
    <xf numFmtId="0" fontId="22" fillId="0" borderId="26" xfId="0" applyFont="1" applyBorder="1" applyAlignment="1" applyProtection="1">
      <alignment horizontal="left" vertical="top" wrapText="1"/>
      <protection locked="0"/>
    </xf>
    <xf numFmtId="0" fontId="22" fillId="0" borderId="70" xfId="0" applyFont="1" applyBorder="1" applyAlignment="1" applyProtection="1">
      <alignment horizontal="left" vertical="top" wrapText="1"/>
      <protection locked="0"/>
    </xf>
    <xf numFmtId="0" fontId="22" fillId="0" borderId="22"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71" xfId="0" applyFont="1" applyBorder="1" applyAlignment="1" applyProtection="1">
      <alignment horizontal="left" vertical="top" wrapText="1"/>
      <protection locked="0"/>
    </xf>
    <xf numFmtId="0" fontId="22" fillId="0" borderId="2" xfId="0" applyFont="1" applyBorder="1" applyAlignment="1" applyProtection="1">
      <alignment horizontal="left" vertical="top" wrapText="1"/>
      <protection locked="0"/>
    </xf>
    <xf numFmtId="0" fontId="31" fillId="20" borderId="34" xfId="0" applyFont="1" applyFill="1" applyBorder="1" applyAlignment="1" applyProtection="1">
      <alignment horizontal="left" vertical="center" wrapText="1"/>
    </xf>
    <xf numFmtId="0" fontId="31" fillId="20" borderId="35" xfId="0" applyFont="1" applyFill="1" applyBorder="1" applyAlignment="1" applyProtection="1">
      <alignment horizontal="left" vertical="center" wrapText="1"/>
    </xf>
    <xf numFmtId="0" fontId="31" fillId="20" borderId="20" xfId="0" applyFont="1" applyFill="1" applyBorder="1" applyAlignment="1" applyProtection="1">
      <alignment horizontal="left" vertical="center" wrapText="1"/>
    </xf>
    <xf numFmtId="0" fontId="31" fillId="20" borderId="26" xfId="0" applyFont="1" applyFill="1" applyBorder="1" applyAlignment="1" applyProtection="1">
      <alignment horizontal="left" vertical="center" wrapText="1"/>
    </xf>
    <xf numFmtId="0" fontId="31" fillId="20" borderId="70" xfId="0" applyFont="1" applyFill="1" applyBorder="1" applyAlignment="1" applyProtection="1">
      <alignment horizontal="left" vertical="center" wrapText="1"/>
    </xf>
    <xf numFmtId="0" fontId="19" fillId="3" borderId="66" xfId="0" applyFont="1" applyFill="1" applyBorder="1" applyAlignment="1" applyProtection="1">
      <alignment horizontal="center" vertical="center" wrapText="1"/>
    </xf>
    <xf numFmtId="0" fontId="19" fillId="3" borderId="69" xfId="0" applyFont="1" applyFill="1" applyBorder="1" applyAlignment="1" applyProtection="1">
      <alignment horizontal="center" vertical="center" wrapText="1"/>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0" fontId="5" fillId="0" borderId="5" xfId="0" applyFont="1" applyBorder="1" applyAlignment="1" applyProtection="1">
      <alignment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8" fillId="0" borderId="18" xfId="0" applyFont="1" applyBorder="1" applyAlignment="1" applyProtection="1">
      <alignment horizontal="left" vertical="top" wrapText="1"/>
      <protection locked="0"/>
    </xf>
    <xf numFmtId="0" fontId="8" fillId="0" borderId="0"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6" xfId="0" applyFont="1" applyBorder="1" applyAlignment="1" applyProtection="1">
      <alignment horizontal="left" vertical="top"/>
      <protection locked="0"/>
    </xf>
    <xf numFmtId="0" fontId="8" fillId="0" borderId="7" xfId="0" applyFont="1" applyBorder="1" applyAlignment="1" applyProtection="1">
      <alignment horizontal="left" vertical="top"/>
      <protection locked="0"/>
    </xf>
    <xf numFmtId="0" fontId="8" fillId="0" borderId="2" xfId="0" applyFont="1" applyBorder="1" applyAlignment="1" applyProtection="1">
      <alignment horizontal="left" vertical="top"/>
      <protection locked="0"/>
    </xf>
    <xf numFmtId="0" fontId="9" fillId="11" borderId="54" xfId="0" applyFont="1" applyFill="1" applyBorder="1" applyAlignment="1" applyProtection="1">
      <alignment horizontal="center" vertical="center"/>
    </xf>
    <xf numFmtId="0" fontId="9" fillId="11" borderId="55" xfId="0" applyFont="1" applyFill="1" applyBorder="1" applyAlignment="1" applyProtection="1">
      <alignment horizontal="center" vertical="center"/>
    </xf>
    <xf numFmtId="0" fontId="9" fillId="11" borderId="56" xfId="0" applyFont="1" applyFill="1" applyBorder="1" applyAlignment="1" applyProtection="1">
      <alignment horizontal="center" vertical="center"/>
    </xf>
    <xf numFmtId="0" fontId="19" fillId="3" borderId="52" xfId="0" applyFont="1" applyFill="1" applyBorder="1" applyAlignment="1" applyProtection="1">
      <alignment horizontal="center" vertical="center" wrapText="1"/>
    </xf>
    <xf numFmtId="0" fontId="22" fillId="0" borderId="30" xfId="0" applyFont="1" applyBorder="1" applyAlignment="1" applyProtection="1">
      <alignment horizontal="left" vertical="top" wrapText="1"/>
      <protection locked="0"/>
    </xf>
    <xf numFmtId="0" fontId="22" fillId="0" borderId="32" xfId="0" applyFont="1" applyBorder="1" applyAlignment="1" applyProtection="1">
      <alignment horizontal="left" vertical="top" wrapText="1"/>
      <protection locked="0"/>
    </xf>
    <xf numFmtId="0" fontId="22" fillId="0" borderId="30" xfId="0" applyFont="1" applyBorder="1" applyAlignment="1" applyProtection="1">
      <alignment vertical="top" wrapText="1"/>
      <protection locked="0"/>
    </xf>
    <xf numFmtId="0" fontId="22" fillId="0" borderId="32" xfId="0" applyFont="1" applyBorder="1" applyAlignment="1" applyProtection="1">
      <alignment vertical="top" wrapText="1"/>
      <protection locked="0"/>
    </xf>
    <xf numFmtId="0" fontId="22" fillId="0" borderId="27" xfId="0" applyFont="1" applyBorder="1" applyAlignment="1" applyProtection="1">
      <alignment horizontal="left" vertical="top" wrapText="1"/>
      <protection locked="0"/>
    </xf>
    <xf numFmtId="0" fontId="22" fillId="0" borderId="31" xfId="0" applyFont="1" applyBorder="1" applyAlignment="1" applyProtection="1">
      <alignment horizontal="left" vertical="top" wrapText="1"/>
      <protection locked="0"/>
    </xf>
    <xf numFmtId="0" fontId="22" fillId="0" borderId="39" xfId="0" applyFont="1" applyBorder="1" applyAlignment="1" applyProtection="1">
      <alignment horizontal="left" vertical="top" wrapText="1"/>
      <protection locked="0"/>
    </xf>
    <xf numFmtId="0" fontId="22" fillId="0" borderId="33" xfId="0" applyFont="1" applyBorder="1" applyAlignment="1" applyProtection="1">
      <alignment horizontal="left" vertical="top" wrapText="1"/>
      <protection locked="0"/>
    </xf>
    <xf numFmtId="0" fontId="19" fillId="3" borderId="27" xfId="0" applyFont="1" applyFill="1" applyBorder="1" applyAlignment="1" applyProtection="1">
      <alignment horizontal="center" vertical="center" wrapText="1"/>
    </xf>
    <xf numFmtId="0" fontId="19" fillId="3" borderId="31" xfId="0" applyFont="1" applyFill="1" applyBorder="1" applyAlignment="1" applyProtection="1">
      <alignment horizontal="center" vertical="center" wrapText="1"/>
    </xf>
    <xf numFmtId="0" fontId="9" fillId="11" borderId="54" xfId="0" applyFont="1" applyFill="1" applyBorder="1" applyAlignment="1" applyProtection="1">
      <alignment horizontal="center" vertical="center"/>
      <protection locked="0"/>
    </xf>
    <xf numFmtId="0" fontId="9" fillId="11" borderId="55" xfId="0" applyFont="1" applyFill="1" applyBorder="1" applyAlignment="1" applyProtection="1">
      <alignment horizontal="center" vertical="center"/>
      <protection locked="0"/>
    </xf>
    <xf numFmtId="0" fontId="9" fillId="11" borderId="56" xfId="0" applyFont="1" applyFill="1" applyBorder="1" applyAlignment="1" applyProtection="1">
      <alignment horizontal="center" vertical="center"/>
      <protection locked="0"/>
    </xf>
    <xf numFmtId="0" fontId="19" fillId="2" borderId="28" xfId="0" applyFont="1" applyFill="1" applyBorder="1" applyAlignment="1" applyProtection="1">
      <alignment horizontal="left" vertical="center" wrapText="1"/>
    </xf>
    <xf numFmtId="0" fontId="19" fillId="2" borderId="38" xfId="0" applyFont="1" applyFill="1" applyBorder="1" applyAlignment="1" applyProtection="1">
      <alignment horizontal="left" vertical="center" wrapText="1"/>
    </xf>
    <xf numFmtId="0" fontId="19" fillId="2" borderId="29" xfId="0" applyFont="1" applyFill="1" applyBorder="1" applyAlignment="1" applyProtection="1">
      <alignment horizontal="left" vertical="center" wrapText="1"/>
    </xf>
    <xf numFmtId="0" fontId="19" fillId="2" borderId="54" xfId="0" applyFont="1" applyFill="1" applyBorder="1" applyAlignment="1" applyProtection="1">
      <alignment horizontal="left" vertical="center" wrapText="1"/>
    </xf>
    <xf numFmtId="0" fontId="19" fillId="2" borderId="55" xfId="0" applyFont="1" applyFill="1" applyBorder="1" applyAlignment="1" applyProtection="1">
      <alignment horizontal="left" vertical="center" wrapText="1"/>
    </xf>
    <xf numFmtId="0" fontId="19" fillId="2" borderId="56" xfId="0" applyFont="1" applyFill="1" applyBorder="1" applyAlignment="1" applyProtection="1">
      <alignment horizontal="left" vertical="center" wrapText="1"/>
    </xf>
    <xf numFmtId="0" fontId="19" fillId="2" borderId="28" xfId="0" applyFont="1" applyFill="1" applyBorder="1" applyAlignment="1" applyProtection="1">
      <alignment horizontal="center" vertical="center" wrapText="1"/>
    </xf>
    <xf numFmtId="0" fontId="19" fillId="2" borderId="38" xfId="0" applyFont="1" applyFill="1" applyBorder="1" applyAlignment="1" applyProtection="1">
      <alignment horizontal="center" vertical="center" wrapText="1"/>
    </xf>
    <xf numFmtId="0" fontId="19" fillId="2" borderId="29" xfId="0" applyFont="1" applyFill="1" applyBorder="1" applyAlignment="1" applyProtection="1">
      <alignment horizontal="center" vertical="center" wrapText="1"/>
    </xf>
    <xf numFmtId="0" fontId="19" fillId="2" borderId="30" xfId="0" applyFont="1" applyFill="1" applyBorder="1" applyAlignment="1" applyProtection="1">
      <alignment horizontal="center" vertical="center" wrapText="1"/>
    </xf>
    <xf numFmtId="0" fontId="19" fillId="2" borderId="27" xfId="0" applyFont="1" applyFill="1" applyBorder="1" applyAlignment="1" applyProtection="1">
      <alignment horizontal="center" vertical="center" wrapText="1"/>
    </xf>
    <xf numFmtId="0" fontId="19" fillId="2" borderId="31" xfId="0" applyFont="1" applyFill="1" applyBorder="1" applyAlignment="1" applyProtection="1">
      <alignment horizontal="center" vertical="center" wrapText="1"/>
    </xf>
    <xf numFmtId="0" fontId="16" fillId="0" borderId="30" xfId="0" applyFont="1" applyBorder="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5" fillId="2" borderId="28" xfId="0" applyFont="1" applyFill="1" applyBorder="1" applyAlignment="1" applyProtection="1">
      <alignment horizontal="center" vertical="center" wrapText="1"/>
    </xf>
    <xf numFmtId="0" fontId="15" fillId="2" borderId="38" xfId="0" applyFont="1" applyFill="1" applyBorder="1" applyAlignment="1" applyProtection="1">
      <alignment horizontal="center" vertical="center" wrapText="1"/>
    </xf>
    <xf numFmtId="0" fontId="15" fillId="2" borderId="29" xfId="0" applyFont="1" applyFill="1" applyBorder="1" applyAlignment="1" applyProtection="1">
      <alignment horizontal="center" vertical="center" wrapText="1"/>
    </xf>
    <xf numFmtId="0" fontId="15" fillId="2" borderId="30" xfId="0" applyFont="1" applyFill="1" applyBorder="1" applyAlignment="1" applyProtection="1">
      <alignment horizontal="center" vertical="center" wrapText="1"/>
    </xf>
    <xf numFmtId="0" fontId="15" fillId="2" borderId="27" xfId="0" applyFont="1" applyFill="1" applyBorder="1" applyAlignment="1" applyProtection="1">
      <alignment horizontal="center" vertical="center" wrapText="1"/>
    </xf>
    <xf numFmtId="0" fontId="15" fillId="2" borderId="31" xfId="0" applyFont="1" applyFill="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26" fillId="17" borderId="40" xfId="0" applyFont="1" applyFill="1" applyBorder="1" applyAlignment="1" applyProtection="1">
      <alignment horizontal="center" vertical="center" wrapText="1"/>
    </xf>
    <xf numFmtId="0" fontId="26" fillId="17" borderId="41" xfId="0" applyFont="1" applyFill="1" applyBorder="1" applyAlignment="1" applyProtection="1">
      <alignment horizontal="center" vertical="center" wrapText="1"/>
    </xf>
    <xf numFmtId="0" fontId="26" fillId="17" borderId="42" xfId="0" applyFont="1" applyFill="1" applyBorder="1" applyAlignment="1" applyProtection="1">
      <alignment horizontal="center" vertical="center" wrapText="1"/>
    </xf>
    <xf numFmtId="0" fontId="9" fillId="6" borderId="3" xfId="0" applyFont="1" applyFill="1" applyBorder="1" applyAlignment="1" applyProtection="1">
      <alignment horizontal="center" vertical="center" wrapText="1"/>
    </xf>
    <xf numFmtId="0" fontId="9" fillId="6" borderId="4"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2" fillId="0" borderId="0" xfId="0" applyFont="1" applyAlignment="1" applyProtection="1">
      <alignment wrapText="1"/>
    </xf>
    <xf numFmtId="0" fontId="2" fillId="0" borderId="7" xfId="0" applyFont="1" applyBorder="1" applyAlignment="1" applyProtection="1">
      <alignment wrapText="1"/>
    </xf>
    <xf numFmtId="0" fontId="8" fillId="6" borderId="15" xfId="0" applyFont="1" applyFill="1" applyBorder="1" applyAlignment="1" applyProtection="1">
      <alignment vertical="center" wrapText="1"/>
    </xf>
    <xf numFmtId="0" fontId="8" fillId="6" borderId="16" xfId="0" applyFont="1" applyFill="1" applyBorder="1" applyAlignment="1" applyProtection="1">
      <alignment vertical="center" wrapText="1"/>
    </xf>
    <xf numFmtId="0" fontId="0" fillId="0" borderId="52" xfId="0" applyBorder="1" applyAlignment="1" applyProtection="1">
      <alignment wrapText="1"/>
    </xf>
    <xf numFmtId="0" fontId="13" fillId="9" borderId="20" xfId="0" applyFont="1" applyFill="1" applyBorder="1" applyAlignment="1" applyProtection="1">
      <alignment horizontal="center"/>
    </xf>
    <xf numFmtId="0" fontId="13" fillId="9" borderId="21" xfId="0" applyFont="1" applyFill="1" applyBorder="1" applyAlignment="1" applyProtection="1">
      <alignment horizontal="center"/>
    </xf>
    <xf numFmtId="0" fontId="12" fillId="9" borderId="22" xfId="0" applyFont="1" applyFill="1" applyBorder="1" applyAlignment="1" applyProtection="1">
      <alignment horizontal="center"/>
    </xf>
    <xf numFmtId="0" fontId="12" fillId="9" borderId="0" xfId="0" applyFont="1" applyFill="1" applyBorder="1" applyAlignment="1" applyProtection="1">
      <alignment horizontal="center"/>
    </xf>
    <xf numFmtId="9" fontId="33" fillId="18" borderId="43" xfId="0" applyNumberFormat="1" applyFont="1" applyFill="1" applyBorder="1" applyAlignment="1" applyProtection="1">
      <alignment horizontal="center" vertical="center" wrapText="1"/>
    </xf>
    <xf numFmtId="9" fontId="33" fillId="18" borderId="44" xfId="0" applyNumberFormat="1" applyFont="1" applyFill="1" applyBorder="1" applyAlignment="1" applyProtection="1">
      <alignment horizontal="center" vertical="center" wrapText="1"/>
    </xf>
    <xf numFmtId="9" fontId="33" fillId="18" borderId="51" xfId="0" applyNumberFormat="1" applyFont="1" applyFill="1" applyBorder="1" applyAlignment="1" applyProtection="1">
      <alignment horizontal="center" vertical="center" wrapText="1"/>
    </xf>
    <xf numFmtId="0" fontId="33" fillId="18" borderId="43" xfId="0" applyFont="1" applyFill="1" applyBorder="1" applyAlignment="1" applyProtection="1">
      <alignment horizontal="center" vertical="center" wrapText="1"/>
    </xf>
    <xf numFmtId="0" fontId="33" fillId="18" borderId="44" xfId="0" applyFont="1" applyFill="1" applyBorder="1" applyAlignment="1" applyProtection="1">
      <alignment horizontal="center" vertical="center" wrapText="1"/>
    </xf>
    <xf numFmtId="0" fontId="33" fillId="18" borderId="51" xfId="0" applyFont="1" applyFill="1" applyBorder="1" applyAlignment="1" applyProtection="1">
      <alignment horizontal="center" vertical="center" wrapText="1"/>
    </xf>
    <xf numFmtId="0" fontId="5" fillId="16" borderId="3" xfId="0" applyFont="1" applyFill="1" applyBorder="1" applyAlignment="1" applyProtection="1">
      <alignment horizontal="left" vertical="top" wrapText="1"/>
      <protection locked="0"/>
    </xf>
    <xf numFmtId="0" fontId="5" fillId="16" borderId="4" xfId="0" applyFont="1" applyFill="1" applyBorder="1" applyAlignment="1" applyProtection="1">
      <alignment horizontal="left" vertical="top" wrapText="1"/>
      <protection locked="0"/>
    </xf>
    <xf numFmtId="0" fontId="5" fillId="16" borderId="5" xfId="0" applyFont="1" applyFill="1" applyBorder="1" applyAlignment="1" applyProtection="1">
      <alignment horizontal="left" vertical="top" wrapText="1"/>
      <protection locked="0"/>
    </xf>
    <xf numFmtId="0" fontId="5" fillId="16" borderId="9" xfId="0" applyFont="1" applyFill="1" applyBorder="1" applyAlignment="1" applyProtection="1">
      <alignment horizontal="left" vertical="top" wrapText="1"/>
      <protection locked="0"/>
    </xf>
    <xf numFmtId="0" fontId="5" fillId="16" borderId="10" xfId="0" applyFont="1" applyFill="1" applyBorder="1" applyAlignment="1" applyProtection="1">
      <alignment horizontal="left" vertical="top" wrapText="1"/>
      <protection locked="0"/>
    </xf>
    <xf numFmtId="0" fontId="5" fillId="16" borderId="11" xfId="0" applyFont="1" applyFill="1" applyBorder="1" applyAlignment="1" applyProtection="1">
      <alignment horizontal="left" vertical="top" wrapText="1"/>
      <protection locked="0"/>
    </xf>
    <xf numFmtId="0" fontId="5" fillId="16" borderId="18" xfId="0" applyFont="1" applyFill="1" applyBorder="1" applyAlignment="1" applyProtection="1">
      <alignment horizontal="left" vertical="top" wrapText="1"/>
      <protection locked="0"/>
    </xf>
    <xf numFmtId="0" fontId="5" fillId="16" borderId="0" xfId="0" applyFont="1" applyFill="1" applyBorder="1" applyAlignment="1" applyProtection="1">
      <alignment horizontal="left" vertical="top" wrapText="1"/>
      <protection locked="0"/>
    </xf>
    <xf numFmtId="0" fontId="5" fillId="16" borderId="8" xfId="0" applyFont="1" applyFill="1" applyBorder="1" applyAlignment="1" applyProtection="1">
      <alignment horizontal="left" vertical="top" wrapText="1"/>
      <protection locked="0"/>
    </xf>
    <xf numFmtId="0" fontId="5" fillId="16" borderId="6" xfId="0" applyFont="1" applyFill="1" applyBorder="1" applyAlignment="1" applyProtection="1">
      <alignment horizontal="left" vertical="top" wrapText="1"/>
      <protection locked="0"/>
    </xf>
    <xf numFmtId="0" fontId="5" fillId="16" borderId="7" xfId="0" applyFont="1" applyFill="1" applyBorder="1" applyAlignment="1" applyProtection="1">
      <alignment horizontal="left" vertical="top" wrapText="1"/>
      <protection locked="0"/>
    </xf>
    <xf numFmtId="0" fontId="5" fillId="16" borderId="2" xfId="0" applyFont="1" applyFill="1" applyBorder="1" applyAlignment="1" applyProtection="1">
      <alignment horizontal="left" vertical="top" wrapText="1"/>
      <protection locked="0"/>
    </xf>
    <xf numFmtId="0" fontId="1" fillId="0" borderId="53" xfId="0" applyFont="1" applyBorder="1" applyAlignment="1" applyProtection="1">
      <alignment horizontal="right" vertical="center" textRotation="90" wrapText="1"/>
    </xf>
    <xf numFmtId="0" fontId="1" fillId="18" borderId="45" xfId="0" applyFont="1" applyFill="1" applyBorder="1" applyProtection="1"/>
    <xf numFmtId="0" fontId="1" fillId="17" borderId="45" xfId="0" applyFont="1" applyFill="1" applyBorder="1" applyProtection="1"/>
    <xf numFmtId="0" fontId="1" fillId="0" borderId="0" xfId="0" applyFont="1" applyProtection="1"/>
    <xf numFmtId="0" fontId="25" fillId="18" borderId="46"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26" xfId="0" applyBorder="1" applyAlignment="1">
      <alignmen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22" xfId="0" applyBorder="1" applyAlignment="1">
      <alignment vertical="top" wrapText="1"/>
    </xf>
    <xf numFmtId="0" fontId="0" fillId="0" borderId="0" xfId="0" applyBorder="1" applyAlignment="1">
      <alignment vertical="top" wrapText="1"/>
    </xf>
    <xf numFmtId="0" fontId="0" fillId="0" borderId="53" xfId="0" applyBorder="1" applyAlignment="1">
      <alignment vertical="top" wrapText="1"/>
    </xf>
    <xf numFmtId="0" fontId="0" fillId="0" borderId="59" xfId="0" applyBorder="1" applyAlignment="1">
      <alignment vertical="top" wrapText="1"/>
    </xf>
    <xf numFmtId="0" fontId="0" fillId="0" borderId="52" xfId="0" applyBorder="1" applyAlignment="1">
      <alignment vertical="top" wrapText="1"/>
    </xf>
    <xf numFmtId="0" fontId="0" fillId="0" borderId="60" xfId="0" applyBorder="1" applyAlignment="1">
      <alignment vertical="top" wrapText="1"/>
    </xf>
    <xf numFmtId="0" fontId="6" fillId="0" borderId="27" xfId="0" applyFont="1" applyBorder="1" applyAlignment="1">
      <alignment horizontal="center"/>
    </xf>
    <xf numFmtId="0" fontId="6" fillId="0" borderId="61" xfId="0" applyFont="1" applyBorder="1" applyAlignment="1">
      <alignment horizontal="center"/>
    </xf>
    <xf numFmtId="0" fontId="13" fillId="9" borderId="71" xfId="0" applyFont="1" applyFill="1" applyBorder="1" applyAlignment="1" applyProtection="1">
      <alignment horizontal="center"/>
    </xf>
    <xf numFmtId="0" fontId="13" fillId="9" borderId="7" xfId="0" applyFont="1" applyFill="1" applyBorder="1" applyAlignment="1" applyProtection="1">
      <alignment horizontal="center"/>
    </xf>
    <xf numFmtId="0" fontId="9" fillId="0" borderId="8" xfId="0" applyFont="1" applyFill="1" applyBorder="1" applyAlignment="1" applyProtection="1">
      <alignment horizontal="right" vertical="center" wrapText="1"/>
    </xf>
  </cellXfs>
  <cellStyles count="2">
    <cellStyle name="Normal" xfId="0" builtinId="0"/>
    <cellStyle name="Per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7C80"/>
      <color rgb="FF00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18</xdr:row>
      <xdr:rowOff>38100</xdr:rowOff>
    </xdr:from>
    <xdr:to>
      <xdr:col>2</xdr:col>
      <xdr:colOff>254318</xdr:colOff>
      <xdr:row>18</xdr:row>
      <xdr:rowOff>238125</xdr:rowOff>
    </xdr:to>
    <xdr:pic>
      <xdr:nvPicPr>
        <xdr:cNvPr id="2" name="Picture 1"/>
        <xdr:cNvPicPr>
          <a:picLocks noChangeAspect="1"/>
        </xdr:cNvPicPr>
      </xdr:nvPicPr>
      <xdr:blipFill>
        <a:blip xmlns:r="http://schemas.openxmlformats.org/officeDocument/2006/relationships" r:embed="rId1"/>
        <a:stretch>
          <a:fillRect/>
        </a:stretch>
      </xdr:blipFill>
      <xdr:spPr>
        <a:xfrm>
          <a:off x="2867025" y="4762500"/>
          <a:ext cx="206693" cy="200025"/>
        </a:xfrm>
        <a:prstGeom prst="rect">
          <a:avLst/>
        </a:prstGeom>
      </xdr:spPr>
    </xdr:pic>
    <xdr:clientData/>
  </xdr:twoCellAnchor>
  <xdr:twoCellAnchor editAs="oneCell">
    <xdr:from>
      <xdr:col>2</xdr:col>
      <xdr:colOff>76200</xdr:colOff>
      <xdr:row>10</xdr:row>
      <xdr:rowOff>123825</xdr:rowOff>
    </xdr:from>
    <xdr:to>
      <xdr:col>2</xdr:col>
      <xdr:colOff>282893</xdr:colOff>
      <xdr:row>10</xdr:row>
      <xdr:rowOff>323850</xdr:rowOff>
    </xdr:to>
    <xdr:pic>
      <xdr:nvPicPr>
        <xdr:cNvPr id="3" name="Picture 2"/>
        <xdr:cNvPicPr>
          <a:picLocks noChangeAspect="1"/>
        </xdr:cNvPicPr>
      </xdr:nvPicPr>
      <xdr:blipFill>
        <a:blip xmlns:r="http://schemas.openxmlformats.org/officeDocument/2006/relationships" r:embed="rId1"/>
        <a:stretch>
          <a:fillRect/>
        </a:stretch>
      </xdr:blipFill>
      <xdr:spPr>
        <a:xfrm>
          <a:off x="2895600" y="2390775"/>
          <a:ext cx="206693" cy="200025"/>
        </a:xfrm>
        <a:prstGeom prst="rect">
          <a:avLst/>
        </a:prstGeom>
      </xdr:spPr>
    </xdr:pic>
    <xdr:clientData/>
  </xdr:twoCellAnchor>
  <xdr:twoCellAnchor editAs="oneCell">
    <xdr:from>
      <xdr:col>3</xdr:col>
      <xdr:colOff>38100</xdr:colOff>
      <xdr:row>10</xdr:row>
      <xdr:rowOff>133350</xdr:rowOff>
    </xdr:from>
    <xdr:to>
      <xdr:col>3</xdr:col>
      <xdr:colOff>244793</xdr:colOff>
      <xdr:row>10</xdr:row>
      <xdr:rowOff>333375</xdr:rowOff>
    </xdr:to>
    <xdr:pic>
      <xdr:nvPicPr>
        <xdr:cNvPr id="4" name="Picture 3"/>
        <xdr:cNvPicPr>
          <a:picLocks noChangeAspect="1"/>
        </xdr:cNvPicPr>
      </xdr:nvPicPr>
      <xdr:blipFill>
        <a:blip xmlns:r="http://schemas.openxmlformats.org/officeDocument/2006/relationships" r:embed="rId1"/>
        <a:stretch>
          <a:fillRect/>
        </a:stretch>
      </xdr:blipFill>
      <xdr:spPr>
        <a:xfrm>
          <a:off x="3971925" y="2400300"/>
          <a:ext cx="206693" cy="200025"/>
        </a:xfrm>
        <a:prstGeom prst="rect">
          <a:avLst/>
        </a:prstGeom>
      </xdr:spPr>
    </xdr:pic>
    <xdr:clientData/>
  </xdr:twoCellAnchor>
  <xdr:twoCellAnchor editAs="oneCell">
    <xdr:from>
      <xdr:col>4</xdr:col>
      <xdr:colOff>28575</xdr:colOff>
      <xdr:row>12</xdr:row>
      <xdr:rowOff>123825</xdr:rowOff>
    </xdr:from>
    <xdr:to>
      <xdr:col>4</xdr:col>
      <xdr:colOff>235268</xdr:colOff>
      <xdr:row>12</xdr:row>
      <xdr:rowOff>323850</xdr:rowOff>
    </xdr:to>
    <xdr:pic>
      <xdr:nvPicPr>
        <xdr:cNvPr id="5" name="Picture 4"/>
        <xdr:cNvPicPr>
          <a:picLocks noChangeAspect="1"/>
        </xdr:cNvPicPr>
      </xdr:nvPicPr>
      <xdr:blipFill>
        <a:blip xmlns:r="http://schemas.openxmlformats.org/officeDocument/2006/relationships" r:embed="rId1"/>
        <a:stretch>
          <a:fillRect/>
        </a:stretch>
      </xdr:blipFill>
      <xdr:spPr>
        <a:xfrm>
          <a:off x="5076825" y="3228975"/>
          <a:ext cx="206693" cy="200025"/>
        </a:xfrm>
        <a:prstGeom prst="rect">
          <a:avLst/>
        </a:prstGeom>
      </xdr:spPr>
    </xdr:pic>
    <xdr:clientData/>
  </xdr:twoCellAnchor>
  <xdr:twoCellAnchor editAs="oneCell">
    <xdr:from>
      <xdr:col>5</xdr:col>
      <xdr:colOff>38100</xdr:colOff>
      <xdr:row>12</xdr:row>
      <xdr:rowOff>133350</xdr:rowOff>
    </xdr:from>
    <xdr:to>
      <xdr:col>5</xdr:col>
      <xdr:colOff>244793</xdr:colOff>
      <xdr:row>12</xdr:row>
      <xdr:rowOff>333375</xdr:rowOff>
    </xdr:to>
    <xdr:pic>
      <xdr:nvPicPr>
        <xdr:cNvPr id="6" name="Picture 5"/>
        <xdr:cNvPicPr>
          <a:picLocks noChangeAspect="1"/>
        </xdr:cNvPicPr>
      </xdr:nvPicPr>
      <xdr:blipFill>
        <a:blip xmlns:r="http://schemas.openxmlformats.org/officeDocument/2006/relationships" r:embed="rId1"/>
        <a:stretch>
          <a:fillRect/>
        </a:stretch>
      </xdr:blipFill>
      <xdr:spPr>
        <a:xfrm>
          <a:off x="6200775" y="3238500"/>
          <a:ext cx="206693" cy="200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C41"/>
  <sheetViews>
    <sheetView tabSelected="1" workbookViewId="0">
      <selection activeCell="D10" sqref="D10"/>
    </sheetView>
  </sheetViews>
  <sheetFormatPr defaultColWidth="8.85546875" defaultRowHeight="15" x14ac:dyDescent="0.25"/>
  <cols>
    <col min="1" max="1" width="31" style="13" bestFit="1" customWidth="1"/>
    <col min="2" max="2" width="52.42578125" style="13" bestFit="1" customWidth="1"/>
    <col min="3" max="16384" width="8.85546875" style="13"/>
  </cols>
  <sheetData>
    <row r="1" spans="1:2" x14ac:dyDescent="0.25">
      <c r="A1" s="83" t="s">
        <v>381</v>
      </c>
      <c r="B1" s="84"/>
    </row>
    <row r="2" spans="1:2" x14ac:dyDescent="0.25">
      <c r="A2" s="83" t="s">
        <v>382</v>
      </c>
      <c r="B2" s="84"/>
    </row>
    <row r="3" spans="1:2" x14ac:dyDescent="0.25">
      <c r="A3" s="83" t="s">
        <v>383</v>
      </c>
      <c r="B3" s="85"/>
    </row>
    <row r="4" spans="1:2" x14ac:dyDescent="0.25">
      <c r="A4" s="83" t="s">
        <v>384</v>
      </c>
      <c r="B4" s="84"/>
    </row>
    <row r="5" spans="1:2" ht="15.75" thickBot="1" x14ac:dyDescent="0.3"/>
    <row r="6" spans="1:2" ht="18" x14ac:dyDescent="0.25">
      <c r="A6" s="203" t="s">
        <v>109</v>
      </c>
      <c r="B6" s="204"/>
    </row>
    <row r="7" spans="1:2" x14ac:dyDescent="0.25">
      <c r="A7" s="2" t="s">
        <v>110</v>
      </c>
      <c r="B7" s="3" t="s">
        <v>111</v>
      </c>
    </row>
    <row r="8" spans="1:2" x14ac:dyDescent="0.25">
      <c r="A8" s="4" t="s">
        <v>112</v>
      </c>
      <c r="B8" s="5" t="s">
        <v>113</v>
      </c>
    </row>
    <row r="9" spans="1:2" x14ac:dyDescent="0.25">
      <c r="A9" s="4" t="s">
        <v>114</v>
      </c>
      <c r="B9" s="5" t="s">
        <v>115</v>
      </c>
    </row>
    <row r="10" spans="1:2" x14ac:dyDescent="0.25">
      <c r="A10" s="4" t="s">
        <v>116</v>
      </c>
      <c r="B10" s="5" t="s">
        <v>117</v>
      </c>
    </row>
    <row r="11" spans="1:2" x14ac:dyDescent="0.25">
      <c r="A11" s="4" t="s">
        <v>118</v>
      </c>
      <c r="B11" s="5" t="s">
        <v>119</v>
      </c>
    </row>
    <row r="12" spans="1:2" x14ac:dyDescent="0.25">
      <c r="A12" s="4" t="s">
        <v>120</v>
      </c>
      <c r="B12" s="5" t="s">
        <v>121</v>
      </c>
    </row>
    <row r="13" spans="1:2" ht="15.75" thickBot="1" x14ac:dyDescent="0.3">
      <c r="A13" s="81" t="s">
        <v>122</v>
      </c>
      <c r="B13" s="79" t="s">
        <v>123</v>
      </c>
    </row>
    <row r="14" spans="1:2" ht="15.75" thickTop="1" x14ac:dyDescent="0.25">
      <c r="A14" s="80"/>
      <c r="B14" s="78"/>
    </row>
    <row r="15" spans="1:2" ht="29.25" customHeight="1" x14ac:dyDescent="0.25">
      <c r="A15" s="207" t="s">
        <v>377</v>
      </c>
      <c r="B15" s="207"/>
    </row>
    <row r="16" spans="1:2" ht="15.75" thickBot="1" x14ac:dyDescent="0.3">
      <c r="A16" s="78"/>
      <c r="B16" s="78"/>
    </row>
    <row r="17" spans="1:2" ht="18.75" thickTop="1" x14ac:dyDescent="0.25">
      <c r="A17" s="205" t="s">
        <v>124</v>
      </c>
      <c r="B17" s="206"/>
    </row>
    <row r="18" spans="1:2" x14ac:dyDescent="0.25">
      <c r="A18" s="4"/>
      <c r="B18" s="3" t="s">
        <v>125</v>
      </c>
    </row>
    <row r="19" spans="1:2" x14ac:dyDescent="0.25">
      <c r="A19" s="6" t="s">
        <v>110</v>
      </c>
      <c r="B19" s="7" t="s">
        <v>12</v>
      </c>
    </row>
    <row r="20" spans="1:2" x14ac:dyDescent="0.25">
      <c r="A20" s="6" t="s">
        <v>126</v>
      </c>
      <c r="B20" s="7" t="s">
        <v>127</v>
      </c>
    </row>
    <row r="21" spans="1:2" x14ac:dyDescent="0.25">
      <c r="A21" s="6" t="s">
        <v>128</v>
      </c>
      <c r="B21" s="7" t="s">
        <v>129</v>
      </c>
    </row>
    <row r="22" spans="1:2" x14ac:dyDescent="0.25">
      <c r="A22" s="6" t="s">
        <v>130</v>
      </c>
      <c r="B22" s="7" t="s">
        <v>131</v>
      </c>
    </row>
    <row r="23" spans="1:2" ht="28.5" x14ac:dyDescent="0.25">
      <c r="A23" s="8" t="s">
        <v>132</v>
      </c>
      <c r="B23" s="9" t="s">
        <v>133</v>
      </c>
    </row>
    <row r="24" spans="1:2" x14ac:dyDescent="0.25">
      <c r="A24" s="6" t="s">
        <v>134</v>
      </c>
      <c r="B24" s="7" t="s">
        <v>135</v>
      </c>
    </row>
    <row r="25" spans="1:2" x14ac:dyDescent="0.25">
      <c r="A25" s="6" t="s">
        <v>87</v>
      </c>
      <c r="B25" s="7" t="s">
        <v>136</v>
      </c>
    </row>
    <row r="26" spans="1:2" ht="28.5" x14ac:dyDescent="0.25">
      <c r="A26" s="6" t="s">
        <v>77</v>
      </c>
      <c r="B26" s="9" t="s">
        <v>137</v>
      </c>
    </row>
    <row r="27" spans="1:2" ht="28.5" x14ac:dyDescent="0.25">
      <c r="A27" s="6" t="s">
        <v>138</v>
      </c>
      <c r="B27" s="10" t="s">
        <v>139</v>
      </c>
    </row>
    <row r="28" spans="1:2" ht="30" thickBot="1" x14ac:dyDescent="0.3">
      <c r="A28" s="11" t="s">
        <v>140</v>
      </c>
      <c r="B28" s="12" t="s">
        <v>141</v>
      </c>
    </row>
    <row r="29" spans="1:2" ht="18" x14ac:dyDescent="0.25">
      <c r="A29" s="199" t="s">
        <v>372</v>
      </c>
      <c r="B29" s="200"/>
    </row>
    <row r="30" spans="1:2" x14ac:dyDescent="0.25">
      <c r="A30" s="201" t="s">
        <v>142</v>
      </c>
      <c r="B30" s="202"/>
    </row>
    <row r="31" spans="1:2" x14ac:dyDescent="0.25">
      <c r="A31" s="201" t="s">
        <v>143</v>
      </c>
      <c r="B31" s="202"/>
    </row>
    <row r="32" spans="1:2" ht="15.75" thickBot="1" x14ac:dyDescent="0.3">
      <c r="A32" s="210" t="s">
        <v>144</v>
      </c>
      <c r="B32" s="211"/>
    </row>
    <row r="33" spans="1:3" ht="15.75" thickBot="1" x14ac:dyDescent="0.3">
      <c r="A33" s="82"/>
      <c r="B33" s="82"/>
      <c r="C33" s="1"/>
    </row>
    <row r="34" spans="1:3" ht="18" x14ac:dyDescent="0.25">
      <c r="A34" s="199" t="s">
        <v>373</v>
      </c>
      <c r="B34" s="200"/>
    </row>
    <row r="35" spans="1:3" ht="29.25" customHeight="1" thickBot="1" x14ac:dyDescent="0.3">
      <c r="A35" s="208" t="s">
        <v>374</v>
      </c>
      <c r="B35" s="209"/>
      <c r="C35" s="1"/>
    </row>
    <row r="36" spans="1:3" ht="15.75" thickBot="1" x14ac:dyDescent="0.3">
      <c r="A36" s="1"/>
      <c r="B36" s="1"/>
    </row>
    <row r="37" spans="1:3" ht="18" x14ac:dyDescent="0.25">
      <c r="A37" s="199" t="s">
        <v>375</v>
      </c>
      <c r="B37" s="200"/>
    </row>
    <row r="38" spans="1:3" x14ac:dyDescent="0.25">
      <c r="A38" s="201" t="s">
        <v>376</v>
      </c>
      <c r="B38" s="202"/>
    </row>
    <row r="39" spans="1:3" ht="15.75" thickBot="1" x14ac:dyDescent="0.3"/>
    <row r="40" spans="1:3" ht="18" x14ac:dyDescent="0.25">
      <c r="A40" s="199" t="s">
        <v>393</v>
      </c>
      <c r="B40" s="200"/>
    </row>
    <row r="41" spans="1:3" x14ac:dyDescent="0.25">
      <c r="A41" s="201" t="s">
        <v>394</v>
      </c>
      <c r="B41" s="202"/>
    </row>
  </sheetData>
  <sheetProtection password="CDCC" sheet="1" objects="1" scenarios="1"/>
  <mergeCells count="13">
    <mergeCell ref="A40:B40"/>
    <mergeCell ref="A41:B41"/>
    <mergeCell ref="A6:B6"/>
    <mergeCell ref="A17:B17"/>
    <mergeCell ref="A29:B29"/>
    <mergeCell ref="A15:B15"/>
    <mergeCell ref="A34:B34"/>
    <mergeCell ref="A35:B35"/>
    <mergeCell ref="A37:B37"/>
    <mergeCell ref="A38:B38"/>
    <mergeCell ref="A30:B30"/>
    <mergeCell ref="A31:B31"/>
    <mergeCell ref="A32:B32"/>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H26"/>
  <sheetViews>
    <sheetView workbookViewId="0">
      <selection activeCell="B22" sqref="B22:C25"/>
    </sheetView>
  </sheetViews>
  <sheetFormatPr defaultColWidth="8.85546875" defaultRowHeight="15" x14ac:dyDescent="0.25"/>
  <cols>
    <col min="1" max="1" width="23.85546875" style="20" bestFit="1" customWidth="1"/>
    <col min="2" max="2" width="18.42578125" style="20" customWidth="1"/>
    <col min="3" max="6" width="16.7109375" style="20" customWidth="1"/>
    <col min="7" max="7" width="8.85546875" style="20"/>
    <col min="8" max="8" width="22" style="20" bestFit="1" customWidth="1"/>
    <col min="9" max="9" width="16.42578125" style="20" customWidth="1"/>
    <col min="10" max="16384" width="8.85546875" style="20"/>
  </cols>
  <sheetData>
    <row r="1" spans="1:8" x14ac:dyDescent="0.25">
      <c r="A1" s="86" t="s">
        <v>381</v>
      </c>
      <c r="B1" s="87" t="str">
        <f>IF(INSTRUCTIONS!B1="", "", VLOOKUP('Vision Goals'!A1, INSTRUCTIONS!A1:B4, 2, FALSE))</f>
        <v/>
      </c>
    </row>
    <row r="2" spans="1:8" x14ac:dyDescent="0.25">
      <c r="A2" s="86" t="s">
        <v>382</v>
      </c>
      <c r="B2" s="87" t="str">
        <f>IF(INSTRUCTIONS!B2="", "", VLOOKUP('Vision Goals'!A2, INSTRUCTIONS!A2:B5, 2, FALSE))</f>
        <v/>
      </c>
    </row>
    <row r="3" spans="1:8" x14ac:dyDescent="0.25">
      <c r="A3" s="86" t="s">
        <v>383</v>
      </c>
      <c r="B3" s="88" t="str">
        <f>IF(INSTRUCTIONS!B3="", "", VLOOKUP('Vision Goals'!A3, INSTRUCTIONS!A3:B6, 2, FALSE))</f>
        <v/>
      </c>
    </row>
    <row r="4" spans="1:8" x14ac:dyDescent="0.25">
      <c r="A4" s="86" t="s">
        <v>384</v>
      </c>
      <c r="B4" s="87" t="str">
        <f>IF(INSTRUCTIONS!B4="", "", VLOOKUP('Vision Goals'!A4, INSTRUCTIONS!A4:B7, 2, FALSE))</f>
        <v/>
      </c>
    </row>
    <row r="5" spans="1:8" ht="15.75" thickBot="1" x14ac:dyDescent="0.3"/>
    <row r="6" spans="1:8" ht="22.5" thickTop="1" thickBot="1" x14ac:dyDescent="0.4">
      <c r="B6" s="374" t="s">
        <v>97</v>
      </c>
      <c r="C6" s="374"/>
      <c r="D6" s="92" t="str">
        <f>IF('Professional Practice Rating'!G16="ERROR!","ERROR!",IF('Professional Practice Rating'!G16&gt;3.49,"DISTINGUISHED",IF('Professional Practice Rating'!G16&gt;2.49,"PROFICIENT",IF('Professional Practice Rating'!G16&gt;1.49,"BASIC","UNSATISFACTORY"))))</f>
        <v>PROFICIENT</v>
      </c>
      <c r="H6" s="93"/>
    </row>
    <row r="7" spans="1:8" ht="22.5" thickTop="1" thickBot="1" x14ac:dyDescent="0.4">
      <c r="B7" s="373" t="s">
        <v>98</v>
      </c>
      <c r="C7" s="373"/>
      <c r="D7" s="94" t="str">
        <f>IF('School Growth Rating'!F29&gt;2.49, "HIGH", IF('School Growth Rating'!F29&gt;1.49, "EXPECTED", IF('School Growth Rating'!F29&gt;0.49, "LOW", "LOW")))</f>
        <v>EXPECTED</v>
      </c>
      <c r="H7" s="93"/>
    </row>
    <row r="8" spans="1:8" ht="15.75" customHeight="1" thickTop="1" x14ac:dyDescent="0.25">
      <c r="H8" s="93"/>
    </row>
    <row r="9" spans="1:8" ht="18" customHeight="1" x14ac:dyDescent="0.25">
      <c r="C9" s="377" t="s">
        <v>107</v>
      </c>
      <c r="D9" s="377"/>
      <c r="E9" s="377"/>
      <c r="F9" s="377"/>
      <c r="H9" s="93"/>
    </row>
    <row r="10" spans="1:8" ht="24" customHeight="1" x14ac:dyDescent="0.25">
      <c r="C10" s="95" t="s">
        <v>99</v>
      </c>
      <c r="D10" s="95" t="s">
        <v>100</v>
      </c>
      <c r="E10" s="95" t="s">
        <v>101</v>
      </c>
      <c r="F10" s="96" t="s">
        <v>102</v>
      </c>
    </row>
    <row r="11" spans="1:8" ht="33" customHeight="1" x14ac:dyDescent="0.25">
      <c r="A11" s="372" t="s">
        <v>108</v>
      </c>
      <c r="B11" s="97" t="s">
        <v>92</v>
      </c>
      <c r="C11" s="98" t="str">
        <f>IF(AND(D6="UNSATISFACTORY", D7="HIGH"), "x", " ")</f>
        <v xml:space="preserve"> </v>
      </c>
      <c r="D11" s="98" t="str">
        <f>IF(AND(D6="BASIC", D7="HIGH"), "x", " ")</f>
        <v xml:space="preserve"> </v>
      </c>
      <c r="E11" s="99" t="str">
        <f>IF(AND(D6="PROFICIENT", D7="HIGH"), "x", " ")</f>
        <v xml:space="preserve"> </v>
      </c>
      <c r="F11" s="99" t="str">
        <f>IF(AND(D6="DISTINGUISHED", D7="HIGH"), "x", " ")</f>
        <v xml:space="preserve"> </v>
      </c>
    </row>
    <row r="12" spans="1:8" ht="33" customHeight="1" x14ac:dyDescent="0.25">
      <c r="A12" s="372"/>
      <c r="B12" s="97" t="s">
        <v>91</v>
      </c>
      <c r="C12" s="100" t="str">
        <f>IF(AND(D6="UNSATISFACTORY", D7="EXPECTED"), "x", " ")</f>
        <v xml:space="preserve"> </v>
      </c>
      <c r="D12" s="98" t="str">
        <f>IF(AND(D6="BASIC", D7="EXPECTED"), "x", " ")</f>
        <v xml:space="preserve"> </v>
      </c>
      <c r="E12" s="98" t="str">
        <f>IF(AND(D6="PROFICIENT", D7="EXPECTED"), "x", " ")</f>
        <v>x</v>
      </c>
      <c r="F12" s="99" t="str">
        <f>IF(AND(D6="DISTINGUISHED", D7="EXPECTED"), "x", " ")</f>
        <v xml:space="preserve"> </v>
      </c>
    </row>
    <row r="13" spans="1:8" ht="33" customHeight="1" x14ac:dyDescent="0.25">
      <c r="A13" s="372"/>
      <c r="B13" s="97" t="s">
        <v>90</v>
      </c>
      <c r="C13" s="100" t="str">
        <f>IF(AND(D6="UNSATISFACTORY", D7="LOW"), "x", " ")</f>
        <v xml:space="preserve"> </v>
      </c>
      <c r="D13" s="100" t="str">
        <f>IF(AND(D6="BASIC", D7="LOW"), "x", " ")</f>
        <v xml:space="preserve"> </v>
      </c>
      <c r="E13" s="98" t="str">
        <f>IF(AND(D6="PROFICIENT", D7="LOW"), "x", " ")</f>
        <v xml:space="preserve"> </v>
      </c>
      <c r="F13" s="98" t="str">
        <f>IF(AND(D6="DISTINGUISHED", D7="LOW"), "x", " ")</f>
        <v xml:space="preserve"> </v>
      </c>
    </row>
    <row r="15" spans="1:8" ht="18.75" x14ac:dyDescent="0.3">
      <c r="C15" s="101" t="s">
        <v>103</v>
      </c>
      <c r="D15" s="101"/>
    </row>
    <row r="16" spans="1:8" ht="20.25" customHeight="1" x14ac:dyDescent="0.25">
      <c r="C16" s="99"/>
      <c r="D16" s="375" t="s">
        <v>104</v>
      </c>
      <c r="E16" s="375"/>
    </row>
    <row r="17" spans="1:6" ht="20.25" customHeight="1" x14ac:dyDescent="0.25">
      <c r="C17" s="98"/>
      <c r="D17" s="375" t="s">
        <v>105</v>
      </c>
      <c r="E17" s="375"/>
    </row>
    <row r="18" spans="1:6" ht="20.25" customHeight="1" x14ac:dyDescent="0.25">
      <c r="C18" s="100"/>
      <c r="D18" s="375" t="s">
        <v>106</v>
      </c>
      <c r="E18" s="375"/>
    </row>
    <row r="19" spans="1:6" ht="20.25" customHeight="1" x14ac:dyDescent="0.25">
      <c r="C19" s="98"/>
      <c r="D19" s="61" t="s">
        <v>392</v>
      </c>
      <c r="E19" s="61"/>
    </row>
    <row r="21" spans="1:6" ht="15.75" thickBot="1" x14ac:dyDescent="0.3">
      <c r="A21" s="102"/>
      <c r="B21" s="102"/>
      <c r="C21" s="102"/>
      <c r="D21" s="102"/>
      <c r="E21" s="102"/>
      <c r="F21" s="102"/>
    </row>
    <row r="22" spans="1:6" ht="21.75" customHeight="1" thickTop="1" thickBot="1" x14ac:dyDescent="0.3">
      <c r="A22" s="102"/>
      <c r="B22" s="376" t="s">
        <v>89</v>
      </c>
      <c r="C22" s="376"/>
      <c r="D22" s="376" t="str">
        <f>IF(C11="x","MEETS EXPECTATIONS",IF(D11="x","MEETS EXPECTATIONS",IF(D12="x","MEETS EXPECTATIONS",IF(E12="x","MEETS EXPECTATIONS",IF(E13="x","MEETS EXPECTATIONS",IF(F13="x","MEETS EXPECTATIONS",IF(C12="x","BELOW EXPECTATIONS",IF(C13="x","BELOW EXPECTATIONS",IF(D13="x","BELOW EXPECTATIONS",IF(E11="x","EXCEEDS EXPECTATIONS",IF(F11="x","EXCEEDS EXPECTATIONS",IF(F12="x","EXCEEDS EXPECTATIONS", " "))))))))))))</f>
        <v>MEETS EXPECTATIONS</v>
      </c>
      <c r="E22" s="376"/>
      <c r="F22" s="102"/>
    </row>
    <row r="23" spans="1:6" ht="16.5" thickTop="1" thickBot="1" x14ac:dyDescent="0.3">
      <c r="A23" s="102"/>
      <c r="B23" s="376"/>
      <c r="C23" s="376"/>
      <c r="D23" s="376"/>
      <c r="E23" s="376"/>
      <c r="F23" s="102"/>
    </row>
    <row r="24" spans="1:6" ht="16.5" thickTop="1" thickBot="1" x14ac:dyDescent="0.3">
      <c r="A24" s="102"/>
      <c r="B24" s="376"/>
      <c r="C24" s="376"/>
      <c r="D24" s="376"/>
      <c r="E24" s="376"/>
      <c r="F24" s="102"/>
    </row>
    <row r="25" spans="1:6" ht="16.5" thickTop="1" thickBot="1" x14ac:dyDescent="0.3">
      <c r="A25" s="102"/>
      <c r="B25" s="376"/>
      <c r="C25" s="376"/>
      <c r="D25" s="376"/>
      <c r="E25" s="376"/>
      <c r="F25" s="102"/>
    </row>
    <row r="26" spans="1:6" ht="15.75" thickTop="1" x14ac:dyDescent="0.25">
      <c r="A26" s="102"/>
      <c r="B26" s="102"/>
      <c r="C26" s="103"/>
      <c r="D26" s="102"/>
      <c r="E26" s="102"/>
      <c r="F26" s="102"/>
    </row>
  </sheetData>
  <sheetProtection password="CDCC" sheet="1" objects="1" scenarios="1"/>
  <mergeCells count="9">
    <mergeCell ref="A11:A13"/>
    <mergeCell ref="B7:C7"/>
    <mergeCell ref="B6:C6"/>
    <mergeCell ref="D16:E16"/>
    <mergeCell ref="B22:C25"/>
    <mergeCell ref="D22:E25"/>
    <mergeCell ref="D17:E17"/>
    <mergeCell ref="D18:E18"/>
    <mergeCell ref="C9:F9"/>
  </mergeCells>
  <conditionalFormatting sqref="D6">
    <cfRule type="cellIs" dxfId="2" priority="1" operator="equal">
      <formula>"ERROR!"</formula>
    </cfRule>
  </conditionalFormatting>
  <pageMargins left="0.7" right="0.7" top="0.25" bottom="0.25" header="0.3" footer="0.3"/>
  <pageSetup fitToHeight="0" orientation="landscape"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B2" sqref="B2"/>
    </sheetView>
  </sheetViews>
  <sheetFormatPr defaultColWidth="8.85546875" defaultRowHeight="15" x14ac:dyDescent="0.25"/>
  <cols>
    <col min="1" max="1" width="27.42578125" bestFit="1" customWidth="1"/>
    <col min="2" max="2" width="30.28515625" customWidth="1"/>
  </cols>
  <sheetData>
    <row r="1" spans="1:9" s="13" customFormat="1" ht="18.75" x14ac:dyDescent="0.3">
      <c r="A1" s="387" t="s">
        <v>385</v>
      </c>
      <c r="B1" s="387"/>
    </row>
    <row r="2" spans="1:9" x14ac:dyDescent="0.25">
      <c r="A2" s="89" t="s">
        <v>389</v>
      </c>
      <c r="B2" s="90"/>
      <c r="C2" s="13"/>
      <c r="D2" s="13"/>
      <c r="E2" s="13"/>
      <c r="F2" s="13"/>
      <c r="G2" s="13"/>
      <c r="H2" s="13"/>
      <c r="I2" s="13"/>
    </row>
    <row r="3" spans="1:9" s="13" customFormat="1" x14ac:dyDescent="0.25">
      <c r="A3" s="89" t="s">
        <v>387</v>
      </c>
      <c r="B3" s="110"/>
    </row>
    <row r="4" spans="1:9" s="13" customFormat="1" x14ac:dyDescent="0.25">
      <c r="A4" s="89" t="s">
        <v>388</v>
      </c>
      <c r="B4" s="378"/>
      <c r="C4" s="379"/>
      <c r="D4" s="379"/>
      <c r="E4" s="379"/>
      <c r="F4" s="379"/>
      <c r="G4" s="379"/>
      <c r="H4" s="379"/>
      <c r="I4" s="380"/>
    </row>
    <row r="5" spans="1:9" s="13" customFormat="1" ht="9.75" customHeight="1" x14ac:dyDescent="0.25">
      <c r="A5" s="89"/>
      <c r="B5" s="381"/>
      <c r="C5" s="382"/>
      <c r="D5" s="382"/>
      <c r="E5" s="382"/>
      <c r="F5" s="382"/>
      <c r="G5" s="382"/>
      <c r="H5" s="382"/>
      <c r="I5" s="383"/>
    </row>
    <row r="6" spans="1:9" ht="39" customHeight="1" x14ac:dyDescent="0.25">
      <c r="A6" s="89"/>
      <c r="B6" s="384"/>
      <c r="C6" s="385"/>
      <c r="D6" s="385"/>
      <c r="E6" s="385"/>
      <c r="F6" s="385"/>
      <c r="G6" s="385"/>
      <c r="H6" s="385"/>
      <c r="I6" s="386"/>
    </row>
    <row r="7" spans="1:9" x14ac:dyDescent="0.25">
      <c r="A7" s="91"/>
      <c r="B7" s="111"/>
      <c r="C7" s="13"/>
      <c r="D7" s="13"/>
      <c r="E7" s="13"/>
      <c r="F7" s="13"/>
      <c r="G7" s="13"/>
      <c r="H7" s="13"/>
      <c r="I7" s="13"/>
    </row>
    <row r="8" spans="1:9" x14ac:dyDescent="0.25">
      <c r="A8" s="89" t="s">
        <v>390</v>
      </c>
      <c r="B8" s="90"/>
      <c r="C8" s="13"/>
      <c r="D8" s="13"/>
      <c r="E8" s="13"/>
      <c r="F8" s="13"/>
      <c r="G8" s="13"/>
      <c r="H8" s="13"/>
      <c r="I8" s="13"/>
    </row>
    <row r="9" spans="1:9" x14ac:dyDescent="0.25">
      <c r="A9" s="89" t="s">
        <v>387</v>
      </c>
      <c r="B9" s="110"/>
      <c r="C9" s="13"/>
      <c r="D9" s="13"/>
      <c r="E9" s="13"/>
      <c r="F9" s="13"/>
      <c r="G9" s="13"/>
      <c r="H9" s="13"/>
      <c r="I9" s="13"/>
    </row>
    <row r="10" spans="1:9" x14ac:dyDescent="0.25">
      <c r="A10" s="89" t="s">
        <v>388</v>
      </c>
      <c r="B10" s="378"/>
      <c r="C10" s="379"/>
      <c r="D10" s="379"/>
      <c r="E10" s="379"/>
      <c r="F10" s="379"/>
      <c r="G10" s="379"/>
      <c r="H10" s="379"/>
      <c r="I10" s="380"/>
    </row>
    <row r="11" spans="1:9" x14ac:dyDescent="0.25">
      <c r="A11" s="13"/>
      <c r="B11" s="381"/>
      <c r="C11" s="382"/>
      <c r="D11" s="382"/>
      <c r="E11" s="382"/>
      <c r="F11" s="382"/>
      <c r="G11" s="382"/>
      <c r="H11" s="382"/>
      <c r="I11" s="383"/>
    </row>
    <row r="12" spans="1:9" ht="40.5" customHeight="1" x14ac:dyDescent="0.25">
      <c r="A12" s="13"/>
      <c r="B12" s="384"/>
      <c r="C12" s="385"/>
      <c r="D12" s="385"/>
      <c r="E12" s="385"/>
      <c r="F12" s="385"/>
      <c r="G12" s="385"/>
      <c r="H12" s="385"/>
      <c r="I12" s="386"/>
    </row>
    <row r="13" spans="1:9" ht="18.75" x14ac:dyDescent="0.3">
      <c r="A13" s="387" t="s">
        <v>386</v>
      </c>
      <c r="B13" s="388"/>
      <c r="C13" s="13"/>
      <c r="D13" s="13"/>
      <c r="E13" s="13"/>
      <c r="F13" s="13"/>
      <c r="G13" s="13"/>
      <c r="H13" s="13"/>
      <c r="I13" s="13"/>
    </row>
    <row r="14" spans="1:9" s="13" customFormat="1" x14ac:dyDescent="0.25">
      <c r="A14" s="89" t="s">
        <v>391</v>
      </c>
      <c r="B14" s="90"/>
    </row>
    <row r="15" spans="1:9" s="13" customFormat="1" x14ac:dyDescent="0.25">
      <c r="A15" s="89" t="s">
        <v>387</v>
      </c>
      <c r="B15" s="110"/>
    </row>
    <row r="16" spans="1:9" x14ac:dyDescent="0.25">
      <c r="A16" s="89" t="s">
        <v>388</v>
      </c>
      <c r="B16" s="378"/>
      <c r="C16" s="379"/>
      <c r="D16" s="379"/>
      <c r="E16" s="379"/>
      <c r="F16" s="379"/>
      <c r="G16" s="379"/>
      <c r="H16" s="379"/>
      <c r="I16" s="380"/>
    </row>
    <row r="17" spans="1:9" x14ac:dyDescent="0.25">
      <c r="A17" s="89"/>
      <c r="B17" s="381"/>
      <c r="C17" s="382"/>
      <c r="D17" s="382"/>
      <c r="E17" s="382"/>
      <c r="F17" s="382"/>
      <c r="G17" s="382"/>
      <c r="H17" s="382"/>
      <c r="I17" s="383"/>
    </row>
    <row r="18" spans="1:9" ht="35.25" customHeight="1" x14ac:dyDescent="0.25">
      <c r="A18" s="89"/>
      <c r="B18" s="384"/>
      <c r="C18" s="385"/>
      <c r="D18" s="385"/>
      <c r="E18" s="385"/>
      <c r="F18" s="385"/>
      <c r="G18" s="385"/>
      <c r="H18" s="385"/>
      <c r="I18" s="386"/>
    </row>
    <row r="19" spans="1:9" x14ac:dyDescent="0.25">
      <c r="A19" s="91"/>
      <c r="B19" s="111"/>
      <c r="C19" s="13"/>
      <c r="D19" s="13"/>
      <c r="E19" s="13"/>
      <c r="F19" s="13"/>
      <c r="G19" s="13"/>
      <c r="H19" s="13"/>
      <c r="I19" s="13"/>
    </row>
    <row r="20" spans="1:9" x14ac:dyDescent="0.25">
      <c r="A20" s="89" t="s">
        <v>390</v>
      </c>
      <c r="B20" s="90"/>
      <c r="C20" s="13"/>
      <c r="D20" s="13"/>
      <c r="E20" s="13"/>
      <c r="F20" s="13"/>
      <c r="G20" s="13"/>
      <c r="H20" s="13"/>
      <c r="I20" s="13"/>
    </row>
    <row r="21" spans="1:9" x14ac:dyDescent="0.25">
      <c r="A21" s="89" t="s">
        <v>387</v>
      </c>
      <c r="B21" s="110"/>
      <c r="C21" s="13"/>
      <c r="D21" s="13"/>
      <c r="E21" s="13"/>
      <c r="F21" s="13"/>
      <c r="G21" s="13"/>
      <c r="H21" s="13"/>
      <c r="I21" s="13"/>
    </row>
    <row r="22" spans="1:9" x14ac:dyDescent="0.25">
      <c r="A22" s="89" t="s">
        <v>388</v>
      </c>
      <c r="B22" s="378"/>
      <c r="C22" s="379"/>
      <c r="D22" s="379"/>
      <c r="E22" s="379"/>
      <c r="F22" s="379"/>
      <c r="G22" s="379"/>
      <c r="H22" s="379"/>
      <c r="I22" s="380"/>
    </row>
    <row r="23" spans="1:9" x14ac:dyDescent="0.25">
      <c r="A23" s="13"/>
      <c r="B23" s="381"/>
      <c r="C23" s="382"/>
      <c r="D23" s="382"/>
      <c r="E23" s="382"/>
      <c r="F23" s="382"/>
      <c r="G23" s="382"/>
      <c r="H23" s="382"/>
      <c r="I23" s="383"/>
    </row>
    <row r="24" spans="1:9" ht="44.25" customHeight="1" x14ac:dyDescent="0.25">
      <c r="A24" s="13"/>
      <c r="B24" s="384"/>
      <c r="C24" s="385"/>
      <c r="D24" s="385"/>
      <c r="E24" s="385"/>
      <c r="F24" s="385"/>
      <c r="G24" s="385"/>
      <c r="H24" s="385"/>
      <c r="I24" s="386"/>
    </row>
  </sheetData>
  <mergeCells count="6">
    <mergeCell ref="B16:I18"/>
    <mergeCell ref="B22:I24"/>
    <mergeCell ref="A1:B1"/>
    <mergeCell ref="B4:I6"/>
    <mergeCell ref="B10:I12"/>
    <mergeCell ref="A13:B13"/>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52"/>
  <sheetViews>
    <sheetView zoomScale="80" zoomScaleNormal="80" zoomScalePageLayoutView="80" workbookViewId="0">
      <selection activeCell="G13" sqref="G13"/>
    </sheetView>
  </sheetViews>
  <sheetFormatPr defaultColWidth="8.85546875" defaultRowHeight="15" x14ac:dyDescent="0.25"/>
  <cols>
    <col min="1" max="1" width="29.140625" style="20" customWidth="1"/>
    <col min="2" max="3" width="20.42578125" style="20" customWidth="1"/>
    <col min="4" max="4" width="19.42578125" style="20" customWidth="1"/>
    <col min="5" max="5" width="17.42578125" style="20" customWidth="1"/>
    <col min="6" max="6" width="14.42578125" style="20" customWidth="1"/>
    <col min="7" max="16384" width="8.85546875" style="20"/>
  </cols>
  <sheetData>
    <row r="1" spans="1:11" x14ac:dyDescent="0.25">
      <c r="A1" s="86" t="s">
        <v>381</v>
      </c>
      <c r="B1" s="87" t="str">
        <f>IF(INSTRUCTIONS!B1="", "", VLOOKUP('Vision Goals'!A1, INSTRUCTIONS!A1:B4, 2, FALSE))</f>
        <v/>
      </c>
    </row>
    <row r="2" spans="1:11" x14ac:dyDescent="0.25">
      <c r="A2" s="86" t="s">
        <v>382</v>
      </c>
      <c r="B2" s="87" t="str">
        <f>IF(INSTRUCTIONS!B2="", "", VLOOKUP('Vision Goals'!A2, INSTRUCTIONS!A2:B5, 2, FALSE))</f>
        <v/>
      </c>
      <c r="C2" s="87"/>
    </row>
    <row r="3" spans="1:11" x14ac:dyDescent="0.25">
      <c r="A3" s="86" t="s">
        <v>383</v>
      </c>
      <c r="B3" s="88" t="str">
        <f>IF(INSTRUCTIONS!B3="", "", VLOOKUP('Vision Goals'!A3, INSTRUCTIONS!A3:B6, 2, FALSE))</f>
        <v/>
      </c>
    </row>
    <row r="4" spans="1:11" x14ac:dyDescent="0.25">
      <c r="A4" s="86" t="s">
        <v>384</v>
      </c>
      <c r="B4" s="87" t="str">
        <f>IF(INSTRUCTIONS!B4="", "", VLOOKUP('Vision Goals'!A4, INSTRUCTIONS!A4:B7, 2, FALSE))</f>
        <v/>
      </c>
    </row>
    <row r="6" spans="1:11" ht="15" customHeight="1" x14ac:dyDescent="0.25">
      <c r="A6" s="212" t="s">
        <v>380</v>
      </c>
      <c r="B6" s="212"/>
      <c r="C6" s="212"/>
      <c r="D6" s="212"/>
      <c r="E6" s="212"/>
      <c r="F6" s="212"/>
    </row>
    <row r="7" spans="1:11" x14ac:dyDescent="0.25">
      <c r="A7" s="212"/>
      <c r="B7" s="212"/>
      <c r="C7" s="212"/>
      <c r="D7" s="212"/>
      <c r="E7" s="212"/>
      <c r="F7" s="212"/>
    </row>
    <row r="8" spans="1:11" ht="15.75" thickBot="1" x14ac:dyDescent="0.3">
      <c r="A8" s="213"/>
      <c r="B8" s="213"/>
      <c r="C8" s="213"/>
      <c r="D8" s="213"/>
      <c r="E8" s="213"/>
      <c r="F8" s="213"/>
    </row>
    <row r="9" spans="1:11" ht="26.25" customHeight="1" thickBot="1" x14ac:dyDescent="0.4">
      <c r="A9" s="217" t="s">
        <v>12</v>
      </c>
      <c r="B9" s="218"/>
      <c r="C9" s="218"/>
      <c r="D9" s="218"/>
      <c r="E9" s="218"/>
      <c r="F9" s="219"/>
    </row>
    <row r="10" spans="1:11" ht="15.75" thickBot="1" x14ac:dyDescent="0.3">
      <c r="A10" s="18"/>
      <c r="B10" s="106" t="s">
        <v>0</v>
      </c>
      <c r="C10" s="106" t="s">
        <v>1</v>
      </c>
      <c r="D10" s="106" t="s">
        <v>2</v>
      </c>
      <c r="E10" s="106" t="s">
        <v>3</v>
      </c>
      <c r="F10" s="106" t="s">
        <v>28</v>
      </c>
    </row>
    <row r="11" spans="1:11" ht="15.75" thickBot="1" x14ac:dyDescent="0.3">
      <c r="A11" s="18"/>
      <c r="B11" s="106" t="s">
        <v>4</v>
      </c>
      <c r="C11" s="106" t="s">
        <v>5</v>
      </c>
      <c r="D11" s="106" t="s">
        <v>6</v>
      </c>
      <c r="E11" s="106" t="s">
        <v>7</v>
      </c>
      <c r="F11" s="21"/>
    </row>
    <row r="12" spans="1:11" ht="81.75" customHeight="1" thickBot="1" x14ac:dyDescent="0.3">
      <c r="A12" s="22" t="s">
        <v>8</v>
      </c>
      <c r="B12" s="17" t="s">
        <v>27</v>
      </c>
      <c r="C12" s="17" t="s">
        <v>27</v>
      </c>
      <c r="D12" s="17" t="s">
        <v>27</v>
      </c>
      <c r="E12" s="17" t="s">
        <v>27</v>
      </c>
      <c r="F12" s="14"/>
    </row>
    <row r="13" spans="1:11" ht="17.25" customHeight="1" thickBot="1" x14ac:dyDescent="0.3">
      <c r="A13" s="214" t="s">
        <v>30</v>
      </c>
      <c r="B13" s="215"/>
      <c r="C13" s="215"/>
      <c r="D13" s="215"/>
      <c r="E13" s="216"/>
      <c r="F13" s="23">
        <f>SUM(IF(F12="Unsatisfactory",1,0)+IF(F12="Basic",2,0)+IF(F12="Proficient",3,0)+IF(F12="Distinguished",4,0))</f>
        <v>0</v>
      </c>
    </row>
    <row r="14" spans="1:11" ht="86.25" customHeight="1" thickBot="1" x14ac:dyDescent="0.3">
      <c r="A14" s="22" t="s">
        <v>9</v>
      </c>
      <c r="B14" s="17" t="s">
        <v>27</v>
      </c>
      <c r="C14" s="17" t="s">
        <v>27</v>
      </c>
      <c r="D14" s="17" t="s">
        <v>27</v>
      </c>
      <c r="E14" s="17" t="s">
        <v>27</v>
      </c>
      <c r="F14" s="14" t="s">
        <v>2</v>
      </c>
      <c r="H14" s="107"/>
      <c r="I14" s="107"/>
      <c r="J14" s="107"/>
      <c r="K14" s="107"/>
    </row>
    <row r="15" spans="1:11" ht="20.25" customHeight="1" thickBot="1" x14ac:dyDescent="0.3">
      <c r="A15" s="24" t="s">
        <v>29</v>
      </c>
      <c r="B15" s="25"/>
      <c r="C15" s="25"/>
      <c r="D15" s="25"/>
      <c r="E15" s="26"/>
      <c r="F15" s="23">
        <f>SUM(IF(F14="Unsatisfactory",1,0)+IF(F14="Basic",2,0)+IF(F14="Proficient",3,0)+IF(F14="Distinguished",4,0))</f>
        <v>3</v>
      </c>
      <c r="H15" s="107"/>
      <c r="I15" s="107"/>
      <c r="J15" s="107"/>
      <c r="K15" s="107"/>
    </row>
    <row r="16" spans="1:11" ht="23.25" customHeight="1" thickBot="1" x14ac:dyDescent="0.3">
      <c r="A16" s="220" t="s">
        <v>10</v>
      </c>
      <c r="B16" s="220"/>
      <c r="C16" s="220"/>
      <c r="D16" s="220"/>
      <c r="E16" s="220"/>
      <c r="F16" s="28">
        <f>SUM(F13,F15)</f>
        <v>3</v>
      </c>
      <c r="H16" s="107"/>
      <c r="I16" s="107"/>
      <c r="J16" s="107"/>
      <c r="K16" s="107"/>
    </row>
    <row r="17" spans="1:17" ht="23.25" customHeight="1" thickBot="1" x14ac:dyDescent="0.3">
      <c r="A17" s="220" t="s">
        <v>77</v>
      </c>
      <c r="B17" s="220"/>
      <c r="C17" s="220"/>
      <c r="D17" s="220"/>
      <c r="E17" s="220"/>
      <c r="F17" s="28">
        <f>SUM(IF(F12&gt;0,4,0)+(IF(F14&gt;0,4,0)))</f>
        <v>4</v>
      </c>
      <c r="H17" s="107"/>
      <c r="I17" s="107"/>
      <c r="J17" s="107"/>
      <c r="K17" s="107"/>
    </row>
    <row r="18" spans="1:17" ht="25.5" customHeight="1" x14ac:dyDescent="0.25">
      <c r="A18" s="224" t="s">
        <v>31</v>
      </c>
      <c r="B18" s="225"/>
      <c r="C18" s="226"/>
      <c r="D18" s="221" t="s">
        <v>11</v>
      </c>
      <c r="E18" s="222"/>
      <c r="F18" s="223"/>
      <c r="H18" s="107"/>
      <c r="I18" s="107"/>
      <c r="J18" s="107"/>
      <c r="K18" s="107"/>
    </row>
    <row r="19" spans="1:17" ht="25.5" customHeight="1" thickBot="1" x14ac:dyDescent="0.3">
      <c r="A19" s="227"/>
      <c r="B19" s="228"/>
      <c r="C19" s="229"/>
      <c r="D19" s="29"/>
      <c r="E19" s="30" t="str">
        <f>IF(F16/(F17/4)&gt;3.49, "DISTINGUISHED", IF(F16/(F17/4)&gt;2.49, "PROFICIENT", IF(F16/(F17/4)&gt;1.49, "BASIC", "UNSATISFACTORY")))</f>
        <v>PROFICIENT</v>
      </c>
      <c r="F19" s="31"/>
      <c r="H19" s="107"/>
      <c r="I19" s="107"/>
      <c r="J19" s="107"/>
      <c r="K19" s="107"/>
    </row>
    <row r="22" spans="1:17" ht="15.75" thickBot="1" x14ac:dyDescent="0.3"/>
    <row r="23" spans="1:17" ht="33" customHeight="1" x14ac:dyDescent="0.25">
      <c r="A23" s="248" t="s">
        <v>145</v>
      </c>
      <c r="B23" s="249"/>
      <c r="C23" s="249"/>
      <c r="D23" s="249"/>
      <c r="E23" s="249"/>
      <c r="F23" s="250"/>
      <c r="H23" s="245" t="s">
        <v>415</v>
      </c>
      <c r="I23" s="246"/>
      <c r="J23" s="246"/>
      <c r="K23" s="246"/>
      <c r="L23" s="246"/>
      <c r="M23" s="246"/>
      <c r="N23" s="246"/>
      <c r="O23" s="246"/>
      <c r="P23" s="246"/>
      <c r="Q23" s="247"/>
    </row>
    <row r="24" spans="1:17" ht="15" customHeight="1" x14ac:dyDescent="0.25">
      <c r="A24" s="169" t="s">
        <v>13</v>
      </c>
      <c r="B24" s="159" t="s">
        <v>1</v>
      </c>
      <c r="C24" s="159" t="s">
        <v>2</v>
      </c>
      <c r="D24" s="160" t="s">
        <v>3</v>
      </c>
      <c r="E24" s="257"/>
      <c r="F24" s="258"/>
      <c r="H24" s="239" t="s">
        <v>416</v>
      </c>
      <c r="I24" s="240"/>
      <c r="J24" s="240"/>
      <c r="K24" s="240"/>
      <c r="L24" s="240"/>
      <c r="M24" s="240"/>
      <c r="N24" s="240"/>
      <c r="O24" s="240"/>
      <c r="P24" s="240"/>
      <c r="Q24" s="241"/>
    </row>
    <row r="25" spans="1:17" ht="90" x14ac:dyDescent="0.25">
      <c r="A25" s="170" t="s">
        <v>146</v>
      </c>
      <c r="B25" s="161" t="s">
        <v>14</v>
      </c>
      <c r="C25" s="161" t="s">
        <v>15</v>
      </c>
      <c r="D25" s="161" t="s">
        <v>16</v>
      </c>
      <c r="E25" s="251" t="s">
        <v>417</v>
      </c>
      <c r="F25" s="252"/>
      <c r="H25" s="239"/>
      <c r="I25" s="240"/>
      <c r="J25" s="240"/>
      <c r="K25" s="240"/>
      <c r="L25" s="240"/>
      <c r="M25" s="240"/>
      <c r="N25" s="240"/>
      <c r="O25" s="240"/>
      <c r="P25" s="240"/>
      <c r="Q25" s="241"/>
    </row>
    <row r="26" spans="1:17" ht="15" customHeight="1" x14ac:dyDescent="0.25">
      <c r="A26" s="237" t="s">
        <v>418</v>
      </c>
      <c r="B26" s="162"/>
      <c r="C26" s="163"/>
      <c r="D26" s="164" t="s">
        <v>17</v>
      </c>
      <c r="E26" s="230" t="s">
        <v>418</v>
      </c>
      <c r="F26" s="253"/>
      <c r="H26" s="239"/>
      <c r="I26" s="240"/>
      <c r="J26" s="240"/>
      <c r="K26" s="240"/>
      <c r="L26" s="240"/>
      <c r="M26" s="240"/>
      <c r="N26" s="240"/>
      <c r="O26" s="240"/>
      <c r="P26" s="240"/>
      <c r="Q26" s="241"/>
    </row>
    <row r="27" spans="1:17" ht="225" x14ac:dyDescent="0.25">
      <c r="A27" s="237"/>
      <c r="B27" s="165" t="s">
        <v>18</v>
      </c>
      <c r="C27" s="166" t="s">
        <v>147</v>
      </c>
      <c r="D27" s="167" t="s">
        <v>22</v>
      </c>
      <c r="E27" s="254"/>
      <c r="F27" s="253"/>
      <c r="H27" s="239"/>
      <c r="I27" s="240"/>
      <c r="J27" s="240"/>
      <c r="K27" s="240"/>
      <c r="L27" s="240"/>
      <c r="M27" s="240"/>
      <c r="N27" s="240"/>
      <c r="O27" s="240"/>
      <c r="P27" s="240"/>
      <c r="Q27" s="241"/>
    </row>
    <row r="28" spans="1:17" ht="15" customHeight="1" x14ac:dyDescent="0.25">
      <c r="A28" s="237"/>
      <c r="B28" s="166"/>
      <c r="C28" s="166"/>
      <c r="D28" s="165"/>
      <c r="E28" s="254"/>
      <c r="F28" s="253"/>
      <c r="H28" s="239"/>
      <c r="I28" s="240"/>
      <c r="J28" s="240"/>
      <c r="K28" s="240"/>
      <c r="L28" s="240"/>
      <c r="M28" s="240"/>
      <c r="N28" s="240"/>
      <c r="O28" s="240"/>
      <c r="P28" s="240"/>
      <c r="Q28" s="241"/>
    </row>
    <row r="29" spans="1:17" ht="180.75" thickBot="1" x14ac:dyDescent="0.3">
      <c r="A29" s="237"/>
      <c r="B29" s="165" t="s">
        <v>19</v>
      </c>
      <c r="C29" s="166" t="s">
        <v>148</v>
      </c>
      <c r="D29" s="167" t="s">
        <v>23</v>
      </c>
      <c r="E29" s="254"/>
      <c r="F29" s="253"/>
      <c r="H29" s="242"/>
      <c r="I29" s="243"/>
      <c r="J29" s="243"/>
      <c r="K29" s="243"/>
      <c r="L29" s="243"/>
      <c r="M29" s="243"/>
      <c r="N29" s="243"/>
      <c r="O29" s="243"/>
      <c r="P29" s="243"/>
      <c r="Q29" s="244"/>
    </row>
    <row r="30" spans="1:17" ht="17.25" customHeight="1" x14ac:dyDescent="0.25">
      <c r="A30" s="237"/>
      <c r="B30" s="166"/>
      <c r="C30" s="166"/>
      <c r="D30" s="168"/>
      <c r="E30" s="254"/>
      <c r="F30" s="253"/>
      <c r="H30" s="141"/>
      <c r="I30" s="141"/>
      <c r="J30" s="141"/>
      <c r="K30" s="141"/>
      <c r="L30" s="141"/>
      <c r="M30" s="141"/>
      <c r="N30" s="141"/>
      <c r="O30" s="141"/>
      <c r="P30" s="141"/>
      <c r="Q30" s="141"/>
    </row>
    <row r="31" spans="1:17" ht="141.75" customHeight="1" x14ac:dyDescent="0.25">
      <c r="A31" s="237"/>
      <c r="B31" s="166" t="s">
        <v>20</v>
      </c>
      <c r="C31" s="166" t="s">
        <v>149</v>
      </c>
      <c r="D31" s="167" t="s">
        <v>24</v>
      </c>
      <c r="E31" s="254"/>
      <c r="F31" s="253"/>
      <c r="H31" s="141"/>
      <c r="I31" s="141"/>
      <c r="J31" s="141"/>
      <c r="K31" s="141"/>
      <c r="L31" s="141"/>
      <c r="M31" s="141"/>
      <c r="N31" s="141"/>
      <c r="O31" s="141"/>
      <c r="P31" s="141"/>
      <c r="Q31" s="141"/>
    </row>
    <row r="32" spans="1:17" ht="15.75" customHeight="1" x14ac:dyDescent="0.25">
      <c r="A32" s="237"/>
      <c r="B32" s="166"/>
      <c r="C32" s="166"/>
      <c r="D32" s="166"/>
      <c r="E32" s="254"/>
      <c r="F32" s="253"/>
      <c r="H32" s="141"/>
      <c r="I32" s="141"/>
      <c r="J32" s="141"/>
      <c r="K32" s="141"/>
      <c r="L32" s="141"/>
      <c r="M32" s="141"/>
      <c r="N32" s="141"/>
      <c r="O32" s="141"/>
      <c r="P32" s="141"/>
      <c r="Q32" s="141"/>
    </row>
    <row r="33" spans="1:17" ht="150" customHeight="1" x14ac:dyDescent="0.25">
      <c r="A33" s="237"/>
      <c r="B33" s="166"/>
      <c r="C33" s="166" t="s">
        <v>150</v>
      </c>
      <c r="D33" s="167" t="s">
        <v>25</v>
      </c>
      <c r="E33" s="254"/>
      <c r="F33" s="253"/>
      <c r="H33" s="141"/>
      <c r="I33" s="141"/>
      <c r="J33" s="141"/>
      <c r="K33" s="141"/>
      <c r="L33" s="141"/>
      <c r="M33" s="141"/>
      <c r="N33" s="141"/>
      <c r="O33" s="141"/>
      <c r="P33" s="141"/>
      <c r="Q33" s="141"/>
    </row>
    <row r="34" spans="1:17" ht="15" customHeight="1" x14ac:dyDescent="0.25">
      <c r="A34" s="237"/>
      <c r="B34" s="166"/>
      <c r="C34" s="166"/>
      <c r="D34" s="166"/>
      <c r="E34" s="254"/>
      <c r="F34" s="253"/>
      <c r="H34" s="141"/>
      <c r="I34" s="141"/>
      <c r="J34" s="141"/>
      <c r="K34" s="141"/>
      <c r="L34" s="141"/>
      <c r="M34" s="141"/>
      <c r="N34" s="141"/>
      <c r="O34" s="141"/>
      <c r="P34" s="141"/>
      <c r="Q34" s="141"/>
    </row>
    <row r="35" spans="1:17" ht="173.25" customHeight="1" thickBot="1" x14ac:dyDescent="0.3">
      <c r="A35" s="238"/>
      <c r="B35" s="171"/>
      <c r="C35" s="171" t="s">
        <v>21</v>
      </c>
      <c r="D35" s="172" t="s">
        <v>26</v>
      </c>
      <c r="E35" s="255"/>
      <c r="F35" s="256"/>
      <c r="H35" s="141"/>
      <c r="I35" s="141"/>
      <c r="J35" s="141"/>
      <c r="K35" s="141"/>
      <c r="L35" s="141"/>
      <c r="M35" s="141"/>
      <c r="N35" s="141"/>
      <c r="O35" s="141"/>
      <c r="P35" s="141"/>
      <c r="Q35" s="141"/>
    </row>
    <row r="36" spans="1:17" ht="18" customHeight="1" thickBot="1" x14ac:dyDescent="0.3">
      <c r="A36" s="113"/>
      <c r="B36" s="115"/>
      <c r="C36" s="115"/>
      <c r="D36" s="114"/>
      <c r="E36" s="109"/>
      <c r="F36" s="109"/>
      <c r="H36" s="141"/>
      <c r="I36" s="141"/>
      <c r="J36" s="141"/>
      <c r="K36" s="141"/>
      <c r="L36" s="141"/>
      <c r="M36" s="141"/>
      <c r="N36" s="141"/>
      <c r="O36" s="141"/>
      <c r="P36" s="141"/>
      <c r="Q36" s="141"/>
    </row>
    <row r="37" spans="1:17" ht="48" customHeight="1" x14ac:dyDescent="0.25">
      <c r="A37" s="234" t="s">
        <v>151</v>
      </c>
      <c r="B37" s="235"/>
      <c r="C37" s="235"/>
      <c r="D37" s="235"/>
      <c r="E37" s="235"/>
      <c r="F37" s="236"/>
      <c r="H37" s="141"/>
      <c r="I37" s="141"/>
      <c r="J37" s="141"/>
      <c r="K37" s="141"/>
      <c r="L37" s="141"/>
      <c r="M37" s="141"/>
      <c r="N37" s="141"/>
      <c r="O37" s="141"/>
      <c r="P37" s="141"/>
      <c r="Q37" s="141"/>
    </row>
    <row r="38" spans="1:17" ht="18.75" x14ac:dyDescent="0.25">
      <c r="A38" s="169" t="s">
        <v>13</v>
      </c>
      <c r="B38" s="159" t="s">
        <v>1</v>
      </c>
      <c r="C38" s="159" t="s">
        <v>2</v>
      </c>
      <c r="D38" s="160" t="s">
        <v>3</v>
      </c>
      <c r="E38" s="257"/>
      <c r="F38" s="258"/>
      <c r="H38" s="141"/>
      <c r="I38" s="141"/>
      <c r="J38" s="141"/>
      <c r="K38" s="141"/>
      <c r="L38" s="141"/>
      <c r="M38" s="141"/>
      <c r="N38" s="141"/>
      <c r="O38" s="141"/>
      <c r="P38" s="141"/>
      <c r="Q38" s="141"/>
    </row>
    <row r="39" spans="1:17" ht="90" x14ac:dyDescent="0.25">
      <c r="A39" s="170" t="s">
        <v>146</v>
      </c>
      <c r="B39" s="161" t="s">
        <v>14</v>
      </c>
      <c r="C39" s="161" t="s">
        <v>15</v>
      </c>
      <c r="D39" s="161" t="s">
        <v>16</v>
      </c>
      <c r="E39" s="251" t="s">
        <v>417</v>
      </c>
      <c r="F39" s="252"/>
      <c r="H39" s="141"/>
      <c r="I39" s="141"/>
      <c r="J39" s="141"/>
      <c r="K39" s="141"/>
      <c r="L39" s="141"/>
      <c r="M39" s="141"/>
      <c r="N39" s="141"/>
      <c r="O39" s="141"/>
      <c r="P39" s="141"/>
      <c r="Q39" s="141"/>
    </row>
    <row r="40" spans="1:17" ht="24" customHeight="1" x14ac:dyDescent="0.25">
      <c r="A40" s="237" t="s">
        <v>418</v>
      </c>
      <c r="B40" s="162"/>
      <c r="C40" s="163"/>
      <c r="D40" s="164" t="s">
        <v>17</v>
      </c>
      <c r="E40" s="230" t="s">
        <v>418</v>
      </c>
      <c r="F40" s="231"/>
      <c r="H40" s="141"/>
      <c r="I40" s="141"/>
      <c r="J40" s="141"/>
      <c r="K40" s="141"/>
      <c r="L40" s="141"/>
      <c r="M40" s="141"/>
      <c r="N40" s="141"/>
      <c r="O40" s="141"/>
      <c r="P40" s="141"/>
      <c r="Q40" s="141"/>
    </row>
    <row r="41" spans="1:17" ht="186.75" customHeight="1" x14ac:dyDescent="0.25">
      <c r="A41" s="237"/>
      <c r="B41" s="165" t="s">
        <v>152</v>
      </c>
      <c r="C41" s="165" t="s">
        <v>153</v>
      </c>
      <c r="D41" s="167" t="s">
        <v>154</v>
      </c>
      <c r="E41" s="230"/>
      <c r="F41" s="231"/>
      <c r="H41" s="141"/>
      <c r="I41" s="141"/>
      <c r="J41" s="141"/>
      <c r="K41" s="141"/>
      <c r="L41" s="141"/>
      <c r="M41" s="141"/>
      <c r="N41" s="141"/>
      <c r="O41" s="141"/>
      <c r="P41" s="141"/>
      <c r="Q41" s="141"/>
    </row>
    <row r="42" spans="1:17" ht="15" customHeight="1" x14ac:dyDescent="0.25">
      <c r="A42" s="237"/>
      <c r="B42" s="166"/>
      <c r="C42" s="165"/>
      <c r="D42" s="165"/>
      <c r="E42" s="230"/>
      <c r="F42" s="231"/>
      <c r="H42" s="141"/>
      <c r="I42" s="141"/>
      <c r="J42" s="141"/>
      <c r="K42" s="141"/>
      <c r="L42" s="141"/>
      <c r="M42" s="141"/>
      <c r="N42" s="141"/>
      <c r="O42" s="141"/>
      <c r="P42" s="141"/>
      <c r="Q42" s="141"/>
    </row>
    <row r="43" spans="1:17" ht="180" customHeight="1" x14ac:dyDescent="0.25">
      <c r="A43" s="237"/>
      <c r="B43" s="165" t="s">
        <v>155</v>
      </c>
      <c r="C43" s="165" t="s">
        <v>156</v>
      </c>
      <c r="D43" s="167" t="s">
        <v>157</v>
      </c>
      <c r="E43" s="230"/>
      <c r="F43" s="231"/>
      <c r="H43" s="141"/>
      <c r="I43" s="141"/>
      <c r="J43" s="141"/>
      <c r="K43" s="141"/>
      <c r="L43" s="141"/>
      <c r="M43" s="141"/>
      <c r="N43" s="141"/>
      <c r="O43" s="141"/>
      <c r="P43" s="141"/>
      <c r="Q43" s="141"/>
    </row>
    <row r="44" spans="1:17" ht="15" customHeight="1" x14ac:dyDescent="0.25">
      <c r="A44" s="237"/>
      <c r="B44" s="166"/>
      <c r="C44" s="166"/>
      <c r="D44" s="168"/>
      <c r="E44" s="230"/>
      <c r="F44" s="231"/>
      <c r="H44" s="141"/>
      <c r="I44" s="141"/>
      <c r="J44" s="141"/>
      <c r="K44" s="141"/>
      <c r="L44" s="141"/>
      <c r="M44" s="141"/>
      <c r="N44" s="141"/>
      <c r="O44" s="141"/>
      <c r="P44" s="141"/>
      <c r="Q44" s="141"/>
    </row>
    <row r="45" spans="1:17" ht="160.5" customHeight="1" x14ac:dyDescent="0.25">
      <c r="A45" s="237"/>
      <c r="B45" s="166"/>
      <c r="C45" s="165" t="s">
        <v>158</v>
      </c>
      <c r="D45" s="167" t="s">
        <v>159</v>
      </c>
      <c r="E45" s="230"/>
      <c r="F45" s="231"/>
      <c r="H45" s="141"/>
      <c r="I45" s="141"/>
      <c r="J45" s="141"/>
      <c r="K45" s="141"/>
      <c r="L45" s="141"/>
      <c r="M45" s="141"/>
      <c r="N45" s="141"/>
      <c r="O45" s="141"/>
      <c r="P45" s="141"/>
      <c r="Q45" s="141"/>
    </row>
    <row r="46" spans="1:17" ht="15" customHeight="1" x14ac:dyDescent="0.25">
      <c r="A46" s="237"/>
      <c r="B46" s="166"/>
      <c r="C46" s="166"/>
      <c r="D46" s="166"/>
      <c r="E46" s="230"/>
      <c r="F46" s="231"/>
      <c r="H46" s="141"/>
      <c r="I46" s="141"/>
      <c r="J46" s="141"/>
      <c r="K46" s="141"/>
      <c r="L46" s="141"/>
      <c r="M46" s="141"/>
      <c r="N46" s="141"/>
      <c r="O46" s="141"/>
      <c r="P46" s="141"/>
      <c r="Q46" s="141"/>
    </row>
    <row r="47" spans="1:17" ht="105.75" thickBot="1" x14ac:dyDescent="0.3">
      <c r="A47" s="238"/>
      <c r="B47" s="171"/>
      <c r="C47" s="171"/>
      <c r="D47" s="173" t="s">
        <v>160</v>
      </c>
      <c r="E47" s="232"/>
      <c r="F47" s="233"/>
      <c r="H47" s="141"/>
      <c r="I47" s="141"/>
      <c r="J47" s="141"/>
      <c r="K47" s="141"/>
      <c r="L47" s="141"/>
      <c r="M47" s="141"/>
      <c r="N47" s="141"/>
      <c r="O47" s="141"/>
      <c r="P47" s="141"/>
      <c r="Q47" s="141"/>
    </row>
    <row r="48" spans="1:17" x14ac:dyDescent="0.25">
      <c r="A48" s="108"/>
      <c r="B48" s="108"/>
    </row>
    <row r="49" spans="1:2" x14ac:dyDescent="0.25">
      <c r="A49" s="109"/>
      <c r="B49" s="109"/>
    </row>
    <row r="50" spans="1:2" x14ac:dyDescent="0.25">
      <c r="A50" s="108"/>
      <c r="B50" s="108"/>
    </row>
    <row r="51" spans="1:2" x14ac:dyDescent="0.25">
      <c r="A51" s="109"/>
      <c r="B51" s="109"/>
    </row>
    <row r="52" spans="1:2" ht="80.25" customHeight="1" x14ac:dyDescent="0.25">
      <c r="A52" s="108"/>
      <c r="B52" s="108"/>
    </row>
  </sheetData>
  <sheetProtection password="CDCC" sheet="1" objects="1" scenarios="1" formatCells="0"/>
  <mergeCells count="19">
    <mergeCell ref="E40:F47"/>
    <mergeCell ref="A37:F37"/>
    <mergeCell ref="A40:A47"/>
    <mergeCell ref="H24:Q29"/>
    <mergeCell ref="H23:Q23"/>
    <mergeCell ref="A23:F23"/>
    <mergeCell ref="A26:A35"/>
    <mergeCell ref="E25:F25"/>
    <mergeCell ref="E26:F35"/>
    <mergeCell ref="E24:F24"/>
    <mergeCell ref="E38:F38"/>
    <mergeCell ref="E39:F39"/>
    <mergeCell ref="A6:F8"/>
    <mergeCell ref="A13:E13"/>
    <mergeCell ref="A9:F9"/>
    <mergeCell ref="A16:E16"/>
    <mergeCell ref="D18:F18"/>
    <mergeCell ref="A17:E17"/>
    <mergeCell ref="A18:C19"/>
  </mergeCells>
  <dataValidations count="1">
    <dataValidation type="list" allowBlank="1" showInputMessage="1" showErrorMessage="1" sqref="F14 F12">
      <formula1>$A$10:$E$10</formula1>
    </dataValidation>
  </dataValidations>
  <pageMargins left="0.7" right="0.7" top="0.75" bottom="0.75" header="0.3" footer="0.3"/>
  <pageSetup fitToHeight="0"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127"/>
  <sheetViews>
    <sheetView topLeftCell="A16" zoomScale="80" zoomScaleNormal="80" zoomScalePageLayoutView="80" workbookViewId="0">
      <selection activeCell="G21" sqref="G21"/>
    </sheetView>
  </sheetViews>
  <sheetFormatPr defaultColWidth="8.85546875" defaultRowHeight="15" x14ac:dyDescent="0.25"/>
  <cols>
    <col min="1" max="1" width="29.140625" style="20" customWidth="1"/>
    <col min="2" max="3" width="20.42578125" style="20" customWidth="1"/>
    <col min="4" max="4" width="19.42578125" style="20" customWidth="1"/>
    <col min="5" max="5" width="17.42578125" style="20" customWidth="1"/>
    <col min="6" max="7" width="14.42578125" style="20" customWidth="1"/>
    <col min="8" max="16384" width="8.85546875" style="20"/>
  </cols>
  <sheetData>
    <row r="1" spans="1:9" x14ac:dyDescent="0.25">
      <c r="A1" s="86" t="s">
        <v>381</v>
      </c>
      <c r="B1" s="87" t="str">
        <f>IF(INSTRUCTIONS!B1="", "", VLOOKUP('Vision Goals'!A1, INSTRUCTIONS!A1:B4, 2, FALSE))</f>
        <v/>
      </c>
    </row>
    <row r="2" spans="1:9" x14ac:dyDescent="0.25">
      <c r="A2" s="86" t="s">
        <v>382</v>
      </c>
      <c r="B2" s="87" t="str">
        <f>IF(INSTRUCTIONS!B2="", "", VLOOKUP('Vision Goals'!A2, INSTRUCTIONS!A2:B5, 2, FALSE))</f>
        <v/>
      </c>
      <c r="C2" s="87"/>
    </row>
    <row r="3" spans="1:9" x14ac:dyDescent="0.25">
      <c r="A3" s="86" t="s">
        <v>383</v>
      </c>
      <c r="B3" s="88" t="str">
        <f>IF(INSTRUCTIONS!B3="", "", VLOOKUP('Vision Goals'!A3, INSTRUCTIONS!A3:B6, 2, FALSE))</f>
        <v/>
      </c>
    </row>
    <row r="4" spans="1:9" x14ac:dyDescent="0.25">
      <c r="A4" s="86" t="s">
        <v>384</v>
      </c>
      <c r="B4" s="87" t="str">
        <f>IF(INSTRUCTIONS!B4="", "", VLOOKUP('Vision Goals'!A4, INSTRUCTIONS!A4:B7, 2, FALSE))</f>
        <v/>
      </c>
    </row>
    <row r="6" spans="1:9" s="15" customFormat="1" ht="15" customHeight="1" x14ac:dyDescent="0.25">
      <c r="A6" s="212" t="s">
        <v>380</v>
      </c>
      <c r="B6" s="212"/>
      <c r="C6" s="212"/>
      <c r="D6" s="212"/>
      <c r="E6" s="212"/>
      <c r="F6" s="212"/>
      <c r="G6" s="112"/>
    </row>
    <row r="7" spans="1:9" s="15" customFormat="1" x14ac:dyDescent="0.25">
      <c r="A7" s="212"/>
      <c r="B7" s="212"/>
      <c r="C7" s="212"/>
      <c r="D7" s="212"/>
      <c r="E7" s="212"/>
      <c r="F7" s="212"/>
      <c r="G7" s="20"/>
    </row>
    <row r="8" spans="1:9" s="15" customFormat="1" ht="15.75" thickBot="1" x14ac:dyDescent="0.3">
      <c r="A8" s="213"/>
      <c r="B8" s="213"/>
      <c r="C8" s="213"/>
      <c r="D8" s="213"/>
      <c r="E8" s="213"/>
      <c r="F8" s="213"/>
      <c r="G8" s="20"/>
    </row>
    <row r="9" spans="1:9" s="104" customFormat="1" ht="26.25" customHeight="1" thickBot="1" x14ac:dyDescent="0.4">
      <c r="A9" s="217" t="s">
        <v>32</v>
      </c>
      <c r="B9" s="218"/>
      <c r="C9" s="218"/>
      <c r="D9" s="218"/>
      <c r="E9" s="218"/>
      <c r="F9" s="219"/>
      <c r="G9" s="20"/>
    </row>
    <row r="10" spans="1:9" ht="15.75" thickBot="1" x14ac:dyDescent="0.3">
      <c r="A10" s="18"/>
      <c r="B10" s="19" t="s">
        <v>0</v>
      </c>
      <c r="C10" s="19" t="s">
        <v>1</v>
      </c>
      <c r="D10" s="19" t="s">
        <v>2</v>
      </c>
      <c r="E10" s="19" t="s">
        <v>3</v>
      </c>
      <c r="F10" s="19" t="s">
        <v>28</v>
      </c>
    </row>
    <row r="11" spans="1:9" ht="15.75" thickBot="1" x14ac:dyDescent="0.3">
      <c r="A11" s="18"/>
      <c r="B11" s="19" t="s">
        <v>4</v>
      </c>
      <c r="C11" s="19" t="s">
        <v>5</v>
      </c>
      <c r="D11" s="19" t="s">
        <v>6</v>
      </c>
      <c r="E11" s="19" t="s">
        <v>7</v>
      </c>
      <c r="F11" s="21"/>
    </row>
    <row r="12" spans="1:9" ht="52.5" customHeight="1" thickBot="1" x14ac:dyDescent="0.3">
      <c r="A12" s="22" t="s">
        <v>33</v>
      </c>
      <c r="B12" s="17" t="s">
        <v>27</v>
      </c>
      <c r="C12" s="17" t="s">
        <v>27</v>
      </c>
      <c r="D12" s="17" t="s">
        <v>27</v>
      </c>
      <c r="E12" s="17" t="s">
        <v>27</v>
      </c>
      <c r="F12" s="14" t="s">
        <v>0</v>
      </c>
      <c r="I12" s="142"/>
    </row>
    <row r="13" spans="1:9" ht="16.5" thickBot="1" x14ac:dyDescent="0.3">
      <c r="A13" s="214" t="s">
        <v>34</v>
      </c>
      <c r="B13" s="215"/>
      <c r="C13" s="215"/>
      <c r="D13" s="215"/>
      <c r="E13" s="216"/>
      <c r="F13" s="23">
        <f>SUM(IF(F12="Unsatisfactory",1,0)+IF(F12="Basic",2,0)+IF(F12="Proficient",3,0)+IF(F12="Distinguished",4,0))</f>
        <v>1</v>
      </c>
    </row>
    <row r="14" spans="1:9" ht="71.25" customHeight="1" thickBot="1" x14ac:dyDescent="0.3">
      <c r="A14" s="22" t="s">
        <v>395</v>
      </c>
      <c r="B14" s="17" t="s">
        <v>27</v>
      </c>
      <c r="C14" s="17" t="s">
        <v>27</v>
      </c>
      <c r="D14" s="17" t="s">
        <v>27</v>
      </c>
      <c r="E14" s="17" t="s">
        <v>27</v>
      </c>
      <c r="F14" s="14"/>
      <c r="I14" s="142"/>
    </row>
    <row r="15" spans="1:9" ht="16.5" thickBot="1" x14ac:dyDescent="0.3">
      <c r="A15" s="24" t="s">
        <v>35</v>
      </c>
      <c r="B15" s="25"/>
      <c r="C15" s="25"/>
      <c r="D15" s="25"/>
      <c r="E15" s="26"/>
      <c r="F15" s="23">
        <f>SUM(IF(F14="Unsatisfactory",1,0)+IF(F14="Basic",2,0)+IF(F14="Proficient",3,0)+IF(F14="Distinguished",4,0))</f>
        <v>0</v>
      </c>
    </row>
    <row r="16" spans="1:9" ht="48" customHeight="1" thickBot="1" x14ac:dyDescent="0.3">
      <c r="A16" s="22" t="s">
        <v>396</v>
      </c>
      <c r="B16" s="17" t="s">
        <v>27</v>
      </c>
      <c r="C16" s="17" t="s">
        <v>27</v>
      </c>
      <c r="D16" s="17" t="s">
        <v>27</v>
      </c>
      <c r="E16" s="17" t="s">
        <v>27</v>
      </c>
      <c r="F16" s="14"/>
    </row>
    <row r="17" spans="1:18" ht="16.5" thickBot="1" x14ac:dyDescent="0.3">
      <c r="A17" s="214" t="s">
        <v>36</v>
      </c>
      <c r="B17" s="215"/>
      <c r="C17" s="215"/>
      <c r="D17" s="215"/>
      <c r="E17" s="216"/>
      <c r="F17" s="23">
        <f>SUM(IF(F16="Unsatisfactory",1,0)+IF(F16="Basic",2,0)+IF(F16="Proficient",3,0)+IF(F16="Distinguished",4,0))</f>
        <v>0</v>
      </c>
    </row>
    <row r="18" spans="1:18" ht="51" customHeight="1" thickBot="1" x14ac:dyDescent="0.3">
      <c r="A18" s="22" t="s">
        <v>397</v>
      </c>
      <c r="B18" s="17" t="s">
        <v>27</v>
      </c>
      <c r="C18" s="17" t="s">
        <v>27</v>
      </c>
      <c r="D18" s="17" t="s">
        <v>27</v>
      </c>
      <c r="E18" s="17" t="s">
        <v>27</v>
      </c>
      <c r="F18" s="14" t="s">
        <v>1</v>
      </c>
    </row>
    <row r="19" spans="1:18" ht="16.5" thickBot="1" x14ac:dyDescent="0.3">
      <c r="A19" s="24" t="s">
        <v>37</v>
      </c>
      <c r="B19" s="25"/>
      <c r="C19" s="25"/>
      <c r="D19" s="25"/>
      <c r="E19" s="26"/>
      <c r="F19" s="23">
        <f>SUM(IF(F18="Unsatisfactory",1,0)+IF(F18="Basic",2,0)+IF(F18="Proficient",3,0)+IF(F18="Distinguished",4,0))</f>
        <v>2</v>
      </c>
    </row>
    <row r="20" spans="1:18" ht="47.25" customHeight="1" thickBot="1" x14ac:dyDescent="0.3">
      <c r="A20" s="22" t="s">
        <v>398</v>
      </c>
      <c r="B20" s="17" t="s">
        <v>27</v>
      </c>
      <c r="C20" s="17" t="s">
        <v>27</v>
      </c>
      <c r="D20" s="17" t="s">
        <v>27</v>
      </c>
      <c r="E20" s="17" t="s">
        <v>27</v>
      </c>
      <c r="F20" s="14" t="s">
        <v>2</v>
      </c>
    </row>
    <row r="21" spans="1:18" ht="16.5" thickBot="1" x14ac:dyDescent="0.3">
      <c r="A21" s="24" t="s">
        <v>38</v>
      </c>
      <c r="B21" s="25"/>
      <c r="C21" s="25"/>
      <c r="D21" s="25"/>
      <c r="E21" s="26"/>
      <c r="F21" s="23">
        <f>SUM(IF(F20="Unsatisfactory",1,0)+IF(F20="Basic",2,0)+IF(F20="Proficient",3,0)+IF(F20="Distinguished",4,0))</f>
        <v>3</v>
      </c>
    </row>
    <row r="22" spans="1:18" ht="16.5" thickBot="1" x14ac:dyDescent="0.3">
      <c r="A22" s="283"/>
      <c r="B22" s="284"/>
      <c r="C22" s="284"/>
      <c r="D22" s="284"/>
      <c r="E22" s="285"/>
      <c r="F22" s="27">
        <f>SUM(F13,F15,F17,F19,F21)</f>
        <v>6</v>
      </c>
    </row>
    <row r="23" spans="1:18" ht="16.5" thickBot="1" x14ac:dyDescent="0.3">
      <c r="A23" s="220" t="s">
        <v>77</v>
      </c>
      <c r="B23" s="220"/>
      <c r="C23" s="220"/>
      <c r="D23" s="220"/>
      <c r="E23" s="220"/>
      <c r="F23" s="28">
        <f>SUM(IF(F13&gt;0,4,0)+(IF(F15&gt;0,4,0)+(IF(F17&gt;0,4,0)+(IF(F19&gt;0,4,0)+(IF(F21&gt;0,4,0))))))</f>
        <v>12</v>
      </c>
    </row>
    <row r="24" spans="1:18" ht="15.75" customHeight="1" x14ac:dyDescent="0.25">
      <c r="A24" s="286" t="s">
        <v>39</v>
      </c>
      <c r="B24" s="287"/>
      <c r="C24" s="288"/>
      <c r="D24" s="289" t="s">
        <v>48</v>
      </c>
      <c r="E24" s="290"/>
      <c r="F24" s="291"/>
    </row>
    <row r="25" spans="1:18" ht="14.25" customHeight="1" thickBot="1" x14ac:dyDescent="0.3">
      <c r="A25" s="227"/>
      <c r="B25" s="228"/>
      <c r="C25" s="229"/>
      <c r="D25" s="29"/>
      <c r="E25" s="30" t="str">
        <f>IF(F22/(F23/4)&gt;3.49, "DISTINGUISHED", IF(F22/(F23/4)&gt;2.49, "PROFICIENT", IF(F22/(F23/4)&gt;1.49, "BASIC", "UNSATISFACTORY")))</f>
        <v>BASIC</v>
      </c>
      <c r="F25" s="31"/>
    </row>
    <row r="26" spans="1:18" ht="15.75" thickBot="1" x14ac:dyDescent="0.3"/>
    <row r="27" spans="1:18" ht="47.25" customHeight="1" x14ac:dyDescent="0.25">
      <c r="A27" s="265" t="s">
        <v>161</v>
      </c>
      <c r="B27" s="266"/>
      <c r="C27" s="266"/>
      <c r="D27" s="266"/>
      <c r="E27" s="266"/>
      <c r="F27" s="267"/>
      <c r="H27" s="299" t="s">
        <v>419</v>
      </c>
      <c r="I27" s="300"/>
      <c r="J27" s="300"/>
      <c r="K27" s="300"/>
      <c r="L27" s="300"/>
      <c r="M27" s="300"/>
      <c r="N27" s="300"/>
      <c r="O27" s="300"/>
      <c r="P27" s="300"/>
      <c r="Q27" s="300"/>
      <c r="R27" s="301"/>
    </row>
    <row r="28" spans="1:18" x14ac:dyDescent="0.25">
      <c r="A28" s="116" t="s">
        <v>13</v>
      </c>
      <c r="B28" s="117" t="s">
        <v>1</v>
      </c>
      <c r="C28" s="117" t="s">
        <v>2</v>
      </c>
      <c r="D28" s="118" t="s">
        <v>3</v>
      </c>
      <c r="E28" s="268"/>
      <c r="F28" s="269"/>
      <c r="H28" s="292" t="s">
        <v>420</v>
      </c>
      <c r="I28" s="293"/>
      <c r="J28" s="293"/>
      <c r="K28" s="293"/>
      <c r="L28" s="293"/>
      <c r="M28" s="293"/>
      <c r="N28" s="293"/>
      <c r="O28" s="293"/>
      <c r="P28" s="293"/>
      <c r="Q28" s="293"/>
      <c r="R28" s="294"/>
    </row>
    <row r="29" spans="1:18" ht="76.5" x14ac:dyDescent="0.25">
      <c r="A29" s="119" t="s">
        <v>162</v>
      </c>
      <c r="B29" s="120" t="s">
        <v>14</v>
      </c>
      <c r="C29" s="120" t="s">
        <v>15</v>
      </c>
      <c r="D29" s="152" t="s">
        <v>16</v>
      </c>
      <c r="E29" s="278" t="s">
        <v>417</v>
      </c>
      <c r="F29" s="277"/>
      <c r="H29" s="295"/>
      <c r="I29" s="293"/>
      <c r="J29" s="293"/>
      <c r="K29" s="293"/>
      <c r="L29" s="293"/>
      <c r="M29" s="293"/>
      <c r="N29" s="293"/>
      <c r="O29" s="293"/>
      <c r="P29" s="293"/>
      <c r="Q29" s="293"/>
      <c r="R29" s="294"/>
    </row>
    <row r="30" spans="1:18" ht="25.5" customHeight="1" x14ac:dyDescent="0.25">
      <c r="A30" s="262" t="s">
        <v>418</v>
      </c>
      <c r="B30" s="122"/>
      <c r="C30" s="123"/>
      <c r="D30" s="148" t="s">
        <v>17</v>
      </c>
      <c r="E30" s="270" t="s">
        <v>418</v>
      </c>
      <c r="F30" s="271"/>
      <c r="H30" s="295"/>
      <c r="I30" s="293"/>
      <c r="J30" s="293"/>
      <c r="K30" s="293"/>
      <c r="L30" s="293"/>
      <c r="M30" s="293"/>
      <c r="N30" s="293"/>
      <c r="O30" s="293"/>
      <c r="P30" s="293"/>
      <c r="Q30" s="293"/>
      <c r="R30" s="294"/>
    </row>
    <row r="31" spans="1:18" x14ac:dyDescent="0.25">
      <c r="A31" s="263"/>
      <c r="B31" s="123"/>
      <c r="C31" s="123"/>
      <c r="D31" s="148"/>
      <c r="E31" s="272"/>
      <c r="F31" s="273"/>
      <c r="H31" s="295"/>
      <c r="I31" s="293"/>
      <c r="J31" s="293"/>
      <c r="K31" s="293"/>
      <c r="L31" s="293"/>
      <c r="M31" s="293"/>
      <c r="N31" s="293"/>
      <c r="O31" s="293"/>
      <c r="P31" s="293"/>
      <c r="Q31" s="293"/>
      <c r="R31" s="294"/>
    </row>
    <row r="32" spans="1:18" ht="158.25" customHeight="1" x14ac:dyDescent="0.25">
      <c r="A32" s="263"/>
      <c r="B32" s="125" t="s">
        <v>163</v>
      </c>
      <c r="C32" s="125" t="s">
        <v>164</v>
      </c>
      <c r="D32" s="149" t="s">
        <v>165</v>
      </c>
      <c r="E32" s="272"/>
      <c r="F32" s="273"/>
      <c r="H32" s="295"/>
      <c r="I32" s="293"/>
      <c r="J32" s="293"/>
      <c r="K32" s="293"/>
      <c r="L32" s="293"/>
      <c r="M32" s="293"/>
      <c r="N32" s="293"/>
      <c r="O32" s="293"/>
      <c r="P32" s="293"/>
      <c r="Q32" s="293"/>
      <c r="R32" s="294"/>
    </row>
    <row r="33" spans="1:18" x14ac:dyDescent="0.25">
      <c r="A33" s="263"/>
      <c r="B33" s="125"/>
      <c r="C33" s="125"/>
      <c r="D33" s="149"/>
      <c r="E33" s="272"/>
      <c r="F33" s="273"/>
      <c r="H33" s="295"/>
      <c r="I33" s="293"/>
      <c r="J33" s="293"/>
      <c r="K33" s="293"/>
      <c r="L33" s="293"/>
      <c r="M33" s="293"/>
      <c r="N33" s="293"/>
      <c r="O33" s="293"/>
      <c r="P33" s="293"/>
      <c r="Q33" s="293"/>
      <c r="R33" s="294"/>
    </row>
    <row r="34" spans="1:18" ht="161.25" customHeight="1" thickBot="1" x14ac:dyDescent="0.3">
      <c r="A34" s="263"/>
      <c r="B34" s="125" t="s">
        <v>166</v>
      </c>
      <c r="C34" s="125" t="s">
        <v>167</v>
      </c>
      <c r="D34" s="149" t="s">
        <v>168</v>
      </c>
      <c r="E34" s="272"/>
      <c r="F34" s="273"/>
      <c r="H34" s="296"/>
      <c r="I34" s="297"/>
      <c r="J34" s="297"/>
      <c r="K34" s="297"/>
      <c r="L34" s="297"/>
      <c r="M34" s="297"/>
      <c r="N34" s="297"/>
      <c r="O34" s="297"/>
      <c r="P34" s="297"/>
      <c r="Q34" s="297"/>
      <c r="R34" s="298"/>
    </row>
    <row r="35" spans="1:18" x14ac:dyDescent="0.25">
      <c r="A35" s="263"/>
      <c r="B35" s="123"/>
      <c r="C35" s="123"/>
      <c r="D35" s="150"/>
      <c r="E35" s="272"/>
      <c r="F35" s="273"/>
    </row>
    <row r="36" spans="1:18" ht="164.25" customHeight="1" x14ac:dyDescent="0.25">
      <c r="A36" s="263"/>
      <c r="B36" s="125" t="s">
        <v>169</v>
      </c>
      <c r="C36" s="125" t="s">
        <v>170</v>
      </c>
      <c r="D36" s="149" t="s">
        <v>414</v>
      </c>
      <c r="E36" s="272"/>
      <c r="F36" s="273"/>
    </row>
    <row r="37" spans="1:18" x14ac:dyDescent="0.25">
      <c r="A37" s="263"/>
      <c r="B37" s="123"/>
      <c r="C37" s="123"/>
      <c r="D37" s="148"/>
      <c r="E37" s="272"/>
      <c r="F37" s="273"/>
    </row>
    <row r="38" spans="1:18" ht="84.75" customHeight="1" thickBot="1" x14ac:dyDescent="0.3">
      <c r="A38" s="264"/>
      <c r="B38" s="128" t="s">
        <v>171</v>
      </c>
      <c r="C38" s="128" t="s">
        <v>172</v>
      </c>
      <c r="D38" s="151"/>
      <c r="E38" s="274"/>
      <c r="F38" s="275"/>
    </row>
    <row r="39" spans="1:18" ht="15.75" thickBot="1" x14ac:dyDescent="0.3">
      <c r="A39" s="129"/>
      <c r="B39" s="130"/>
      <c r="C39" s="131"/>
      <c r="D39" s="131"/>
      <c r="E39" s="131"/>
    </row>
    <row r="40" spans="1:18" ht="60" customHeight="1" x14ac:dyDescent="0.25">
      <c r="A40" s="265" t="s">
        <v>173</v>
      </c>
      <c r="B40" s="266"/>
      <c r="C40" s="266"/>
      <c r="D40" s="266"/>
      <c r="E40" s="266"/>
      <c r="F40" s="267"/>
    </row>
    <row r="41" spans="1:18" x14ac:dyDescent="0.25">
      <c r="A41" s="116" t="s">
        <v>13</v>
      </c>
      <c r="B41" s="117" t="s">
        <v>1</v>
      </c>
      <c r="C41" s="117" t="s">
        <v>2</v>
      </c>
      <c r="D41" s="118" t="s">
        <v>3</v>
      </c>
      <c r="E41" s="268"/>
      <c r="F41" s="269"/>
    </row>
    <row r="42" spans="1:18" ht="76.5" x14ac:dyDescent="0.25">
      <c r="A42" s="119" t="s">
        <v>162</v>
      </c>
      <c r="B42" s="120" t="s">
        <v>14</v>
      </c>
      <c r="C42" s="120" t="s">
        <v>15</v>
      </c>
      <c r="D42" s="121" t="s">
        <v>16</v>
      </c>
      <c r="E42" s="276" t="s">
        <v>417</v>
      </c>
      <c r="F42" s="277"/>
    </row>
    <row r="43" spans="1:18" x14ac:dyDescent="0.25">
      <c r="A43" s="262" t="s">
        <v>418</v>
      </c>
      <c r="B43" s="125"/>
      <c r="C43" s="123"/>
      <c r="D43" s="124" t="s">
        <v>17</v>
      </c>
      <c r="E43" s="270" t="s">
        <v>418</v>
      </c>
      <c r="F43" s="271"/>
    </row>
    <row r="44" spans="1:18" x14ac:dyDescent="0.25">
      <c r="A44" s="263"/>
      <c r="B44" s="125"/>
      <c r="C44" s="123"/>
      <c r="D44" s="124"/>
      <c r="E44" s="272"/>
      <c r="F44" s="273"/>
    </row>
    <row r="45" spans="1:18" ht="120.75" customHeight="1" x14ac:dyDescent="0.25">
      <c r="A45" s="263"/>
      <c r="B45" s="125" t="s">
        <v>174</v>
      </c>
      <c r="C45" s="125" t="s">
        <v>175</v>
      </c>
      <c r="D45" s="126" t="s">
        <v>176</v>
      </c>
      <c r="E45" s="272"/>
      <c r="F45" s="273"/>
    </row>
    <row r="46" spans="1:18" x14ac:dyDescent="0.25">
      <c r="A46" s="263"/>
      <c r="B46" s="125"/>
      <c r="C46" s="125"/>
      <c r="D46" s="126"/>
      <c r="E46" s="272"/>
      <c r="F46" s="273"/>
    </row>
    <row r="47" spans="1:18" ht="161.25" customHeight="1" x14ac:dyDescent="0.25">
      <c r="A47" s="263"/>
      <c r="B47" s="125" t="s">
        <v>177</v>
      </c>
      <c r="C47" s="125" t="s">
        <v>178</v>
      </c>
      <c r="D47" s="126" t="s">
        <v>179</v>
      </c>
      <c r="E47" s="272"/>
      <c r="F47" s="273"/>
    </row>
    <row r="48" spans="1:18" x14ac:dyDescent="0.25">
      <c r="A48" s="263"/>
      <c r="B48" s="123"/>
      <c r="C48" s="123"/>
      <c r="D48" s="127"/>
      <c r="E48" s="272"/>
      <c r="F48" s="273"/>
    </row>
    <row r="49" spans="1:6" ht="162.75" customHeight="1" x14ac:dyDescent="0.25">
      <c r="A49" s="263"/>
      <c r="B49" s="125" t="s">
        <v>180</v>
      </c>
      <c r="C49" s="125" t="s">
        <v>181</v>
      </c>
      <c r="D49" s="126" t="s">
        <v>182</v>
      </c>
      <c r="E49" s="272"/>
      <c r="F49" s="273"/>
    </row>
    <row r="50" spans="1:6" x14ac:dyDescent="0.25">
      <c r="A50" s="263"/>
      <c r="B50" s="123"/>
      <c r="C50" s="132"/>
      <c r="D50" s="133"/>
      <c r="E50" s="272"/>
      <c r="F50" s="273"/>
    </row>
    <row r="51" spans="1:6" ht="100.5" customHeight="1" thickBot="1" x14ac:dyDescent="0.3">
      <c r="A51" s="264"/>
      <c r="B51" s="128" t="s">
        <v>183</v>
      </c>
      <c r="C51" s="134"/>
      <c r="D51" s="135"/>
      <c r="E51" s="274"/>
      <c r="F51" s="275"/>
    </row>
    <row r="52" spans="1:6" ht="15.75" thickBot="1" x14ac:dyDescent="0.3">
      <c r="A52" s="32"/>
      <c r="B52" s="32"/>
      <c r="C52" s="32"/>
      <c r="D52" s="32"/>
      <c r="E52" s="32"/>
    </row>
    <row r="53" spans="1:6" ht="54.75" customHeight="1" x14ac:dyDescent="0.25">
      <c r="A53" s="265" t="s">
        <v>184</v>
      </c>
      <c r="B53" s="266"/>
      <c r="C53" s="266"/>
      <c r="D53" s="266"/>
      <c r="E53" s="266"/>
      <c r="F53" s="267"/>
    </row>
    <row r="54" spans="1:6" x14ac:dyDescent="0.25">
      <c r="A54" s="116" t="s">
        <v>13</v>
      </c>
      <c r="B54" s="117" t="s">
        <v>1</v>
      </c>
      <c r="C54" s="117" t="s">
        <v>2</v>
      </c>
      <c r="D54" s="118" t="s">
        <v>3</v>
      </c>
      <c r="E54" s="281"/>
      <c r="F54" s="282"/>
    </row>
    <row r="55" spans="1:6" ht="76.5" x14ac:dyDescent="0.25">
      <c r="A55" s="119" t="s">
        <v>162</v>
      </c>
      <c r="B55" s="120" t="s">
        <v>14</v>
      </c>
      <c r="C55" s="120" t="s">
        <v>15</v>
      </c>
      <c r="D55" s="121" t="s">
        <v>16</v>
      </c>
      <c r="E55" s="278" t="s">
        <v>417</v>
      </c>
      <c r="F55" s="277"/>
    </row>
    <row r="56" spans="1:6" ht="63" customHeight="1" x14ac:dyDescent="0.25">
      <c r="A56" s="262" t="s">
        <v>418</v>
      </c>
      <c r="B56" s="125"/>
      <c r="C56" s="123"/>
      <c r="D56" s="124" t="s">
        <v>17</v>
      </c>
      <c r="E56" s="270" t="s">
        <v>418</v>
      </c>
      <c r="F56" s="271"/>
    </row>
    <row r="57" spans="1:6" x14ac:dyDescent="0.25">
      <c r="A57" s="263"/>
      <c r="B57" s="125"/>
      <c r="C57" s="123"/>
      <c r="D57" s="124"/>
      <c r="E57" s="272"/>
      <c r="F57" s="273"/>
    </row>
    <row r="58" spans="1:6" ht="139.5" customHeight="1" x14ac:dyDescent="0.25">
      <c r="A58" s="263"/>
      <c r="B58" s="125" t="s">
        <v>185</v>
      </c>
      <c r="C58" s="125" t="s">
        <v>186</v>
      </c>
      <c r="D58" s="126" t="s">
        <v>187</v>
      </c>
      <c r="E58" s="272"/>
      <c r="F58" s="273"/>
    </row>
    <row r="59" spans="1:6" x14ac:dyDescent="0.25">
      <c r="A59" s="263"/>
      <c r="B59" s="125"/>
      <c r="C59" s="125"/>
      <c r="D59" s="126"/>
      <c r="E59" s="272"/>
      <c r="F59" s="273"/>
    </row>
    <row r="60" spans="1:6" ht="138.75" customHeight="1" x14ac:dyDescent="0.25">
      <c r="A60" s="263"/>
      <c r="B60" s="125" t="s">
        <v>188</v>
      </c>
      <c r="C60" s="125" t="s">
        <v>189</v>
      </c>
      <c r="D60" s="126" t="s">
        <v>190</v>
      </c>
      <c r="E60" s="272"/>
      <c r="F60" s="273"/>
    </row>
    <row r="61" spans="1:6" x14ac:dyDescent="0.25">
      <c r="A61" s="263"/>
      <c r="B61" s="123"/>
      <c r="C61" s="123"/>
      <c r="D61" s="124"/>
      <c r="E61" s="272"/>
      <c r="F61" s="273"/>
    </row>
    <row r="62" spans="1:6" ht="133.5" customHeight="1" x14ac:dyDescent="0.25">
      <c r="A62" s="263"/>
      <c r="B62" s="125" t="s">
        <v>191</v>
      </c>
      <c r="C62" s="125" t="s">
        <v>192</v>
      </c>
      <c r="D62" s="126" t="s">
        <v>193</v>
      </c>
      <c r="E62" s="272"/>
      <c r="F62" s="273"/>
    </row>
    <row r="63" spans="1:6" x14ac:dyDescent="0.25">
      <c r="A63" s="263"/>
      <c r="B63" s="123"/>
      <c r="C63" s="123"/>
      <c r="D63" s="124"/>
      <c r="E63" s="272"/>
      <c r="F63" s="273"/>
    </row>
    <row r="64" spans="1:6" ht="114.75" customHeight="1" thickBot="1" x14ac:dyDescent="0.3">
      <c r="A64" s="264"/>
      <c r="B64" s="128" t="s">
        <v>194</v>
      </c>
      <c r="C64" s="128" t="s">
        <v>195</v>
      </c>
      <c r="D64" s="136" t="s">
        <v>196</v>
      </c>
      <c r="E64" s="274"/>
      <c r="F64" s="275"/>
    </row>
    <row r="65" spans="1:6" ht="15.75" thickBot="1" x14ac:dyDescent="0.3">
      <c r="A65" s="131"/>
      <c r="B65" s="137"/>
      <c r="C65" s="130"/>
      <c r="D65" s="131"/>
      <c r="E65" s="131"/>
    </row>
    <row r="66" spans="1:6" ht="40.5" customHeight="1" x14ac:dyDescent="0.25">
      <c r="A66" s="265" t="s">
        <v>197</v>
      </c>
      <c r="B66" s="266"/>
      <c r="C66" s="266"/>
      <c r="D66" s="266"/>
      <c r="E66" s="266"/>
      <c r="F66" s="267"/>
    </row>
    <row r="67" spans="1:6" x14ac:dyDescent="0.25">
      <c r="A67" s="116" t="s">
        <v>13</v>
      </c>
      <c r="B67" s="117" t="s">
        <v>1</v>
      </c>
      <c r="C67" s="117" t="s">
        <v>2</v>
      </c>
      <c r="D67" s="118" t="s">
        <v>3</v>
      </c>
      <c r="E67" s="281"/>
      <c r="F67" s="282"/>
    </row>
    <row r="68" spans="1:6" ht="76.5" x14ac:dyDescent="0.25">
      <c r="A68" s="119" t="s">
        <v>162</v>
      </c>
      <c r="B68" s="120" t="s">
        <v>14</v>
      </c>
      <c r="C68" s="120" t="s">
        <v>15</v>
      </c>
      <c r="D68" s="121" t="s">
        <v>16</v>
      </c>
      <c r="E68" s="278" t="s">
        <v>417</v>
      </c>
      <c r="F68" s="277"/>
    </row>
    <row r="69" spans="1:6" ht="15" customHeight="1" x14ac:dyDescent="0.25">
      <c r="A69" s="262" t="s">
        <v>418</v>
      </c>
      <c r="B69" s="125"/>
      <c r="C69" s="123"/>
      <c r="D69" s="148" t="s">
        <v>17</v>
      </c>
      <c r="E69" s="270" t="s">
        <v>418</v>
      </c>
      <c r="F69" s="271"/>
    </row>
    <row r="70" spans="1:6" x14ac:dyDescent="0.25">
      <c r="A70" s="263"/>
      <c r="B70" s="125"/>
      <c r="C70" s="123"/>
      <c r="D70" s="148"/>
      <c r="E70" s="272"/>
      <c r="F70" s="273"/>
    </row>
    <row r="71" spans="1:6" ht="204.75" customHeight="1" x14ac:dyDescent="0.25">
      <c r="A71" s="263"/>
      <c r="B71" s="138" t="s">
        <v>198</v>
      </c>
      <c r="C71" s="138" t="s">
        <v>199</v>
      </c>
      <c r="D71" s="153" t="s">
        <v>200</v>
      </c>
      <c r="E71" s="272"/>
      <c r="F71" s="273"/>
    </row>
    <row r="72" spans="1:6" x14ac:dyDescent="0.25">
      <c r="A72" s="263"/>
      <c r="B72" s="125"/>
      <c r="C72" s="125"/>
      <c r="D72" s="148"/>
      <c r="E72" s="272"/>
      <c r="F72" s="273"/>
    </row>
    <row r="73" spans="1:6" ht="108" customHeight="1" x14ac:dyDescent="0.25">
      <c r="A73" s="263"/>
      <c r="B73" s="125" t="s">
        <v>201</v>
      </c>
      <c r="C73" s="125" t="s">
        <v>202</v>
      </c>
      <c r="D73" s="149" t="s">
        <v>203</v>
      </c>
      <c r="E73" s="272"/>
      <c r="F73" s="273"/>
    </row>
    <row r="74" spans="1:6" x14ac:dyDescent="0.25">
      <c r="A74" s="263"/>
      <c r="B74" s="123"/>
      <c r="C74" s="132"/>
      <c r="D74" s="148"/>
      <c r="E74" s="272"/>
      <c r="F74" s="273"/>
    </row>
    <row r="75" spans="1:6" ht="97.5" customHeight="1" thickBot="1" x14ac:dyDescent="0.3">
      <c r="A75" s="264"/>
      <c r="B75" s="128" t="s">
        <v>204</v>
      </c>
      <c r="C75" s="134"/>
      <c r="D75" s="154"/>
      <c r="E75" s="274"/>
      <c r="F75" s="275"/>
    </row>
    <row r="76" spans="1:6" ht="15.75" thickBot="1" x14ac:dyDescent="0.3">
      <c r="A76" s="131"/>
      <c r="B76" s="130"/>
      <c r="C76" s="137"/>
      <c r="D76" s="137"/>
      <c r="E76" s="147"/>
      <c r="F76" s="147"/>
    </row>
    <row r="77" spans="1:6" ht="37.5" customHeight="1" x14ac:dyDescent="0.25">
      <c r="A77" s="265" t="s">
        <v>205</v>
      </c>
      <c r="B77" s="266"/>
      <c r="C77" s="266"/>
      <c r="D77" s="266"/>
      <c r="E77" s="266"/>
      <c r="F77" s="267"/>
    </row>
    <row r="78" spans="1:6" x14ac:dyDescent="0.25">
      <c r="A78" s="157" t="s">
        <v>13</v>
      </c>
      <c r="B78" s="143" t="s">
        <v>1</v>
      </c>
      <c r="C78" s="143" t="s">
        <v>2</v>
      </c>
      <c r="D78" s="143" t="s">
        <v>3</v>
      </c>
      <c r="E78" s="302"/>
      <c r="F78" s="282"/>
    </row>
    <row r="79" spans="1:6" ht="77.25" thickBot="1" x14ac:dyDescent="0.3">
      <c r="A79" s="158" t="s">
        <v>162</v>
      </c>
      <c r="B79" s="144" t="s">
        <v>14</v>
      </c>
      <c r="C79" s="144" t="s">
        <v>15</v>
      </c>
      <c r="D79" s="144" t="s">
        <v>16</v>
      </c>
      <c r="E79" s="279" t="s">
        <v>417</v>
      </c>
      <c r="F79" s="280"/>
    </row>
    <row r="80" spans="1:6" ht="15" customHeight="1" x14ac:dyDescent="0.25">
      <c r="A80" s="259" t="s">
        <v>418</v>
      </c>
      <c r="B80" s="139"/>
      <c r="C80" s="139"/>
      <c r="D80" s="155" t="s">
        <v>17</v>
      </c>
      <c r="E80" s="270" t="s">
        <v>418</v>
      </c>
      <c r="F80" s="271"/>
    </row>
    <row r="81" spans="1:6" x14ac:dyDescent="0.25">
      <c r="A81" s="260"/>
      <c r="B81" s="123"/>
      <c r="C81" s="123"/>
      <c r="D81" s="149"/>
      <c r="E81" s="272"/>
      <c r="F81" s="273"/>
    </row>
    <row r="82" spans="1:6" ht="76.5" x14ac:dyDescent="0.25">
      <c r="A82" s="260"/>
      <c r="B82" s="125" t="s">
        <v>206</v>
      </c>
      <c r="C82" s="125" t="s">
        <v>207</v>
      </c>
      <c r="D82" s="149" t="s">
        <v>208</v>
      </c>
      <c r="E82" s="272"/>
      <c r="F82" s="273"/>
    </row>
    <row r="83" spans="1:6" x14ac:dyDescent="0.25">
      <c r="A83" s="260"/>
      <c r="B83" s="125"/>
      <c r="C83" s="123"/>
      <c r="D83" s="149"/>
      <c r="E83" s="272"/>
      <c r="F83" s="273"/>
    </row>
    <row r="84" spans="1:6" ht="119.25" customHeight="1" x14ac:dyDescent="0.25">
      <c r="A84" s="260"/>
      <c r="B84" s="125" t="s">
        <v>209</v>
      </c>
      <c r="C84" s="125" t="s">
        <v>210</v>
      </c>
      <c r="D84" s="149" t="s">
        <v>211</v>
      </c>
      <c r="E84" s="272"/>
      <c r="F84" s="273"/>
    </row>
    <row r="85" spans="1:6" x14ac:dyDescent="0.25">
      <c r="A85" s="260"/>
      <c r="B85" s="125"/>
      <c r="C85" s="125"/>
      <c r="D85" s="148"/>
      <c r="E85" s="272"/>
      <c r="F85" s="273"/>
    </row>
    <row r="86" spans="1:6" ht="182.25" customHeight="1" thickBot="1" x14ac:dyDescent="0.3">
      <c r="A86" s="261"/>
      <c r="B86" s="128" t="s">
        <v>212</v>
      </c>
      <c r="C86" s="128" t="s">
        <v>213</v>
      </c>
      <c r="D86" s="156"/>
      <c r="E86" s="274"/>
      <c r="F86" s="275"/>
    </row>
    <row r="87" spans="1:6" x14ac:dyDescent="0.25">
      <c r="A87" s="32"/>
      <c r="B87" s="32"/>
      <c r="C87" s="32"/>
      <c r="D87" s="32"/>
      <c r="E87" s="147"/>
      <c r="F87" s="147"/>
    </row>
    <row r="116" ht="47.25" customHeight="1" x14ac:dyDescent="0.25"/>
    <row r="127" ht="31.5" customHeight="1" x14ac:dyDescent="0.25"/>
  </sheetData>
  <sheetProtection password="CDCC" sheet="1" objects="1" scenarios="1" formatCells="0"/>
  <mergeCells count="35">
    <mergeCell ref="A66:F66"/>
    <mergeCell ref="E67:F67"/>
    <mergeCell ref="E69:F75"/>
    <mergeCell ref="A77:F77"/>
    <mergeCell ref="E78:F78"/>
    <mergeCell ref="H28:R34"/>
    <mergeCell ref="H27:R27"/>
    <mergeCell ref="E29:F29"/>
    <mergeCell ref="A27:F27"/>
    <mergeCell ref="E30:F38"/>
    <mergeCell ref="E28:F28"/>
    <mergeCell ref="A6:F8"/>
    <mergeCell ref="A9:F9"/>
    <mergeCell ref="A22:E22"/>
    <mergeCell ref="A24:C25"/>
    <mergeCell ref="D24:F24"/>
    <mergeCell ref="A13:E13"/>
    <mergeCell ref="A17:E17"/>
    <mergeCell ref="A23:E23"/>
    <mergeCell ref="A80:A86"/>
    <mergeCell ref="A30:A38"/>
    <mergeCell ref="A43:A51"/>
    <mergeCell ref="A56:A64"/>
    <mergeCell ref="A69:A75"/>
    <mergeCell ref="A40:F40"/>
    <mergeCell ref="E41:F41"/>
    <mergeCell ref="E80:F86"/>
    <mergeCell ref="E42:F42"/>
    <mergeCell ref="E43:F51"/>
    <mergeCell ref="E55:F55"/>
    <mergeCell ref="E56:F64"/>
    <mergeCell ref="E68:F68"/>
    <mergeCell ref="E79:F79"/>
    <mergeCell ref="A53:F53"/>
    <mergeCell ref="E54:F54"/>
  </mergeCells>
  <dataValidations count="1">
    <dataValidation type="list" allowBlank="1" showInputMessage="1" showErrorMessage="1" sqref="F12:G12 F20:G20 F18:G18 F16:G16 F14:G14">
      <formula1>$A$10:$E$10</formula1>
    </dataValidation>
  </dataValidations>
  <pageMargins left="0.7" right="0.7" top="0.25" bottom="0.25" header="0.3" footer="0.3"/>
  <pageSetup fitToHeight="0" orientation="landscape"/>
  <rowBreaks count="1" manualBreakCount="1">
    <brk id="25"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106"/>
  <sheetViews>
    <sheetView zoomScale="80" zoomScaleNormal="80" zoomScalePageLayoutView="80" workbookViewId="0">
      <selection activeCell="B15" sqref="B15"/>
    </sheetView>
  </sheetViews>
  <sheetFormatPr defaultColWidth="8.85546875" defaultRowHeight="15" x14ac:dyDescent="0.25"/>
  <cols>
    <col min="1" max="1" width="28.140625" style="15" customWidth="1"/>
    <col min="2" max="3" width="20.42578125" style="15" customWidth="1"/>
    <col min="4" max="4" width="19.42578125" style="15" customWidth="1"/>
    <col min="5" max="5" width="17.42578125" style="15" customWidth="1"/>
    <col min="6" max="6" width="14.42578125" style="15" customWidth="1"/>
    <col min="7" max="16384" width="8.85546875" style="15"/>
  </cols>
  <sheetData>
    <row r="1" spans="1:6" s="20" customFormat="1" x14ac:dyDescent="0.25">
      <c r="A1" s="86" t="s">
        <v>381</v>
      </c>
      <c r="B1" s="87" t="str">
        <f>IF(INSTRUCTIONS!B1="", "", VLOOKUP('Vision Goals'!A1, INSTRUCTIONS!A1:B4, 2, FALSE))</f>
        <v/>
      </c>
    </row>
    <row r="2" spans="1:6" s="20" customFormat="1" x14ac:dyDescent="0.25">
      <c r="A2" s="86" t="s">
        <v>382</v>
      </c>
      <c r="B2" s="87" t="str">
        <f>IF(INSTRUCTIONS!B2="", "", VLOOKUP('Vision Goals'!A2, INSTRUCTIONS!A2:B5, 2, FALSE))</f>
        <v/>
      </c>
      <c r="C2" s="87"/>
    </row>
    <row r="3" spans="1:6" s="20" customFormat="1" x14ac:dyDescent="0.25">
      <c r="A3" s="86" t="s">
        <v>383</v>
      </c>
      <c r="B3" s="88" t="str">
        <f>IF(INSTRUCTIONS!B3="", "", VLOOKUP('Vision Goals'!A3, INSTRUCTIONS!A3:B6, 2, FALSE))</f>
        <v/>
      </c>
    </row>
    <row r="4" spans="1:6" s="20" customFormat="1" x14ac:dyDescent="0.25">
      <c r="A4" s="86" t="s">
        <v>384</v>
      </c>
      <c r="B4" s="87" t="str">
        <f>IF(INSTRUCTIONS!B4="", "", VLOOKUP('Vision Goals'!A4, INSTRUCTIONS!A4:B7, 2, FALSE))</f>
        <v/>
      </c>
    </row>
    <row r="6" spans="1:6" ht="15" customHeight="1" x14ac:dyDescent="0.25">
      <c r="A6" s="212" t="s">
        <v>380</v>
      </c>
      <c r="B6" s="212"/>
      <c r="C6" s="212"/>
      <c r="D6" s="212"/>
      <c r="E6" s="212"/>
      <c r="F6" s="212"/>
    </row>
    <row r="7" spans="1:6" x14ac:dyDescent="0.25">
      <c r="A7" s="212"/>
      <c r="B7" s="212"/>
      <c r="C7" s="212"/>
      <c r="D7" s="212"/>
      <c r="E7" s="212"/>
      <c r="F7" s="212"/>
    </row>
    <row r="8" spans="1:6" ht="15.75" thickBot="1" x14ac:dyDescent="0.3">
      <c r="A8" s="213"/>
      <c r="B8" s="213"/>
      <c r="C8" s="213"/>
      <c r="D8" s="213"/>
      <c r="E8" s="213"/>
      <c r="F8" s="213"/>
    </row>
    <row r="9" spans="1:6" s="20" customFormat="1" ht="26.25" customHeight="1" thickBot="1" x14ac:dyDescent="0.4">
      <c r="A9" s="217" t="s">
        <v>41</v>
      </c>
      <c r="B9" s="218"/>
      <c r="C9" s="218"/>
      <c r="D9" s="218"/>
      <c r="E9" s="218"/>
      <c r="F9" s="219"/>
    </row>
    <row r="10" spans="1:6" s="20" customFormat="1" ht="15.75" thickBot="1" x14ac:dyDescent="0.3">
      <c r="A10" s="18"/>
      <c r="B10" s="19" t="s">
        <v>0</v>
      </c>
      <c r="C10" s="19" t="s">
        <v>1</v>
      </c>
      <c r="D10" s="19" t="s">
        <v>2</v>
      </c>
      <c r="E10" s="19" t="s">
        <v>3</v>
      </c>
      <c r="F10" s="19" t="s">
        <v>28</v>
      </c>
    </row>
    <row r="11" spans="1:6" s="20" customFormat="1" ht="15.75" thickBot="1" x14ac:dyDescent="0.3">
      <c r="A11" s="18"/>
      <c r="B11" s="19" t="s">
        <v>4</v>
      </c>
      <c r="C11" s="19" t="s">
        <v>5</v>
      </c>
      <c r="D11" s="19" t="s">
        <v>6</v>
      </c>
      <c r="E11" s="19" t="s">
        <v>7</v>
      </c>
      <c r="F11" s="21"/>
    </row>
    <row r="12" spans="1:6" ht="66" customHeight="1" thickBot="1" x14ac:dyDescent="0.3">
      <c r="A12" s="22" t="s">
        <v>399</v>
      </c>
      <c r="B12" s="17" t="s">
        <v>27</v>
      </c>
      <c r="C12" s="17" t="s">
        <v>27</v>
      </c>
      <c r="D12" s="17" t="s">
        <v>27</v>
      </c>
      <c r="E12" s="17" t="s">
        <v>27</v>
      </c>
      <c r="F12" s="14" t="s">
        <v>3</v>
      </c>
    </row>
    <row r="13" spans="1:6" s="20" customFormat="1" ht="17.25" customHeight="1" thickBot="1" x14ac:dyDescent="0.3">
      <c r="A13" s="214" t="s">
        <v>42</v>
      </c>
      <c r="B13" s="215"/>
      <c r="C13" s="215"/>
      <c r="D13" s="215"/>
      <c r="E13" s="216"/>
      <c r="F13" s="23">
        <f>SUM(IF(F12="Unsatisfactory",1,0)+IF(F12="Basic",2,0)+IF(F12="Proficient",3,0)+IF(F12="Distinguished",4,0))</f>
        <v>4</v>
      </c>
    </row>
    <row r="14" spans="1:6" ht="66" customHeight="1" thickBot="1" x14ac:dyDescent="0.3">
      <c r="A14" s="22" t="s">
        <v>400</v>
      </c>
      <c r="B14" s="17" t="s">
        <v>27</v>
      </c>
      <c r="C14" s="17" t="s">
        <v>27</v>
      </c>
      <c r="D14" s="17" t="s">
        <v>27</v>
      </c>
      <c r="E14" s="17" t="s">
        <v>27</v>
      </c>
      <c r="F14" s="14" t="s">
        <v>1</v>
      </c>
    </row>
    <row r="15" spans="1:6" s="20" customFormat="1" ht="20.25" customHeight="1" thickBot="1" x14ac:dyDescent="0.3">
      <c r="A15" s="24" t="s">
        <v>43</v>
      </c>
      <c r="B15" s="25"/>
      <c r="C15" s="25"/>
      <c r="D15" s="25"/>
      <c r="E15" s="26"/>
      <c r="F15" s="23">
        <f>SUM(IF(F14="Unsatisfactory",1,0)+IF(F14="Basic",2,0)+IF(F14="Proficient",3,0)+IF(F14="Distinguished",4,0))</f>
        <v>2</v>
      </c>
    </row>
    <row r="16" spans="1:6" ht="66" customHeight="1" thickBot="1" x14ac:dyDescent="0.3">
      <c r="A16" s="22" t="s">
        <v>401</v>
      </c>
      <c r="B16" s="17" t="s">
        <v>27</v>
      </c>
      <c r="C16" s="17" t="s">
        <v>27</v>
      </c>
      <c r="D16" s="17" t="s">
        <v>27</v>
      </c>
      <c r="E16" s="17" t="s">
        <v>27</v>
      </c>
      <c r="F16" s="14" t="s">
        <v>2</v>
      </c>
    </row>
    <row r="17" spans="1:18" s="20" customFormat="1" ht="20.25" customHeight="1" thickBot="1" x14ac:dyDescent="0.3">
      <c r="A17" s="214" t="s">
        <v>44</v>
      </c>
      <c r="B17" s="215"/>
      <c r="C17" s="215"/>
      <c r="D17" s="215"/>
      <c r="E17" s="216"/>
      <c r="F17" s="23">
        <f>SUM(IF(F16="Unsatisfactory",1,0)+IF(F16="Basic",2,0)+IF(F16="Proficient",3,0)+IF(F16="Distinguished",4,0))</f>
        <v>3</v>
      </c>
    </row>
    <row r="18" spans="1:18" ht="66" customHeight="1" thickBot="1" x14ac:dyDescent="0.3">
      <c r="A18" s="22" t="s">
        <v>402</v>
      </c>
      <c r="B18" s="17" t="s">
        <v>27</v>
      </c>
      <c r="C18" s="17" t="s">
        <v>27</v>
      </c>
      <c r="D18" s="17" t="s">
        <v>27</v>
      </c>
      <c r="E18" s="17" t="s">
        <v>27</v>
      </c>
      <c r="F18" s="14" t="s">
        <v>2</v>
      </c>
    </row>
    <row r="19" spans="1:18" s="20" customFormat="1" ht="20.25" customHeight="1" thickBot="1" x14ac:dyDescent="0.3">
      <c r="A19" s="24" t="s">
        <v>45</v>
      </c>
      <c r="B19" s="25"/>
      <c r="C19" s="25"/>
      <c r="D19" s="25"/>
      <c r="E19" s="26"/>
      <c r="F19" s="23">
        <f>SUM(IF(F18="Unsatisfactory",1,0)+IF(F18="Basic",2,0)+IF(F18="Proficient",3,0)+IF(F18="Distinguished",4,0))</f>
        <v>3</v>
      </c>
    </row>
    <row r="20" spans="1:18" s="20" customFormat="1" ht="16.5" thickBot="1" x14ac:dyDescent="0.3">
      <c r="A20" s="283" t="s">
        <v>10</v>
      </c>
      <c r="B20" s="284"/>
      <c r="C20" s="284"/>
      <c r="D20" s="284"/>
      <c r="E20" s="285"/>
      <c r="F20" s="27">
        <f>SUM(F13,F15,F17,F19)</f>
        <v>12</v>
      </c>
    </row>
    <row r="21" spans="1:18" s="20" customFormat="1" ht="16.5" thickBot="1" x14ac:dyDescent="0.3">
      <c r="A21" s="220" t="s">
        <v>77</v>
      </c>
      <c r="B21" s="220"/>
      <c r="C21" s="220"/>
      <c r="D21" s="220"/>
      <c r="E21" s="220"/>
      <c r="F21" s="28">
        <f>SUM(IF(F13&gt;0,4,0)+(IF(F15&gt;0,4,0)+(IF(F17&gt;0,4,0)+(IF(F19&gt;0,4,0)))))</f>
        <v>16</v>
      </c>
    </row>
    <row r="22" spans="1:18" s="20" customFormat="1" ht="12.75" customHeight="1" x14ac:dyDescent="0.25">
      <c r="A22" s="286" t="s">
        <v>40</v>
      </c>
      <c r="B22" s="287"/>
      <c r="C22" s="288"/>
      <c r="D22" s="289" t="s">
        <v>46</v>
      </c>
      <c r="E22" s="290"/>
      <c r="F22" s="291"/>
    </row>
    <row r="23" spans="1:18" s="20" customFormat="1" ht="15.75" customHeight="1" thickBot="1" x14ac:dyDescent="0.3">
      <c r="A23" s="227"/>
      <c r="B23" s="228"/>
      <c r="C23" s="229"/>
      <c r="D23" s="29"/>
      <c r="E23" s="30" t="str">
        <f>IF(F20/(F21/4)&gt;3.49, "DISTINGUISHED", IF(F20/(F21/4)&gt;2.49, "PROFICIENT", IF(F20/(F21/4)&gt;1.49, "BASIC", "UNSATISFACTORY")))</f>
        <v>PROFICIENT</v>
      </c>
      <c r="F23" s="31"/>
    </row>
    <row r="24" spans="1:18" ht="15.75" thickBot="1" x14ac:dyDescent="0.3">
      <c r="A24" s="20"/>
      <c r="B24" s="20"/>
      <c r="C24" s="20"/>
      <c r="D24" s="20"/>
      <c r="E24" s="20"/>
      <c r="F24" s="20"/>
    </row>
    <row r="25" spans="1:18" ht="47.25" customHeight="1" x14ac:dyDescent="0.25">
      <c r="A25" s="316" t="s">
        <v>214</v>
      </c>
      <c r="B25" s="317"/>
      <c r="C25" s="317"/>
      <c r="D25" s="317"/>
      <c r="E25" s="317"/>
      <c r="F25" s="318"/>
      <c r="H25" s="313" t="s">
        <v>422</v>
      </c>
      <c r="I25" s="314"/>
      <c r="J25" s="314"/>
      <c r="K25" s="314"/>
      <c r="L25" s="314"/>
      <c r="M25" s="314"/>
      <c r="N25" s="314"/>
      <c r="O25" s="314"/>
      <c r="P25" s="314"/>
      <c r="Q25" s="314"/>
      <c r="R25" s="315"/>
    </row>
    <row r="26" spans="1:18" x14ac:dyDescent="0.25">
      <c r="A26" s="116" t="s">
        <v>13</v>
      </c>
      <c r="B26" s="117" t="s">
        <v>1</v>
      </c>
      <c r="C26" s="117" t="s">
        <v>2</v>
      </c>
      <c r="D26" s="117" t="s">
        <v>3</v>
      </c>
      <c r="E26" s="311"/>
      <c r="F26" s="312"/>
      <c r="H26" s="292" t="s">
        <v>423</v>
      </c>
      <c r="I26" s="293"/>
      <c r="J26" s="293"/>
      <c r="K26" s="293"/>
      <c r="L26" s="293"/>
      <c r="M26" s="293"/>
      <c r="N26" s="293"/>
      <c r="O26" s="293"/>
      <c r="P26" s="293"/>
      <c r="Q26" s="293"/>
      <c r="R26" s="294"/>
    </row>
    <row r="27" spans="1:18" ht="76.5" x14ac:dyDescent="0.25">
      <c r="A27" s="119" t="s">
        <v>162</v>
      </c>
      <c r="B27" s="120" t="s">
        <v>14</v>
      </c>
      <c r="C27" s="120" t="s">
        <v>15</v>
      </c>
      <c r="D27" s="120" t="s">
        <v>16</v>
      </c>
      <c r="E27" s="251" t="s">
        <v>417</v>
      </c>
      <c r="F27" s="252"/>
      <c r="H27" s="295"/>
      <c r="I27" s="293"/>
      <c r="J27" s="293"/>
      <c r="K27" s="293"/>
      <c r="L27" s="293"/>
      <c r="M27" s="293"/>
      <c r="N27" s="293"/>
      <c r="O27" s="293"/>
      <c r="P27" s="293"/>
      <c r="Q27" s="293"/>
      <c r="R27" s="294"/>
    </row>
    <row r="28" spans="1:18" ht="15" customHeight="1" x14ac:dyDescent="0.25">
      <c r="A28" s="305" t="s">
        <v>418</v>
      </c>
      <c r="B28" s="175"/>
      <c r="C28" s="123"/>
      <c r="D28" s="123" t="s">
        <v>17</v>
      </c>
      <c r="E28" s="307" t="s">
        <v>418</v>
      </c>
      <c r="F28" s="308"/>
      <c r="H28" s="295"/>
      <c r="I28" s="293"/>
      <c r="J28" s="293"/>
      <c r="K28" s="293"/>
      <c r="L28" s="293"/>
      <c r="M28" s="293"/>
      <c r="N28" s="293"/>
      <c r="O28" s="293"/>
      <c r="P28" s="293"/>
      <c r="Q28" s="293"/>
      <c r="R28" s="294"/>
    </row>
    <row r="29" spans="1:18" x14ac:dyDescent="0.25">
      <c r="A29" s="305"/>
      <c r="B29" s="175"/>
      <c r="C29" s="123"/>
      <c r="D29" s="123"/>
      <c r="E29" s="307"/>
      <c r="F29" s="308"/>
      <c r="H29" s="295"/>
      <c r="I29" s="293"/>
      <c r="J29" s="293"/>
      <c r="K29" s="293"/>
      <c r="L29" s="293"/>
      <c r="M29" s="293"/>
      <c r="N29" s="293"/>
      <c r="O29" s="293"/>
      <c r="P29" s="293"/>
      <c r="Q29" s="293"/>
      <c r="R29" s="294"/>
    </row>
    <row r="30" spans="1:18" ht="137.25" customHeight="1" x14ac:dyDescent="0.25">
      <c r="A30" s="305"/>
      <c r="B30" s="125" t="s">
        <v>215</v>
      </c>
      <c r="C30" s="125" t="s">
        <v>216</v>
      </c>
      <c r="D30" s="125" t="s">
        <v>217</v>
      </c>
      <c r="E30" s="307"/>
      <c r="F30" s="308"/>
      <c r="H30" s="295"/>
      <c r="I30" s="293"/>
      <c r="J30" s="293"/>
      <c r="K30" s="293"/>
      <c r="L30" s="293"/>
      <c r="M30" s="293"/>
      <c r="N30" s="293"/>
      <c r="O30" s="293"/>
      <c r="P30" s="293"/>
      <c r="Q30" s="293"/>
      <c r="R30" s="294"/>
    </row>
    <row r="31" spans="1:18" x14ac:dyDescent="0.25">
      <c r="A31" s="305"/>
      <c r="B31" s="125"/>
      <c r="C31" s="123"/>
      <c r="D31" s="125"/>
      <c r="E31" s="307"/>
      <c r="F31" s="308"/>
      <c r="H31" s="295"/>
      <c r="I31" s="293"/>
      <c r="J31" s="293"/>
      <c r="K31" s="293"/>
      <c r="L31" s="293"/>
      <c r="M31" s="293"/>
      <c r="N31" s="293"/>
      <c r="O31" s="293"/>
      <c r="P31" s="293"/>
      <c r="Q31" s="293"/>
      <c r="R31" s="294"/>
    </row>
    <row r="32" spans="1:18" ht="196.5" customHeight="1" thickBot="1" x14ac:dyDescent="0.3">
      <c r="A32" s="305"/>
      <c r="B32" s="138" t="s">
        <v>218</v>
      </c>
      <c r="C32" s="138" t="s">
        <v>219</v>
      </c>
      <c r="D32" s="125" t="s">
        <v>220</v>
      </c>
      <c r="E32" s="307"/>
      <c r="F32" s="308"/>
      <c r="H32" s="296"/>
      <c r="I32" s="297"/>
      <c r="J32" s="297"/>
      <c r="K32" s="297"/>
      <c r="L32" s="297"/>
      <c r="M32" s="297"/>
      <c r="N32" s="297"/>
      <c r="O32" s="297"/>
      <c r="P32" s="297"/>
      <c r="Q32" s="297"/>
      <c r="R32" s="298"/>
    </row>
    <row r="33" spans="1:6" x14ac:dyDescent="0.25">
      <c r="A33" s="305"/>
      <c r="B33" s="123"/>
      <c r="C33" s="123"/>
      <c r="D33" s="132"/>
      <c r="E33" s="307"/>
      <c r="F33" s="308"/>
    </row>
    <row r="34" spans="1:6" ht="204" customHeight="1" thickBot="1" x14ac:dyDescent="0.3">
      <c r="A34" s="306"/>
      <c r="B34" s="128" t="s">
        <v>221</v>
      </c>
      <c r="C34" s="128" t="s">
        <v>222</v>
      </c>
      <c r="D34" s="134"/>
      <c r="E34" s="309"/>
      <c r="F34" s="310"/>
    </row>
    <row r="35" spans="1:6" x14ac:dyDescent="0.25">
      <c r="A35" s="32"/>
      <c r="B35" s="32"/>
      <c r="C35" s="32"/>
      <c r="D35" s="32"/>
      <c r="E35" s="147"/>
      <c r="F35" s="147"/>
    </row>
    <row r="36" spans="1:6" ht="15.75" thickBot="1" x14ac:dyDescent="0.3">
      <c r="A36" s="32"/>
      <c r="B36" s="32"/>
      <c r="C36" s="32"/>
      <c r="D36" s="32"/>
      <c r="E36" s="107"/>
      <c r="F36" s="107"/>
    </row>
    <row r="37" spans="1:6" ht="57" customHeight="1" x14ac:dyDescent="0.25">
      <c r="A37" s="316" t="s">
        <v>223</v>
      </c>
      <c r="B37" s="317"/>
      <c r="C37" s="317"/>
      <c r="D37" s="317"/>
      <c r="E37" s="317"/>
      <c r="F37" s="318"/>
    </row>
    <row r="38" spans="1:6" x14ac:dyDescent="0.25">
      <c r="A38" s="116" t="s">
        <v>13</v>
      </c>
      <c r="B38" s="117" t="s">
        <v>1</v>
      </c>
      <c r="C38" s="117" t="s">
        <v>2</v>
      </c>
      <c r="D38" s="117" t="s">
        <v>3</v>
      </c>
      <c r="E38" s="311"/>
      <c r="F38" s="312"/>
    </row>
    <row r="39" spans="1:6" ht="76.5" x14ac:dyDescent="0.25">
      <c r="A39" s="119" t="s">
        <v>162</v>
      </c>
      <c r="B39" s="120" t="s">
        <v>14</v>
      </c>
      <c r="C39" s="120" t="s">
        <v>15</v>
      </c>
      <c r="D39" s="120" t="s">
        <v>16</v>
      </c>
      <c r="E39" s="251" t="s">
        <v>417</v>
      </c>
      <c r="F39" s="252"/>
    </row>
    <row r="40" spans="1:6" ht="15" customHeight="1" x14ac:dyDescent="0.25">
      <c r="A40" s="303" t="s">
        <v>418</v>
      </c>
      <c r="B40" s="125"/>
      <c r="C40" s="123" t="s">
        <v>47</v>
      </c>
      <c r="D40" s="125" t="s">
        <v>17</v>
      </c>
      <c r="E40" s="307" t="s">
        <v>418</v>
      </c>
      <c r="F40" s="308"/>
    </row>
    <row r="41" spans="1:6" x14ac:dyDescent="0.25">
      <c r="A41" s="303"/>
      <c r="B41" s="125"/>
      <c r="C41" s="123"/>
      <c r="D41" s="125"/>
      <c r="E41" s="307"/>
      <c r="F41" s="308"/>
    </row>
    <row r="42" spans="1:6" ht="249" customHeight="1" x14ac:dyDescent="0.25">
      <c r="A42" s="303"/>
      <c r="B42" s="125" t="s">
        <v>224</v>
      </c>
      <c r="C42" s="125" t="s">
        <v>225</v>
      </c>
      <c r="D42" s="125" t="s">
        <v>226</v>
      </c>
      <c r="E42" s="307"/>
      <c r="F42" s="308"/>
    </row>
    <row r="43" spans="1:6" x14ac:dyDescent="0.25">
      <c r="A43" s="303"/>
      <c r="B43" s="125"/>
      <c r="C43" s="123"/>
      <c r="D43" s="125"/>
      <c r="E43" s="307"/>
      <c r="F43" s="308"/>
    </row>
    <row r="44" spans="1:6" ht="108" customHeight="1" x14ac:dyDescent="0.25">
      <c r="A44" s="303"/>
      <c r="B44" s="125" t="s">
        <v>227</v>
      </c>
      <c r="C44" s="125" t="s">
        <v>229</v>
      </c>
      <c r="D44" s="125" t="s">
        <v>228</v>
      </c>
      <c r="E44" s="307"/>
      <c r="F44" s="308"/>
    </row>
    <row r="45" spans="1:6" x14ac:dyDescent="0.25">
      <c r="A45" s="303"/>
      <c r="B45" s="123"/>
      <c r="C45" s="176"/>
      <c r="D45" s="123"/>
      <c r="E45" s="307"/>
      <c r="F45" s="308"/>
    </row>
    <row r="46" spans="1:6" ht="139.5" customHeight="1" x14ac:dyDescent="0.25">
      <c r="A46" s="303"/>
      <c r="B46" s="125" t="s">
        <v>230</v>
      </c>
      <c r="C46" s="125" t="s">
        <v>232</v>
      </c>
      <c r="D46" s="125" t="s">
        <v>231</v>
      </c>
      <c r="E46" s="307"/>
      <c r="F46" s="308"/>
    </row>
    <row r="47" spans="1:6" x14ac:dyDescent="0.25">
      <c r="A47" s="303"/>
      <c r="B47" s="132"/>
      <c r="C47" s="176"/>
      <c r="D47" s="132"/>
      <c r="E47" s="307"/>
      <c r="F47" s="308"/>
    </row>
    <row r="48" spans="1:6" ht="15.75" customHeight="1" x14ac:dyDescent="0.25">
      <c r="A48" s="303"/>
      <c r="B48" s="132"/>
      <c r="C48" s="122"/>
      <c r="D48" s="132"/>
      <c r="E48" s="307"/>
      <c r="F48" s="308"/>
    </row>
    <row r="49" spans="1:6" ht="59.25" customHeight="1" thickBot="1" x14ac:dyDescent="0.3">
      <c r="A49" s="304"/>
      <c r="B49" s="134"/>
      <c r="C49" s="128" t="s">
        <v>233</v>
      </c>
      <c r="D49" s="134"/>
      <c r="E49" s="309"/>
      <c r="F49" s="310"/>
    </row>
    <row r="50" spans="1:6" ht="15.75" thickBot="1" x14ac:dyDescent="0.3">
      <c r="A50" s="32"/>
      <c r="B50" s="32"/>
      <c r="C50" s="32"/>
      <c r="D50" s="32"/>
      <c r="E50" s="20"/>
      <c r="F50" s="20"/>
    </row>
    <row r="51" spans="1:6" ht="37.5" customHeight="1" x14ac:dyDescent="0.25">
      <c r="A51" s="319" t="s">
        <v>234</v>
      </c>
      <c r="B51" s="320"/>
      <c r="C51" s="320"/>
      <c r="D51" s="320"/>
      <c r="E51" s="320"/>
      <c r="F51" s="321"/>
    </row>
    <row r="52" spans="1:6" x14ac:dyDescent="0.25">
      <c r="A52" s="116" t="s">
        <v>13</v>
      </c>
      <c r="B52" s="117" t="s">
        <v>1</v>
      </c>
      <c r="C52" s="117" t="s">
        <v>2</v>
      </c>
      <c r="D52" s="117" t="s">
        <v>3</v>
      </c>
      <c r="E52" s="311"/>
      <c r="F52" s="312"/>
    </row>
    <row r="53" spans="1:6" ht="76.5" x14ac:dyDescent="0.25">
      <c r="A53" s="119" t="s">
        <v>162</v>
      </c>
      <c r="B53" s="120" t="s">
        <v>14</v>
      </c>
      <c r="C53" s="120" t="s">
        <v>15</v>
      </c>
      <c r="D53" s="120" t="s">
        <v>16</v>
      </c>
      <c r="E53" s="251" t="s">
        <v>417</v>
      </c>
      <c r="F53" s="252"/>
    </row>
    <row r="54" spans="1:6" x14ac:dyDescent="0.25">
      <c r="A54" s="303" t="s">
        <v>418</v>
      </c>
      <c r="B54" s="125"/>
      <c r="C54" s="123"/>
      <c r="D54" s="125" t="s">
        <v>17</v>
      </c>
      <c r="E54" s="307" t="s">
        <v>418</v>
      </c>
      <c r="F54" s="308"/>
    </row>
    <row r="55" spans="1:6" x14ac:dyDescent="0.25">
      <c r="A55" s="303"/>
      <c r="B55" s="125"/>
      <c r="C55" s="123"/>
      <c r="D55" s="125"/>
      <c r="E55" s="307"/>
      <c r="F55" s="308"/>
    </row>
    <row r="56" spans="1:6" ht="151.5" customHeight="1" x14ac:dyDescent="0.25">
      <c r="A56" s="303"/>
      <c r="B56" s="125" t="s">
        <v>235</v>
      </c>
      <c r="C56" s="125" t="s">
        <v>236</v>
      </c>
      <c r="D56" s="125" t="s">
        <v>237</v>
      </c>
      <c r="E56" s="307"/>
      <c r="F56" s="308"/>
    </row>
    <row r="57" spans="1:6" x14ac:dyDescent="0.25">
      <c r="A57" s="303"/>
      <c r="B57" s="123"/>
      <c r="C57" s="125"/>
      <c r="D57" s="123"/>
      <c r="E57" s="307"/>
      <c r="F57" s="308"/>
    </row>
    <row r="58" spans="1:6" ht="177" customHeight="1" x14ac:dyDescent="0.25">
      <c r="A58" s="303"/>
      <c r="B58" s="125" t="s">
        <v>238</v>
      </c>
      <c r="C58" s="125" t="s">
        <v>239</v>
      </c>
      <c r="D58" s="125" t="s">
        <v>240</v>
      </c>
      <c r="E58" s="307"/>
      <c r="F58" s="308"/>
    </row>
    <row r="59" spans="1:6" x14ac:dyDescent="0.25">
      <c r="A59" s="303"/>
      <c r="B59" s="123"/>
      <c r="C59" s="123"/>
      <c r="D59" s="122"/>
      <c r="E59" s="307"/>
      <c r="F59" s="308"/>
    </row>
    <row r="60" spans="1:6" ht="124.5" customHeight="1" x14ac:dyDescent="0.25">
      <c r="A60" s="303"/>
      <c r="B60" s="125" t="s">
        <v>241</v>
      </c>
      <c r="C60" s="125" t="s">
        <v>242</v>
      </c>
      <c r="D60" s="125" t="s">
        <v>243</v>
      </c>
      <c r="E60" s="307"/>
      <c r="F60" s="308"/>
    </row>
    <row r="61" spans="1:6" ht="186.75" customHeight="1" thickBot="1" x14ac:dyDescent="0.3">
      <c r="A61" s="304"/>
      <c r="B61" s="134"/>
      <c r="C61" s="128" t="s">
        <v>244</v>
      </c>
      <c r="D61" s="128" t="s">
        <v>245</v>
      </c>
      <c r="E61" s="309"/>
      <c r="F61" s="310"/>
    </row>
    <row r="62" spans="1:6" ht="15.75" thickBot="1" x14ac:dyDescent="0.3">
      <c r="A62" s="32"/>
      <c r="B62" s="32"/>
      <c r="C62" s="32"/>
      <c r="D62" s="32"/>
      <c r="E62" s="20"/>
      <c r="F62" s="20"/>
    </row>
    <row r="63" spans="1:6" ht="48.75" customHeight="1" x14ac:dyDescent="0.25">
      <c r="A63" s="316" t="s">
        <v>246</v>
      </c>
      <c r="B63" s="317"/>
      <c r="C63" s="317"/>
      <c r="D63" s="317"/>
      <c r="E63" s="317"/>
      <c r="F63" s="318"/>
    </row>
    <row r="64" spans="1:6" x14ac:dyDescent="0.25">
      <c r="A64" s="116" t="s">
        <v>13</v>
      </c>
      <c r="B64" s="117" t="s">
        <v>1</v>
      </c>
      <c r="C64" s="117" t="s">
        <v>2</v>
      </c>
      <c r="D64" s="117" t="s">
        <v>3</v>
      </c>
      <c r="E64" s="311"/>
      <c r="F64" s="312"/>
    </row>
    <row r="65" spans="1:7" ht="76.5" x14ac:dyDescent="0.25">
      <c r="A65" s="119" t="s">
        <v>162</v>
      </c>
      <c r="B65" s="120" t="s">
        <v>14</v>
      </c>
      <c r="C65" s="120" t="s">
        <v>15</v>
      </c>
      <c r="D65" s="120" t="s">
        <v>16</v>
      </c>
      <c r="E65" s="251" t="s">
        <v>417</v>
      </c>
      <c r="F65" s="252"/>
    </row>
    <row r="66" spans="1:7" ht="15" customHeight="1" x14ac:dyDescent="0.25">
      <c r="A66" s="303" t="s">
        <v>418</v>
      </c>
      <c r="B66" s="125"/>
      <c r="C66" s="125"/>
      <c r="D66" s="125" t="s">
        <v>17</v>
      </c>
      <c r="E66" s="307" t="s">
        <v>418</v>
      </c>
      <c r="F66" s="308"/>
    </row>
    <row r="67" spans="1:7" x14ac:dyDescent="0.25">
      <c r="A67" s="303"/>
      <c r="B67" s="125"/>
      <c r="C67" s="125"/>
      <c r="D67" s="125"/>
      <c r="E67" s="307"/>
      <c r="F67" s="308"/>
    </row>
    <row r="68" spans="1:7" ht="228.75" customHeight="1" x14ac:dyDescent="0.25">
      <c r="A68" s="303"/>
      <c r="B68" s="125" t="s">
        <v>247</v>
      </c>
      <c r="C68" s="125" t="s">
        <v>248</v>
      </c>
      <c r="D68" s="125" t="s">
        <v>249</v>
      </c>
      <c r="E68" s="307"/>
      <c r="F68" s="308"/>
    </row>
    <row r="69" spans="1:7" x14ac:dyDescent="0.25">
      <c r="A69" s="303"/>
      <c r="B69" s="125"/>
      <c r="C69" s="125"/>
      <c r="D69" s="125"/>
      <c r="E69" s="307"/>
      <c r="F69" s="308"/>
    </row>
    <row r="70" spans="1:7" ht="162.75" customHeight="1" x14ac:dyDescent="0.25">
      <c r="A70" s="303"/>
      <c r="B70" s="125" t="s">
        <v>250</v>
      </c>
      <c r="C70" s="125" t="s">
        <v>251</v>
      </c>
      <c r="D70" s="125" t="s">
        <v>252</v>
      </c>
      <c r="E70" s="307"/>
      <c r="F70" s="308"/>
    </row>
    <row r="71" spans="1:7" ht="15.75" customHeight="1" x14ac:dyDescent="0.25">
      <c r="A71" s="303"/>
      <c r="B71" s="132"/>
      <c r="C71" s="132"/>
      <c r="D71" s="122"/>
      <c r="E71" s="307"/>
      <c r="F71" s="308"/>
    </row>
    <row r="72" spans="1:7" ht="99.75" customHeight="1" thickBot="1" x14ac:dyDescent="0.3">
      <c r="A72" s="304"/>
      <c r="B72" s="134"/>
      <c r="C72" s="134"/>
      <c r="D72" s="128" t="s">
        <v>253</v>
      </c>
      <c r="E72" s="309"/>
      <c r="F72" s="310"/>
    </row>
    <row r="73" spans="1:7" x14ac:dyDescent="0.25">
      <c r="A73" s="20"/>
      <c r="B73" s="20"/>
      <c r="C73" s="20"/>
      <c r="D73" s="20"/>
      <c r="E73" s="147"/>
      <c r="F73" s="147"/>
      <c r="G73" s="174"/>
    </row>
    <row r="74" spans="1:7" x14ac:dyDescent="0.25">
      <c r="A74" s="20"/>
      <c r="B74" s="20"/>
      <c r="C74" s="20"/>
      <c r="D74" s="20"/>
      <c r="E74" s="147"/>
      <c r="F74" s="147"/>
      <c r="G74" s="174"/>
    </row>
    <row r="75" spans="1:7" x14ac:dyDescent="0.25">
      <c r="A75" s="20"/>
      <c r="B75" s="20"/>
      <c r="C75" s="20"/>
      <c r="D75" s="20"/>
      <c r="E75" s="107"/>
      <c r="F75" s="107"/>
      <c r="G75" s="174"/>
    </row>
    <row r="76" spans="1:7" x14ac:dyDescent="0.25">
      <c r="A76" s="20"/>
      <c r="B76" s="20"/>
      <c r="C76" s="20"/>
      <c r="D76" s="20"/>
      <c r="E76" s="20"/>
      <c r="F76" s="20"/>
    </row>
    <row r="77" spans="1:7" x14ac:dyDescent="0.25">
      <c r="A77" s="20"/>
      <c r="B77" s="20"/>
      <c r="C77" s="20"/>
      <c r="D77" s="20"/>
      <c r="E77" s="20"/>
      <c r="F77" s="20"/>
    </row>
    <row r="78" spans="1:7" x14ac:dyDescent="0.25">
      <c r="A78" s="20"/>
      <c r="B78" s="20"/>
      <c r="C78" s="20"/>
      <c r="D78" s="20"/>
      <c r="E78" s="20"/>
      <c r="F78" s="20"/>
    </row>
    <row r="79" spans="1:7" x14ac:dyDescent="0.25">
      <c r="A79" s="20"/>
      <c r="B79" s="20"/>
      <c r="C79" s="20"/>
      <c r="D79" s="20"/>
      <c r="E79" s="20"/>
      <c r="F79" s="20"/>
    </row>
    <row r="80" spans="1:7" x14ac:dyDescent="0.25">
      <c r="A80" s="20"/>
      <c r="B80" s="20"/>
      <c r="C80" s="20"/>
      <c r="D80" s="20"/>
      <c r="E80" s="20"/>
      <c r="F80" s="20"/>
    </row>
    <row r="81" spans="1:6" ht="31.5" customHeight="1" x14ac:dyDescent="0.25">
      <c r="A81" s="20"/>
      <c r="B81" s="20"/>
      <c r="C81" s="20"/>
      <c r="D81" s="20"/>
      <c r="E81" s="20"/>
      <c r="F81" s="20"/>
    </row>
    <row r="82" spans="1:6" x14ac:dyDescent="0.25">
      <c r="A82" s="20"/>
      <c r="B82" s="20"/>
      <c r="C82" s="20"/>
      <c r="D82" s="20"/>
      <c r="E82" s="20"/>
      <c r="F82" s="20"/>
    </row>
    <row r="83" spans="1:6" x14ac:dyDescent="0.25">
      <c r="A83" s="20"/>
      <c r="B83" s="20"/>
      <c r="C83" s="20"/>
      <c r="D83" s="20"/>
      <c r="E83" s="20"/>
      <c r="F83" s="20"/>
    </row>
    <row r="84" spans="1:6" x14ac:dyDescent="0.25">
      <c r="A84" s="20"/>
      <c r="B84" s="20"/>
      <c r="C84" s="20"/>
      <c r="D84" s="20"/>
      <c r="E84" s="20"/>
      <c r="F84" s="20"/>
    </row>
    <row r="85" spans="1:6" x14ac:dyDescent="0.25">
      <c r="A85" s="20"/>
      <c r="B85" s="20"/>
      <c r="C85" s="20"/>
      <c r="D85" s="20"/>
      <c r="E85" s="20"/>
      <c r="F85" s="20"/>
    </row>
    <row r="86" spans="1:6" x14ac:dyDescent="0.25">
      <c r="A86" s="20"/>
      <c r="B86" s="20"/>
      <c r="C86" s="20"/>
      <c r="D86" s="20"/>
      <c r="E86" s="20"/>
      <c r="F86" s="20"/>
    </row>
    <row r="87" spans="1:6" x14ac:dyDescent="0.25">
      <c r="A87" s="20"/>
      <c r="B87" s="20"/>
      <c r="C87" s="20"/>
      <c r="D87" s="20"/>
      <c r="E87" s="20"/>
      <c r="F87" s="20"/>
    </row>
    <row r="88" spans="1:6" x14ac:dyDescent="0.25">
      <c r="A88" s="20"/>
      <c r="B88" s="20"/>
      <c r="C88" s="20"/>
      <c r="D88" s="20"/>
      <c r="E88" s="20"/>
      <c r="F88" s="20"/>
    </row>
    <row r="89" spans="1:6" x14ac:dyDescent="0.25">
      <c r="A89" s="20"/>
      <c r="B89" s="20"/>
      <c r="C89" s="20"/>
      <c r="D89" s="20"/>
      <c r="E89" s="20"/>
      <c r="F89" s="20"/>
    </row>
    <row r="90" spans="1:6" x14ac:dyDescent="0.25">
      <c r="A90" s="20"/>
      <c r="B90" s="20"/>
      <c r="C90" s="20"/>
      <c r="D90" s="20"/>
      <c r="E90" s="20"/>
      <c r="F90" s="20"/>
    </row>
    <row r="91" spans="1:6" x14ac:dyDescent="0.25">
      <c r="A91" s="20"/>
      <c r="B91" s="20"/>
      <c r="C91" s="20"/>
      <c r="D91" s="20"/>
      <c r="E91" s="20"/>
      <c r="F91" s="20"/>
    </row>
    <row r="92" spans="1:6" x14ac:dyDescent="0.25">
      <c r="A92" s="20"/>
      <c r="B92" s="20"/>
      <c r="C92" s="20"/>
      <c r="D92" s="20"/>
      <c r="E92" s="20"/>
      <c r="F92" s="20"/>
    </row>
    <row r="96" spans="1:6" ht="15.75" customHeight="1" x14ac:dyDescent="0.25"/>
    <row r="106" ht="47.25" customHeight="1" x14ac:dyDescent="0.25"/>
  </sheetData>
  <sheetProtection password="CDCC" sheet="1" objects="1" scenarios="1" formatCells="0"/>
  <mergeCells count="30">
    <mergeCell ref="E64:F64"/>
    <mergeCell ref="H25:R25"/>
    <mergeCell ref="H26:R32"/>
    <mergeCell ref="E65:F65"/>
    <mergeCell ref="E28:F34"/>
    <mergeCell ref="A25:F25"/>
    <mergeCell ref="A37:F37"/>
    <mergeCell ref="E40:F49"/>
    <mergeCell ref="A51:F51"/>
    <mergeCell ref="A63:F63"/>
    <mergeCell ref="E26:F26"/>
    <mergeCell ref="E27:F27"/>
    <mergeCell ref="E38:F38"/>
    <mergeCell ref="E39:F39"/>
    <mergeCell ref="A6:F8"/>
    <mergeCell ref="A66:A72"/>
    <mergeCell ref="A28:A34"/>
    <mergeCell ref="A40:A49"/>
    <mergeCell ref="A54:A61"/>
    <mergeCell ref="A9:F9"/>
    <mergeCell ref="A20:E20"/>
    <mergeCell ref="A22:C23"/>
    <mergeCell ref="D22:F22"/>
    <mergeCell ref="A13:E13"/>
    <mergeCell ref="A17:E17"/>
    <mergeCell ref="A21:E21"/>
    <mergeCell ref="E66:F72"/>
    <mergeCell ref="E52:F52"/>
    <mergeCell ref="E53:F53"/>
    <mergeCell ref="E54:F61"/>
  </mergeCells>
  <dataValidations count="1">
    <dataValidation type="list" allowBlank="1" showInputMessage="1" showErrorMessage="1" sqref="F12 F18 F16 F14">
      <formula1>$A$10:$E$10</formula1>
    </dataValidation>
  </dataValidations>
  <pageMargins left="0.7" right="0.7" top="0.25" bottom="0.25" header="0.3" footer="0.3"/>
  <pageSetup fitToHeight="0"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94"/>
  <sheetViews>
    <sheetView zoomScale="80" zoomScaleNormal="80" zoomScalePageLayoutView="80" workbookViewId="0">
      <selection activeCell="B13" sqref="B13"/>
    </sheetView>
  </sheetViews>
  <sheetFormatPr defaultColWidth="8.85546875" defaultRowHeight="15" x14ac:dyDescent="0.25"/>
  <cols>
    <col min="1" max="1" width="34.140625" style="15" customWidth="1"/>
    <col min="2" max="3" width="20.42578125" style="15" customWidth="1"/>
    <col min="4" max="4" width="19.42578125" style="15" customWidth="1"/>
    <col min="5" max="5" width="17.42578125" style="15" customWidth="1"/>
    <col min="6" max="6" width="14.42578125" style="15" customWidth="1"/>
    <col min="7" max="16384" width="8.85546875" style="15"/>
  </cols>
  <sheetData>
    <row r="1" spans="1:6" s="20" customFormat="1" x14ac:dyDescent="0.25">
      <c r="A1" s="86" t="s">
        <v>381</v>
      </c>
      <c r="B1" s="87" t="str">
        <f>IF(INSTRUCTIONS!B1="", "", VLOOKUP('Vision Goals'!A1, INSTRUCTIONS!A1:B4, 2, FALSE))</f>
        <v/>
      </c>
      <c r="C1" s="87"/>
    </row>
    <row r="2" spans="1:6" s="20" customFormat="1" x14ac:dyDescent="0.25">
      <c r="A2" s="86" t="s">
        <v>382</v>
      </c>
      <c r="B2" s="87" t="str">
        <f>IF(INSTRUCTIONS!B2="", "", VLOOKUP('Vision Goals'!A2, INSTRUCTIONS!A2:B5, 2, FALSE))</f>
        <v/>
      </c>
    </row>
    <row r="3" spans="1:6" s="20" customFormat="1" x14ac:dyDescent="0.25">
      <c r="A3" s="86" t="s">
        <v>383</v>
      </c>
      <c r="B3" s="88" t="str">
        <f>IF(INSTRUCTIONS!B3="", "", VLOOKUP('Vision Goals'!A3, INSTRUCTIONS!A3:B6, 2, FALSE))</f>
        <v/>
      </c>
    </row>
    <row r="4" spans="1:6" s="20" customFormat="1" x14ac:dyDescent="0.25">
      <c r="A4" s="86" t="s">
        <v>384</v>
      </c>
      <c r="B4" s="87" t="str">
        <f>IF(INSTRUCTIONS!B4="", "", VLOOKUP('Vision Goals'!A4, INSTRUCTIONS!A4:B7, 2, FALSE))</f>
        <v/>
      </c>
    </row>
    <row r="6" spans="1:6" ht="15" customHeight="1" x14ac:dyDescent="0.25">
      <c r="A6" s="212" t="s">
        <v>380</v>
      </c>
      <c r="B6" s="212"/>
      <c r="C6" s="212"/>
      <c r="D6" s="212"/>
      <c r="E6" s="212"/>
      <c r="F6" s="212"/>
    </row>
    <row r="7" spans="1:6" x14ac:dyDescent="0.25">
      <c r="A7" s="212"/>
      <c r="B7" s="212"/>
      <c r="C7" s="212"/>
      <c r="D7" s="212"/>
      <c r="E7" s="212"/>
      <c r="F7" s="212"/>
    </row>
    <row r="8" spans="1:6" ht="15.75" thickBot="1" x14ac:dyDescent="0.3">
      <c r="A8" s="213"/>
      <c r="B8" s="213"/>
      <c r="C8" s="213"/>
      <c r="D8" s="213"/>
      <c r="E8" s="213"/>
      <c r="F8" s="213"/>
    </row>
    <row r="9" spans="1:6" s="20" customFormat="1" ht="26.25" customHeight="1" thickBot="1" x14ac:dyDescent="0.4">
      <c r="A9" s="217" t="s">
        <v>53</v>
      </c>
      <c r="B9" s="218"/>
      <c r="C9" s="218"/>
      <c r="D9" s="218"/>
      <c r="E9" s="218"/>
      <c r="F9" s="219"/>
    </row>
    <row r="10" spans="1:6" s="20" customFormat="1" ht="15.75" thickBot="1" x14ac:dyDescent="0.3">
      <c r="A10" s="18"/>
      <c r="B10" s="19" t="s">
        <v>0</v>
      </c>
      <c r="C10" s="19" t="s">
        <v>1</v>
      </c>
      <c r="D10" s="19" t="s">
        <v>2</v>
      </c>
      <c r="E10" s="19" t="s">
        <v>3</v>
      </c>
      <c r="F10" s="19" t="s">
        <v>28</v>
      </c>
    </row>
    <row r="11" spans="1:6" s="20" customFormat="1" ht="15.75" thickBot="1" x14ac:dyDescent="0.3">
      <c r="A11" s="18"/>
      <c r="B11" s="19" t="s">
        <v>4</v>
      </c>
      <c r="C11" s="19" t="s">
        <v>5</v>
      </c>
      <c r="D11" s="19" t="s">
        <v>6</v>
      </c>
      <c r="E11" s="19" t="s">
        <v>7</v>
      </c>
      <c r="F11" s="21"/>
    </row>
    <row r="12" spans="1:6" ht="65.25" customHeight="1" thickBot="1" x14ac:dyDescent="0.3">
      <c r="A12" s="22" t="s">
        <v>403</v>
      </c>
      <c r="B12" s="17" t="s">
        <v>27</v>
      </c>
      <c r="C12" s="17" t="s">
        <v>27</v>
      </c>
      <c r="D12" s="17" t="s">
        <v>27</v>
      </c>
      <c r="E12" s="17" t="s">
        <v>27</v>
      </c>
      <c r="F12" s="14"/>
    </row>
    <row r="13" spans="1:6" s="20" customFormat="1" ht="17.25" customHeight="1" thickBot="1" x14ac:dyDescent="0.3">
      <c r="A13" s="62" t="s">
        <v>49</v>
      </c>
      <c r="B13" s="63"/>
      <c r="C13" s="63"/>
      <c r="D13" s="63"/>
      <c r="E13" s="64"/>
      <c r="F13" s="23">
        <f>SUM(IF(F12="Unsatisfactory",1,0)+IF(F12="Basic",2,0)+IF(F12="Proficient",3,0)+IF(F12="Distinguished",4,0))</f>
        <v>0</v>
      </c>
    </row>
    <row r="14" spans="1:6" ht="65.25" customHeight="1" thickBot="1" x14ac:dyDescent="0.3">
      <c r="A14" s="22" t="s">
        <v>404</v>
      </c>
      <c r="B14" s="17" t="s">
        <v>27</v>
      </c>
      <c r="C14" s="17" t="s">
        <v>27</v>
      </c>
      <c r="D14" s="17" t="s">
        <v>27</v>
      </c>
      <c r="E14" s="17" t="s">
        <v>27</v>
      </c>
      <c r="F14" s="14" t="s">
        <v>1</v>
      </c>
    </row>
    <row r="15" spans="1:6" s="20" customFormat="1" ht="20.25" customHeight="1" thickBot="1" x14ac:dyDescent="0.3">
      <c r="A15" s="24" t="s">
        <v>50</v>
      </c>
      <c r="B15" s="25"/>
      <c r="C15" s="25"/>
      <c r="D15" s="25"/>
      <c r="E15" s="26"/>
      <c r="F15" s="23">
        <f>SUM(IF(F14="Unsatisfactory",1,0)+IF(F14="Basic",2,0)+IF(F14="Proficient",3,0)+IF(F14="Distinguished",4,0))</f>
        <v>2</v>
      </c>
    </row>
    <row r="16" spans="1:6" ht="65.25" customHeight="1" thickBot="1" x14ac:dyDescent="0.3">
      <c r="A16" s="22" t="s">
        <v>405</v>
      </c>
      <c r="B16" s="17" t="s">
        <v>27</v>
      </c>
      <c r="C16" s="17" t="s">
        <v>27</v>
      </c>
      <c r="D16" s="17" t="s">
        <v>27</v>
      </c>
      <c r="E16" s="17" t="s">
        <v>27</v>
      </c>
      <c r="F16" s="14" t="s">
        <v>2</v>
      </c>
    </row>
    <row r="17" spans="1:18" s="20" customFormat="1" ht="20.25" customHeight="1" thickBot="1" x14ac:dyDescent="0.3">
      <c r="A17" s="62" t="s">
        <v>51</v>
      </c>
      <c r="B17" s="63"/>
      <c r="C17" s="63"/>
      <c r="D17" s="63"/>
      <c r="E17" s="64"/>
      <c r="F17" s="23">
        <f>SUM(IF(F16="Unsatisfactory",1,0)+IF(F16="Basic",2,0)+IF(F16="Proficient",3,0)+IF(F16="Distinguished",4,0))</f>
        <v>3</v>
      </c>
    </row>
    <row r="18" spans="1:18" ht="65.25" customHeight="1" thickBot="1" x14ac:dyDescent="0.3">
      <c r="A18" s="22" t="s">
        <v>406</v>
      </c>
      <c r="B18" s="17" t="s">
        <v>27</v>
      </c>
      <c r="C18" s="17" t="s">
        <v>27</v>
      </c>
      <c r="D18" s="17" t="s">
        <v>27</v>
      </c>
      <c r="E18" s="17" t="s">
        <v>27</v>
      </c>
      <c r="F18" s="14" t="s">
        <v>2</v>
      </c>
    </row>
    <row r="19" spans="1:18" s="20" customFormat="1" ht="20.25" customHeight="1" thickBot="1" x14ac:dyDescent="0.3">
      <c r="A19" s="24" t="s">
        <v>52</v>
      </c>
      <c r="B19" s="25"/>
      <c r="C19" s="25"/>
      <c r="D19" s="25"/>
      <c r="E19" s="26"/>
      <c r="F19" s="23">
        <f>SUM(IF(F18="Unsatisfactory",1,0)+IF(F18="Basic",2,0)+IF(F18="Proficient",3,0)+IF(F18="Distinguished",4,0))</f>
        <v>3</v>
      </c>
    </row>
    <row r="20" spans="1:18" s="20" customFormat="1" ht="23.25" customHeight="1" thickBot="1" x14ac:dyDescent="0.3">
      <c r="A20" s="65" t="s">
        <v>10</v>
      </c>
      <c r="B20" s="65"/>
      <c r="C20" s="65"/>
      <c r="D20" s="65"/>
      <c r="E20" s="65"/>
      <c r="F20" s="28">
        <f>SUM(F13,F15,F17,F19)</f>
        <v>8</v>
      </c>
    </row>
    <row r="21" spans="1:18" s="20" customFormat="1" ht="23.25" customHeight="1" thickBot="1" x14ac:dyDescent="0.3">
      <c r="A21" s="65" t="s">
        <v>77</v>
      </c>
      <c r="B21" s="65"/>
      <c r="C21" s="65"/>
      <c r="D21" s="65"/>
      <c r="E21" s="65"/>
      <c r="F21" s="28">
        <f>SUM(IF(F13&gt;0,4,0)+(IF(F15&gt;0,4,0)+(IF(F17&gt;0,4,0)+(IF(F19&gt;0,4,0)))))</f>
        <v>12</v>
      </c>
    </row>
    <row r="22" spans="1:18" s="20" customFormat="1" ht="15" customHeight="1" x14ac:dyDescent="0.25">
      <c r="A22" s="286" t="s">
        <v>62</v>
      </c>
      <c r="B22" s="287"/>
      <c r="C22" s="288"/>
      <c r="D22" s="289" t="s">
        <v>54</v>
      </c>
      <c r="E22" s="290"/>
      <c r="F22" s="291"/>
    </row>
    <row r="23" spans="1:18" s="20" customFormat="1" ht="19.5" thickBot="1" x14ac:dyDescent="0.3">
      <c r="A23" s="227"/>
      <c r="B23" s="228"/>
      <c r="C23" s="229"/>
      <c r="D23" s="29"/>
      <c r="E23" s="30" t="str">
        <f>IF(F20/(F21/4)&gt;3.49, "DISTINGUISHED", IF(F20/(F21/4)&gt;2.49, "PROFICIENT", IF(F20/(F21/4)&gt;1.49, "BASIC", "UNSATISFACTORY")))</f>
        <v>PROFICIENT</v>
      </c>
      <c r="F23" s="31"/>
    </row>
    <row r="24" spans="1:18" ht="15.75" thickBot="1" x14ac:dyDescent="0.3"/>
    <row r="25" spans="1:18" ht="48.75" customHeight="1" x14ac:dyDescent="0.25">
      <c r="A25" s="316" t="s">
        <v>254</v>
      </c>
      <c r="B25" s="317"/>
      <c r="C25" s="317"/>
      <c r="D25" s="317"/>
      <c r="E25" s="317"/>
      <c r="F25" s="318"/>
      <c r="H25" s="313" t="s">
        <v>424</v>
      </c>
      <c r="I25" s="314"/>
      <c r="J25" s="314"/>
      <c r="K25" s="314"/>
      <c r="L25" s="314"/>
      <c r="M25" s="314"/>
      <c r="N25" s="314"/>
      <c r="O25" s="314"/>
      <c r="P25" s="314"/>
      <c r="Q25" s="314"/>
      <c r="R25" s="315"/>
    </row>
    <row r="26" spans="1:18" x14ac:dyDescent="0.25">
      <c r="A26" s="116" t="s">
        <v>13</v>
      </c>
      <c r="B26" s="117" t="s">
        <v>1</v>
      </c>
      <c r="C26" s="117" t="s">
        <v>2</v>
      </c>
      <c r="D26" s="117" t="s">
        <v>3</v>
      </c>
      <c r="E26" s="311"/>
      <c r="F26" s="312"/>
      <c r="H26" s="292" t="s">
        <v>425</v>
      </c>
      <c r="I26" s="293"/>
      <c r="J26" s="293"/>
      <c r="K26" s="293"/>
      <c r="L26" s="293"/>
      <c r="M26" s="293"/>
      <c r="N26" s="293"/>
      <c r="O26" s="293"/>
      <c r="P26" s="293"/>
      <c r="Q26" s="293"/>
      <c r="R26" s="294"/>
    </row>
    <row r="27" spans="1:18" ht="76.5" x14ac:dyDescent="0.25">
      <c r="A27" s="119" t="s">
        <v>162</v>
      </c>
      <c r="B27" s="120" t="s">
        <v>14</v>
      </c>
      <c r="C27" s="120" t="s">
        <v>15</v>
      </c>
      <c r="D27" s="120" t="s">
        <v>16</v>
      </c>
      <c r="E27" s="251" t="s">
        <v>417</v>
      </c>
      <c r="F27" s="252"/>
      <c r="H27" s="295"/>
      <c r="I27" s="293"/>
      <c r="J27" s="293"/>
      <c r="K27" s="293"/>
      <c r="L27" s="293"/>
      <c r="M27" s="293"/>
      <c r="N27" s="293"/>
      <c r="O27" s="293"/>
      <c r="P27" s="293"/>
      <c r="Q27" s="293"/>
      <c r="R27" s="294"/>
    </row>
    <row r="28" spans="1:18" ht="15" customHeight="1" x14ac:dyDescent="0.25">
      <c r="A28" s="303" t="s">
        <v>418</v>
      </c>
      <c r="B28" s="175"/>
      <c r="C28" s="123"/>
      <c r="D28" s="123" t="s">
        <v>17</v>
      </c>
      <c r="E28" s="307" t="s">
        <v>418</v>
      </c>
      <c r="F28" s="308"/>
      <c r="H28" s="295"/>
      <c r="I28" s="293"/>
      <c r="J28" s="293"/>
      <c r="K28" s="293"/>
      <c r="L28" s="293"/>
      <c r="M28" s="293"/>
      <c r="N28" s="293"/>
      <c r="O28" s="293"/>
      <c r="P28" s="293"/>
      <c r="Q28" s="293"/>
      <c r="R28" s="294"/>
    </row>
    <row r="29" spans="1:18" ht="138.75" customHeight="1" x14ac:dyDescent="0.25">
      <c r="A29" s="303"/>
      <c r="B29" s="125" t="s">
        <v>255</v>
      </c>
      <c r="C29" s="125" t="s">
        <v>256</v>
      </c>
      <c r="D29" s="125" t="s">
        <v>257</v>
      </c>
      <c r="E29" s="307"/>
      <c r="F29" s="308"/>
      <c r="H29" s="295"/>
      <c r="I29" s="293"/>
      <c r="J29" s="293"/>
      <c r="K29" s="293"/>
      <c r="L29" s="293"/>
      <c r="M29" s="293"/>
      <c r="N29" s="293"/>
      <c r="O29" s="293"/>
      <c r="P29" s="293"/>
      <c r="Q29" s="293"/>
      <c r="R29" s="294"/>
    </row>
    <row r="30" spans="1:18" x14ac:dyDescent="0.25">
      <c r="A30" s="303"/>
      <c r="B30" s="125"/>
      <c r="C30" s="177"/>
      <c r="D30" s="176"/>
      <c r="E30" s="307"/>
      <c r="F30" s="308"/>
      <c r="H30" s="295"/>
      <c r="I30" s="293"/>
      <c r="J30" s="293"/>
      <c r="K30" s="293"/>
      <c r="L30" s="293"/>
      <c r="M30" s="293"/>
      <c r="N30" s="293"/>
      <c r="O30" s="293"/>
      <c r="P30" s="293"/>
      <c r="Q30" s="293"/>
      <c r="R30" s="294"/>
    </row>
    <row r="31" spans="1:18" ht="96" customHeight="1" x14ac:dyDescent="0.25">
      <c r="A31" s="303"/>
      <c r="B31" s="125" t="s">
        <v>258</v>
      </c>
      <c r="C31" s="125" t="s">
        <v>259</v>
      </c>
      <c r="D31" s="125" t="s">
        <v>260</v>
      </c>
      <c r="E31" s="307"/>
      <c r="F31" s="308"/>
      <c r="H31" s="295"/>
      <c r="I31" s="293"/>
      <c r="J31" s="293"/>
      <c r="K31" s="293"/>
      <c r="L31" s="293"/>
      <c r="M31" s="293"/>
      <c r="N31" s="293"/>
      <c r="O31" s="293"/>
      <c r="P31" s="293"/>
      <c r="Q31" s="293"/>
      <c r="R31" s="294"/>
    </row>
    <row r="32" spans="1:18" ht="15.75" thickBot="1" x14ac:dyDescent="0.3">
      <c r="A32" s="303"/>
      <c r="B32" s="177"/>
      <c r="C32" s="123"/>
      <c r="D32" s="176"/>
      <c r="E32" s="307"/>
      <c r="F32" s="308"/>
      <c r="H32" s="296"/>
      <c r="I32" s="297"/>
      <c r="J32" s="297"/>
      <c r="K32" s="297"/>
      <c r="L32" s="297"/>
      <c r="M32" s="297"/>
      <c r="N32" s="297"/>
      <c r="O32" s="297"/>
      <c r="P32" s="297"/>
      <c r="Q32" s="297"/>
      <c r="R32" s="298"/>
    </row>
    <row r="33" spans="1:6" ht="180.75" customHeight="1" x14ac:dyDescent="0.25">
      <c r="A33" s="303"/>
      <c r="B33" s="125" t="s">
        <v>261</v>
      </c>
      <c r="C33" s="125" t="s">
        <v>262</v>
      </c>
      <c r="D33" s="125" t="s">
        <v>263</v>
      </c>
      <c r="E33" s="307"/>
      <c r="F33" s="308"/>
    </row>
    <row r="34" spans="1:6" x14ac:dyDescent="0.25">
      <c r="A34" s="303"/>
      <c r="B34" s="176"/>
      <c r="C34" s="122"/>
      <c r="D34" s="176"/>
      <c r="E34" s="307"/>
      <c r="F34" s="308"/>
    </row>
    <row r="35" spans="1:6" ht="173.25" customHeight="1" thickBot="1" x14ac:dyDescent="0.3">
      <c r="A35" s="304"/>
      <c r="B35" s="128" t="s">
        <v>264</v>
      </c>
      <c r="C35" s="128" t="s">
        <v>265</v>
      </c>
      <c r="D35" s="128" t="s">
        <v>266</v>
      </c>
      <c r="E35" s="309"/>
      <c r="F35" s="310"/>
    </row>
    <row r="36" spans="1:6" x14ac:dyDescent="0.25">
      <c r="A36" s="145"/>
      <c r="B36" s="107"/>
      <c r="C36" s="147"/>
      <c r="D36" s="107"/>
      <c r="E36" s="107"/>
      <c r="F36" s="107"/>
    </row>
    <row r="37" spans="1:6" ht="31.5" customHeight="1" thickBot="1" x14ac:dyDescent="0.3">
      <c r="A37" s="131"/>
      <c r="B37" s="130"/>
      <c r="C37" s="137"/>
      <c r="D37" s="130"/>
      <c r="E37" s="20"/>
      <c r="F37" s="20"/>
    </row>
    <row r="38" spans="1:6" ht="45.75" customHeight="1" x14ac:dyDescent="0.25">
      <c r="A38" s="316" t="s">
        <v>267</v>
      </c>
      <c r="B38" s="317"/>
      <c r="C38" s="317"/>
      <c r="D38" s="317"/>
      <c r="E38" s="317"/>
      <c r="F38" s="318"/>
    </row>
    <row r="39" spans="1:6" x14ac:dyDescent="0.25">
      <c r="A39" s="116" t="s">
        <v>13</v>
      </c>
      <c r="B39" s="117" t="s">
        <v>1</v>
      </c>
      <c r="C39" s="117" t="s">
        <v>2</v>
      </c>
      <c r="D39" s="117" t="s">
        <v>3</v>
      </c>
      <c r="E39" s="311"/>
      <c r="F39" s="312"/>
    </row>
    <row r="40" spans="1:6" ht="76.5" x14ac:dyDescent="0.25">
      <c r="A40" s="119" t="s">
        <v>162</v>
      </c>
      <c r="B40" s="120" t="s">
        <v>14</v>
      </c>
      <c r="C40" s="120" t="s">
        <v>15</v>
      </c>
      <c r="D40" s="120" t="s">
        <v>16</v>
      </c>
      <c r="E40" s="251" t="s">
        <v>417</v>
      </c>
      <c r="F40" s="252"/>
    </row>
    <row r="41" spans="1:6" x14ac:dyDescent="0.25">
      <c r="A41" s="303" t="s">
        <v>418</v>
      </c>
      <c r="B41" s="125"/>
      <c r="C41" s="123"/>
      <c r="D41" s="125" t="s">
        <v>17</v>
      </c>
      <c r="E41" s="307" t="s">
        <v>418</v>
      </c>
      <c r="F41" s="308"/>
    </row>
    <row r="42" spans="1:6" x14ac:dyDescent="0.25">
      <c r="A42" s="303"/>
      <c r="B42" s="125"/>
      <c r="C42" s="123"/>
      <c r="D42" s="125"/>
      <c r="E42" s="307"/>
      <c r="F42" s="308"/>
    </row>
    <row r="43" spans="1:6" ht="219.75" customHeight="1" x14ac:dyDescent="0.25">
      <c r="A43" s="303"/>
      <c r="B43" s="125" t="s">
        <v>268</v>
      </c>
      <c r="C43" s="125" t="s">
        <v>269</v>
      </c>
      <c r="D43" s="125" t="s">
        <v>270</v>
      </c>
      <c r="E43" s="307"/>
      <c r="F43" s="308"/>
    </row>
    <row r="44" spans="1:6" x14ac:dyDescent="0.25">
      <c r="A44" s="303"/>
      <c r="B44" s="125"/>
      <c r="C44" s="125"/>
      <c r="D44" s="125"/>
      <c r="E44" s="307"/>
      <c r="F44" s="308"/>
    </row>
    <row r="45" spans="1:6" ht="165.75" customHeight="1" x14ac:dyDescent="0.25">
      <c r="A45" s="303"/>
      <c r="B45" s="125" t="s">
        <v>271</v>
      </c>
      <c r="C45" s="125" t="s">
        <v>272</v>
      </c>
      <c r="D45" s="125" t="s">
        <v>273</v>
      </c>
      <c r="E45" s="307"/>
      <c r="F45" s="308"/>
    </row>
    <row r="46" spans="1:6" x14ac:dyDescent="0.25">
      <c r="A46" s="303"/>
      <c r="B46" s="123"/>
      <c r="C46" s="123"/>
      <c r="D46" s="125"/>
      <c r="E46" s="307"/>
      <c r="F46" s="308"/>
    </row>
    <row r="47" spans="1:6" ht="167.25" customHeight="1" thickBot="1" x14ac:dyDescent="0.3">
      <c r="A47" s="304"/>
      <c r="B47" s="128" t="s">
        <v>274</v>
      </c>
      <c r="C47" s="128"/>
      <c r="D47" s="128" t="s">
        <v>275</v>
      </c>
      <c r="E47" s="309"/>
      <c r="F47" s="310"/>
    </row>
    <row r="48" spans="1:6" ht="15.75" thickBot="1" x14ac:dyDescent="0.3">
      <c r="A48" s="32"/>
      <c r="B48" s="32"/>
      <c r="C48" s="32"/>
      <c r="D48" s="32"/>
      <c r="E48" s="20"/>
      <c r="F48" s="20"/>
    </row>
    <row r="49" spans="1:6" ht="33" customHeight="1" x14ac:dyDescent="0.25">
      <c r="A49" s="316" t="s">
        <v>276</v>
      </c>
      <c r="B49" s="317"/>
      <c r="C49" s="317"/>
      <c r="D49" s="317"/>
      <c r="E49" s="317"/>
      <c r="F49" s="318"/>
    </row>
    <row r="50" spans="1:6" x14ac:dyDescent="0.25">
      <c r="A50" s="116" t="s">
        <v>13</v>
      </c>
      <c r="B50" s="117" t="s">
        <v>1</v>
      </c>
      <c r="C50" s="117" t="s">
        <v>2</v>
      </c>
      <c r="D50" s="117" t="s">
        <v>3</v>
      </c>
      <c r="E50" s="311"/>
      <c r="F50" s="312"/>
    </row>
    <row r="51" spans="1:6" ht="76.5" x14ac:dyDescent="0.25">
      <c r="A51" s="119" t="s">
        <v>162</v>
      </c>
      <c r="B51" s="120" t="s">
        <v>14</v>
      </c>
      <c r="C51" s="120" t="s">
        <v>15</v>
      </c>
      <c r="D51" s="120" t="s">
        <v>16</v>
      </c>
      <c r="E51" s="251" t="s">
        <v>417</v>
      </c>
      <c r="F51" s="252"/>
    </row>
    <row r="52" spans="1:6" ht="25.5" customHeight="1" x14ac:dyDescent="0.25">
      <c r="A52" s="303" t="s">
        <v>418</v>
      </c>
      <c r="B52" s="125"/>
      <c r="C52" s="125"/>
      <c r="D52" s="125" t="s">
        <v>17</v>
      </c>
      <c r="E52" s="307" t="s">
        <v>418</v>
      </c>
      <c r="F52" s="308"/>
    </row>
    <row r="53" spans="1:6" x14ac:dyDescent="0.25">
      <c r="A53" s="303"/>
      <c r="B53" s="125"/>
      <c r="C53" s="125"/>
      <c r="D53" s="125"/>
      <c r="E53" s="307"/>
      <c r="F53" s="308"/>
    </row>
    <row r="54" spans="1:6" ht="254.25" customHeight="1" x14ac:dyDescent="0.25">
      <c r="A54" s="303"/>
      <c r="B54" s="125" t="s">
        <v>277</v>
      </c>
      <c r="C54" s="125" t="s">
        <v>278</v>
      </c>
      <c r="D54" s="125" t="s">
        <v>279</v>
      </c>
      <c r="E54" s="307"/>
      <c r="F54" s="308"/>
    </row>
    <row r="55" spans="1:6" x14ac:dyDescent="0.25">
      <c r="A55" s="303"/>
      <c r="B55" s="176"/>
      <c r="C55" s="125"/>
      <c r="D55" s="125"/>
      <c r="E55" s="307"/>
      <c r="F55" s="308"/>
    </row>
    <row r="56" spans="1:6" ht="125.25" customHeight="1" x14ac:dyDescent="0.25">
      <c r="A56" s="303"/>
      <c r="B56" s="125" t="s">
        <v>280</v>
      </c>
      <c r="C56" s="125" t="s">
        <v>281</v>
      </c>
      <c r="D56" s="125" t="s">
        <v>282</v>
      </c>
      <c r="E56" s="307"/>
      <c r="F56" s="308"/>
    </row>
    <row r="57" spans="1:6" x14ac:dyDescent="0.25">
      <c r="A57" s="303"/>
      <c r="B57" s="176"/>
      <c r="C57" s="122"/>
      <c r="D57" s="123"/>
      <c r="E57" s="307"/>
      <c r="F57" s="308"/>
    </row>
    <row r="58" spans="1:6" ht="133.5" customHeight="1" thickBot="1" x14ac:dyDescent="0.3">
      <c r="A58" s="304"/>
      <c r="B58" s="128" t="s">
        <v>283</v>
      </c>
      <c r="C58" s="128" t="s">
        <v>284</v>
      </c>
      <c r="D58" s="128" t="s">
        <v>285</v>
      </c>
      <c r="E58" s="309"/>
      <c r="F58" s="310"/>
    </row>
    <row r="59" spans="1:6" x14ac:dyDescent="0.25">
      <c r="A59" s="145"/>
      <c r="B59" s="107"/>
      <c r="C59" s="146"/>
      <c r="D59" s="145"/>
      <c r="E59" s="107"/>
      <c r="F59" s="107"/>
    </row>
    <row r="60" spans="1:6" ht="15.75" thickBot="1" x14ac:dyDescent="0.3">
      <c r="A60" s="32"/>
      <c r="B60" s="32"/>
      <c r="C60" s="32"/>
      <c r="D60" s="32"/>
      <c r="E60" s="20"/>
      <c r="F60" s="20"/>
    </row>
    <row r="61" spans="1:6" ht="33" customHeight="1" x14ac:dyDescent="0.25">
      <c r="A61" s="316" t="s">
        <v>286</v>
      </c>
      <c r="B61" s="317"/>
      <c r="C61" s="317"/>
      <c r="D61" s="317"/>
      <c r="E61" s="317"/>
      <c r="F61" s="318"/>
    </row>
    <row r="62" spans="1:6" x14ac:dyDescent="0.25">
      <c r="A62" s="116" t="s">
        <v>13</v>
      </c>
      <c r="B62" s="117" t="s">
        <v>1</v>
      </c>
      <c r="C62" s="117" t="s">
        <v>2</v>
      </c>
      <c r="D62" s="117" t="s">
        <v>3</v>
      </c>
      <c r="E62" s="311"/>
      <c r="F62" s="312"/>
    </row>
    <row r="63" spans="1:6" ht="76.5" x14ac:dyDescent="0.25">
      <c r="A63" s="119" t="s">
        <v>162</v>
      </c>
      <c r="B63" s="120" t="s">
        <v>14</v>
      </c>
      <c r="C63" s="120" t="s">
        <v>15</v>
      </c>
      <c r="D63" s="120" t="s">
        <v>16</v>
      </c>
      <c r="E63" s="251" t="s">
        <v>417</v>
      </c>
      <c r="F63" s="252"/>
    </row>
    <row r="64" spans="1:6" ht="25.5" customHeight="1" x14ac:dyDescent="0.25">
      <c r="A64" s="303" t="s">
        <v>421</v>
      </c>
      <c r="B64" s="125"/>
      <c r="C64" s="123"/>
      <c r="D64" s="125" t="s">
        <v>17</v>
      </c>
      <c r="E64" s="307" t="s">
        <v>418</v>
      </c>
      <c r="F64" s="308"/>
    </row>
    <row r="65" spans="1:6" x14ac:dyDescent="0.25">
      <c r="A65" s="303"/>
      <c r="B65" s="125"/>
      <c r="C65" s="123"/>
      <c r="D65" s="125"/>
      <c r="E65" s="307"/>
      <c r="F65" s="308"/>
    </row>
    <row r="66" spans="1:6" ht="108" customHeight="1" x14ac:dyDescent="0.25">
      <c r="A66" s="303"/>
      <c r="B66" s="125" t="s">
        <v>287</v>
      </c>
      <c r="C66" s="125" t="s">
        <v>288</v>
      </c>
      <c r="D66" s="125" t="s">
        <v>289</v>
      </c>
      <c r="E66" s="307"/>
      <c r="F66" s="308"/>
    </row>
    <row r="67" spans="1:6" x14ac:dyDescent="0.25">
      <c r="A67" s="303"/>
      <c r="B67" s="125"/>
      <c r="C67" s="125"/>
      <c r="D67" s="125"/>
      <c r="E67" s="307"/>
      <c r="F67" s="308"/>
    </row>
    <row r="68" spans="1:6" ht="182.25" customHeight="1" x14ac:dyDescent="0.25">
      <c r="A68" s="303"/>
      <c r="B68" s="125" t="s">
        <v>290</v>
      </c>
      <c r="C68" s="125" t="s">
        <v>291</v>
      </c>
      <c r="D68" s="125" t="s">
        <v>292</v>
      </c>
      <c r="E68" s="307"/>
      <c r="F68" s="308"/>
    </row>
    <row r="69" spans="1:6" x14ac:dyDescent="0.25">
      <c r="A69" s="303"/>
      <c r="B69" s="123"/>
      <c r="C69" s="123"/>
      <c r="D69" s="123"/>
      <c r="E69" s="307"/>
      <c r="F69" s="308"/>
    </row>
    <row r="70" spans="1:6" ht="124.5" customHeight="1" x14ac:dyDescent="0.25">
      <c r="A70" s="303"/>
      <c r="B70" s="125" t="s">
        <v>293</v>
      </c>
      <c r="C70" s="132"/>
      <c r="D70" s="125" t="s">
        <v>294</v>
      </c>
      <c r="E70" s="307"/>
      <c r="F70" s="308"/>
    </row>
    <row r="71" spans="1:6" x14ac:dyDescent="0.25">
      <c r="A71" s="303"/>
      <c r="B71" s="132"/>
      <c r="C71" s="132"/>
      <c r="D71" s="122"/>
      <c r="E71" s="307"/>
      <c r="F71" s="308"/>
    </row>
    <row r="72" spans="1:6" ht="85.5" customHeight="1" thickBot="1" x14ac:dyDescent="0.3">
      <c r="A72" s="304"/>
      <c r="B72" s="134"/>
      <c r="C72" s="134"/>
      <c r="D72" s="128" t="s">
        <v>295</v>
      </c>
      <c r="E72" s="309"/>
      <c r="F72" s="310"/>
    </row>
    <row r="94" ht="31.5" customHeight="1" x14ac:dyDescent="0.25"/>
  </sheetData>
  <sheetProtection password="CDCC" sheet="1" objects="1" scenarios="1" formatCells="0"/>
  <mergeCells count="26">
    <mergeCell ref="H25:R25"/>
    <mergeCell ref="H26:R32"/>
    <mergeCell ref="E52:F58"/>
    <mergeCell ref="E62:F62"/>
    <mergeCell ref="E63:F63"/>
    <mergeCell ref="A25:F25"/>
    <mergeCell ref="A28:A35"/>
    <mergeCell ref="E28:F35"/>
    <mergeCell ref="A38:F38"/>
    <mergeCell ref="A41:A47"/>
    <mergeCell ref="A49:F49"/>
    <mergeCell ref="A52:A58"/>
    <mergeCell ref="A61:F61"/>
    <mergeCell ref="A64:A72"/>
    <mergeCell ref="E64:F72"/>
    <mergeCell ref="A6:F8"/>
    <mergeCell ref="A9:F9"/>
    <mergeCell ref="D22:F22"/>
    <mergeCell ref="A22:C23"/>
    <mergeCell ref="E26:F26"/>
    <mergeCell ref="E27:F27"/>
    <mergeCell ref="E39:F39"/>
    <mergeCell ref="E40:F40"/>
    <mergeCell ref="E41:F47"/>
    <mergeCell ref="E50:F50"/>
    <mergeCell ref="E51:F51"/>
  </mergeCells>
  <dataValidations count="1">
    <dataValidation type="list" allowBlank="1" showInputMessage="1" showErrorMessage="1" sqref="F12 F18 F16 F14">
      <formula1>$A$10:$E$10</formula1>
    </dataValidation>
  </dataValidations>
  <printOptions gridLines="1"/>
  <pageMargins left="0.7" right="0.7" top="0.25" bottom="0.25" header="0.3" footer="0.3"/>
  <pageSetup scale="96" fitToHeight="0" orientation="landscape"/>
  <rowBreaks count="1" manualBreakCount="1">
    <brk id="23"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123"/>
  <sheetViews>
    <sheetView topLeftCell="A16" zoomScale="80" zoomScaleNormal="80" zoomScalePageLayoutView="80" workbookViewId="0">
      <selection activeCell="A17" sqref="A17:E17"/>
    </sheetView>
  </sheetViews>
  <sheetFormatPr defaultColWidth="8.85546875" defaultRowHeight="15" x14ac:dyDescent="0.25"/>
  <cols>
    <col min="1" max="1" width="29.140625" style="15" customWidth="1"/>
    <col min="2" max="3" width="20.42578125" style="15" customWidth="1"/>
    <col min="4" max="4" width="19.42578125" style="15" customWidth="1"/>
    <col min="5" max="5" width="17.42578125" style="15" customWidth="1"/>
    <col min="6" max="6" width="14.42578125" style="15" customWidth="1"/>
    <col min="7" max="16384" width="8.85546875" style="15"/>
  </cols>
  <sheetData>
    <row r="1" spans="1:6" s="20" customFormat="1" x14ac:dyDescent="0.25">
      <c r="A1" s="86" t="s">
        <v>381</v>
      </c>
      <c r="B1" s="87" t="str">
        <f>IF(INSTRUCTIONS!B1="", "", VLOOKUP('Vision Goals'!A1, INSTRUCTIONS!A1:B4, 2, FALSE))</f>
        <v/>
      </c>
    </row>
    <row r="2" spans="1:6" s="20" customFormat="1" x14ac:dyDescent="0.25">
      <c r="A2" s="86" t="s">
        <v>382</v>
      </c>
      <c r="B2" s="87" t="str">
        <f>IF(INSTRUCTIONS!B2="", "", VLOOKUP('Vision Goals'!A2, INSTRUCTIONS!A2:B5, 2, FALSE))</f>
        <v/>
      </c>
    </row>
    <row r="3" spans="1:6" s="20" customFormat="1" x14ac:dyDescent="0.25">
      <c r="A3" s="86" t="s">
        <v>383</v>
      </c>
      <c r="B3" s="88" t="str">
        <f>IF(INSTRUCTIONS!B3="", "", VLOOKUP('Vision Goals'!A3, INSTRUCTIONS!A3:B6, 2, FALSE))</f>
        <v/>
      </c>
    </row>
    <row r="4" spans="1:6" s="20" customFormat="1" x14ac:dyDescent="0.25">
      <c r="A4" s="86" t="s">
        <v>384</v>
      </c>
      <c r="B4" s="87" t="str">
        <f>IF(INSTRUCTIONS!B4="", "", VLOOKUP('Vision Goals'!A4, INSTRUCTIONS!A4:B7, 2, FALSE))</f>
        <v/>
      </c>
    </row>
    <row r="6" spans="1:6" ht="15" customHeight="1" x14ac:dyDescent="0.25">
      <c r="A6" s="212" t="s">
        <v>380</v>
      </c>
      <c r="B6" s="212"/>
      <c r="C6" s="212"/>
      <c r="D6" s="212"/>
      <c r="E6" s="212"/>
      <c r="F6" s="212"/>
    </row>
    <row r="7" spans="1:6" x14ac:dyDescent="0.25">
      <c r="A7" s="212"/>
      <c r="B7" s="212"/>
      <c r="C7" s="212"/>
      <c r="D7" s="212"/>
      <c r="E7" s="212"/>
      <c r="F7" s="212"/>
    </row>
    <row r="8" spans="1:6" ht="15.75" thickBot="1" x14ac:dyDescent="0.3">
      <c r="A8" s="213"/>
      <c r="B8" s="213"/>
      <c r="C8" s="213"/>
      <c r="D8" s="213"/>
      <c r="E8" s="213"/>
      <c r="F8" s="213"/>
    </row>
    <row r="9" spans="1:6" s="20" customFormat="1" ht="26.25" customHeight="1" thickBot="1" x14ac:dyDescent="0.4">
      <c r="A9" s="217" t="s">
        <v>55</v>
      </c>
      <c r="B9" s="218"/>
      <c r="C9" s="218"/>
      <c r="D9" s="218"/>
      <c r="E9" s="218"/>
      <c r="F9" s="219"/>
    </row>
    <row r="10" spans="1:6" s="20" customFormat="1" ht="15.75" thickBot="1" x14ac:dyDescent="0.3">
      <c r="A10" s="18"/>
      <c r="B10" s="19" t="s">
        <v>0</v>
      </c>
      <c r="C10" s="19" t="s">
        <v>1</v>
      </c>
      <c r="D10" s="19" t="s">
        <v>2</v>
      </c>
      <c r="E10" s="19" t="s">
        <v>3</v>
      </c>
      <c r="F10" s="19" t="s">
        <v>28</v>
      </c>
    </row>
    <row r="11" spans="1:6" s="20" customFormat="1" ht="15.75" thickBot="1" x14ac:dyDescent="0.3">
      <c r="A11" s="18"/>
      <c r="B11" s="19" t="s">
        <v>4</v>
      </c>
      <c r="C11" s="19" t="s">
        <v>5</v>
      </c>
      <c r="D11" s="19" t="s">
        <v>6</v>
      </c>
      <c r="E11" s="19" t="s">
        <v>7</v>
      </c>
      <c r="F11" s="21"/>
    </row>
    <row r="12" spans="1:6" ht="66" customHeight="1" thickBot="1" x14ac:dyDescent="0.3">
      <c r="A12" s="22" t="s">
        <v>407</v>
      </c>
      <c r="B12" s="17" t="s">
        <v>27</v>
      </c>
      <c r="C12" s="17" t="s">
        <v>27</v>
      </c>
      <c r="D12" s="17" t="s">
        <v>27</v>
      </c>
      <c r="E12" s="17" t="s">
        <v>27</v>
      </c>
      <c r="F12" s="14"/>
    </row>
    <row r="13" spans="1:6" s="20" customFormat="1" ht="17.25" customHeight="1" thickBot="1" x14ac:dyDescent="0.3">
      <c r="A13" s="214" t="s">
        <v>56</v>
      </c>
      <c r="B13" s="215"/>
      <c r="C13" s="215"/>
      <c r="D13" s="215"/>
      <c r="E13" s="216"/>
      <c r="F13" s="23">
        <f>SUM(IF(F12="Unsatisfactory",1,0)+IF(F12="Basic",2,0)+IF(F12="Proficient",3,0)+IF(F12="Distinguished",4,0))</f>
        <v>0</v>
      </c>
    </row>
    <row r="14" spans="1:6" ht="65.25" customHeight="1" thickBot="1" x14ac:dyDescent="0.3">
      <c r="A14" s="22" t="s">
        <v>408</v>
      </c>
      <c r="B14" s="17" t="s">
        <v>27</v>
      </c>
      <c r="C14" s="17" t="s">
        <v>27</v>
      </c>
      <c r="D14" s="17" t="s">
        <v>27</v>
      </c>
      <c r="E14" s="17" t="s">
        <v>27</v>
      </c>
      <c r="F14" s="14" t="s">
        <v>1</v>
      </c>
    </row>
    <row r="15" spans="1:6" s="20" customFormat="1" ht="20.25" customHeight="1" thickBot="1" x14ac:dyDescent="0.3">
      <c r="A15" s="24" t="s">
        <v>57</v>
      </c>
      <c r="B15" s="25"/>
      <c r="C15" s="25"/>
      <c r="D15" s="25"/>
      <c r="E15" s="26"/>
      <c r="F15" s="23">
        <f>SUM(IF(F14="Unsatisfactory",1,0)+IF(F14="Basic",2,0)+IF(F14="Proficient",3,0)+IF(F14="Distinguished",4,0))</f>
        <v>2</v>
      </c>
    </row>
    <row r="16" spans="1:6" ht="66" customHeight="1" thickBot="1" x14ac:dyDescent="0.3">
      <c r="A16" s="22" t="s">
        <v>409</v>
      </c>
      <c r="B16" s="17" t="s">
        <v>27</v>
      </c>
      <c r="C16" s="17" t="s">
        <v>27</v>
      </c>
      <c r="D16" s="17" t="s">
        <v>27</v>
      </c>
      <c r="E16" s="17" t="s">
        <v>27</v>
      </c>
      <c r="F16" s="14" t="s">
        <v>2</v>
      </c>
    </row>
    <row r="17" spans="1:18" s="20" customFormat="1" ht="20.25" customHeight="1" thickBot="1" x14ac:dyDescent="0.3">
      <c r="A17" s="214" t="s">
        <v>58</v>
      </c>
      <c r="B17" s="215"/>
      <c r="C17" s="215"/>
      <c r="D17" s="215"/>
      <c r="E17" s="216"/>
      <c r="F17" s="23">
        <f>SUM(IF(F16="Unsatisfactory",1,0)+IF(F16="Basic",2,0)+IF(F16="Proficient",3,0)+IF(F16="Distinguished",4,0))</f>
        <v>3</v>
      </c>
    </row>
    <row r="18" spans="1:18" ht="66" customHeight="1" thickBot="1" x14ac:dyDescent="0.3">
      <c r="A18" s="22" t="s">
        <v>410</v>
      </c>
      <c r="B18" s="17" t="s">
        <v>27</v>
      </c>
      <c r="C18" s="17" t="s">
        <v>27</v>
      </c>
      <c r="D18" s="17" t="s">
        <v>27</v>
      </c>
      <c r="E18" s="17" t="s">
        <v>27</v>
      </c>
      <c r="F18" s="14"/>
    </row>
    <row r="19" spans="1:18" s="20" customFormat="1" ht="20.25" customHeight="1" thickBot="1" x14ac:dyDescent="0.3">
      <c r="A19" s="24" t="s">
        <v>59</v>
      </c>
      <c r="B19" s="25"/>
      <c r="C19" s="25"/>
      <c r="D19" s="25"/>
      <c r="E19" s="26"/>
      <c r="F19" s="23">
        <f>SUM(IF(F18="Unsatisfactory",1,0)+IF(F18="Basic",2,0)+IF(F18="Proficient",3,0)+IF(F18="Distinguished",4,0))</f>
        <v>0</v>
      </c>
    </row>
    <row r="20" spans="1:18" s="20" customFormat="1" ht="16.5" thickBot="1" x14ac:dyDescent="0.3">
      <c r="A20" s="220" t="s">
        <v>10</v>
      </c>
      <c r="B20" s="220"/>
      <c r="C20" s="220"/>
      <c r="D20" s="220"/>
      <c r="E20" s="220"/>
      <c r="F20" s="28">
        <f>SUM(F13,F15,F17,F19)</f>
        <v>5</v>
      </c>
    </row>
    <row r="21" spans="1:18" s="20" customFormat="1" ht="16.5" thickBot="1" x14ac:dyDescent="0.3">
      <c r="A21" s="220" t="s">
        <v>77</v>
      </c>
      <c r="B21" s="220"/>
      <c r="C21" s="220"/>
      <c r="D21" s="220"/>
      <c r="E21" s="220"/>
      <c r="F21" s="28">
        <f>SUM(IF(F13&gt;0,4,0)+(IF(F15&gt;0,4,0)+(IF(F17&gt;0,4,0)+(IF(F19&gt;0,4,0)))))</f>
        <v>8</v>
      </c>
    </row>
    <row r="22" spans="1:18" s="20" customFormat="1" ht="18.75" customHeight="1" x14ac:dyDescent="0.25">
      <c r="A22" s="286" t="s">
        <v>60</v>
      </c>
      <c r="B22" s="287"/>
      <c r="C22" s="288"/>
      <c r="D22" s="289" t="s">
        <v>61</v>
      </c>
      <c r="E22" s="290"/>
      <c r="F22" s="291"/>
    </row>
    <row r="23" spans="1:18" s="20" customFormat="1" ht="17.25" customHeight="1" thickBot="1" x14ac:dyDescent="0.3">
      <c r="A23" s="227"/>
      <c r="B23" s="228"/>
      <c r="C23" s="229"/>
      <c r="D23" s="66"/>
      <c r="E23" s="67" t="str">
        <f>IF(F20/(F21/4)&gt;3.49, "DISTINGUISHED", IF(F20/(F21/4)&gt;2.49, "PROFICIENT", IF(F20/(F21/4)&gt;1.49, "BASIC", "UNSATISFACTORY")))</f>
        <v>PROFICIENT</v>
      </c>
      <c r="F23" s="68"/>
    </row>
    <row r="24" spans="1:18" ht="15.75" thickBot="1" x14ac:dyDescent="0.3"/>
    <row r="25" spans="1:18" ht="32.25" customHeight="1" x14ac:dyDescent="0.25">
      <c r="A25" s="322" t="s">
        <v>296</v>
      </c>
      <c r="B25" s="323"/>
      <c r="C25" s="323"/>
      <c r="D25" s="323"/>
      <c r="E25" s="323"/>
      <c r="F25" s="324"/>
      <c r="H25" s="313" t="s">
        <v>427</v>
      </c>
      <c r="I25" s="314"/>
      <c r="J25" s="314"/>
      <c r="K25" s="314"/>
      <c r="L25" s="314"/>
      <c r="M25" s="314"/>
      <c r="N25" s="314"/>
      <c r="O25" s="314"/>
      <c r="P25" s="314"/>
      <c r="Q25" s="314"/>
      <c r="R25" s="315"/>
    </row>
    <row r="26" spans="1:18" ht="15" customHeight="1" x14ac:dyDescent="0.25">
      <c r="A26" s="325"/>
      <c r="B26" s="326"/>
      <c r="C26" s="326"/>
      <c r="D26" s="326"/>
      <c r="E26" s="326"/>
      <c r="F26" s="327"/>
      <c r="H26" s="292" t="s">
        <v>426</v>
      </c>
      <c r="I26" s="293"/>
      <c r="J26" s="293"/>
      <c r="K26" s="293"/>
      <c r="L26" s="293"/>
      <c r="M26" s="293"/>
      <c r="N26" s="293"/>
      <c r="O26" s="293"/>
      <c r="P26" s="293"/>
      <c r="Q26" s="293"/>
      <c r="R26" s="294"/>
    </row>
    <row r="27" spans="1:18" x14ac:dyDescent="0.25">
      <c r="A27" s="116" t="s">
        <v>13</v>
      </c>
      <c r="B27" s="117" t="s">
        <v>1</v>
      </c>
      <c r="C27" s="117" t="s">
        <v>2</v>
      </c>
      <c r="D27" s="117" t="s">
        <v>3</v>
      </c>
      <c r="E27" s="311"/>
      <c r="F27" s="312"/>
      <c r="H27" s="295"/>
      <c r="I27" s="293"/>
      <c r="J27" s="293"/>
      <c r="K27" s="293"/>
      <c r="L27" s="293"/>
      <c r="M27" s="293"/>
      <c r="N27" s="293"/>
      <c r="O27" s="293"/>
      <c r="P27" s="293"/>
      <c r="Q27" s="293"/>
      <c r="R27" s="294"/>
    </row>
    <row r="28" spans="1:18" ht="76.5" x14ac:dyDescent="0.25">
      <c r="A28" s="119" t="s">
        <v>162</v>
      </c>
      <c r="B28" s="120" t="s">
        <v>14</v>
      </c>
      <c r="C28" s="120" t="s">
        <v>15</v>
      </c>
      <c r="D28" s="120" t="s">
        <v>16</v>
      </c>
      <c r="E28" s="251" t="s">
        <v>417</v>
      </c>
      <c r="F28" s="252"/>
      <c r="H28" s="295"/>
      <c r="I28" s="293"/>
      <c r="J28" s="293"/>
      <c r="K28" s="293"/>
      <c r="L28" s="293"/>
      <c r="M28" s="293"/>
      <c r="N28" s="293"/>
      <c r="O28" s="293"/>
      <c r="P28" s="293"/>
      <c r="Q28" s="293"/>
      <c r="R28" s="294"/>
    </row>
    <row r="29" spans="1:18" x14ac:dyDescent="0.25">
      <c r="A29" s="303" t="s">
        <v>418</v>
      </c>
      <c r="B29" s="177"/>
      <c r="C29" s="125"/>
      <c r="D29" s="123" t="s">
        <v>17</v>
      </c>
      <c r="E29" s="307" t="s">
        <v>418</v>
      </c>
      <c r="F29" s="308"/>
      <c r="H29" s="295"/>
      <c r="I29" s="293"/>
      <c r="J29" s="293"/>
      <c r="K29" s="293"/>
      <c r="L29" s="293"/>
      <c r="M29" s="293"/>
      <c r="N29" s="293"/>
      <c r="O29" s="293"/>
      <c r="P29" s="293"/>
      <c r="Q29" s="293"/>
      <c r="R29" s="294"/>
    </row>
    <row r="30" spans="1:18" ht="160.5" customHeight="1" x14ac:dyDescent="0.25">
      <c r="A30" s="303"/>
      <c r="B30" s="125" t="s">
        <v>297</v>
      </c>
      <c r="C30" s="125" t="s">
        <v>298</v>
      </c>
      <c r="D30" s="125" t="s">
        <v>299</v>
      </c>
      <c r="E30" s="307"/>
      <c r="F30" s="308"/>
      <c r="H30" s="295"/>
      <c r="I30" s="293"/>
      <c r="J30" s="293"/>
      <c r="K30" s="293"/>
      <c r="L30" s="293"/>
      <c r="M30" s="293"/>
      <c r="N30" s="293"/>
      <c r="O30" s="293"/>
      <c r="P30" s="293"/>
      <c r="Q30" s="293"/>
      <c r="R30" s="294"/>
    </row>
    <row r="31" spans="1:18" x14ac:dyDescent="0.25">
      <c r="A31" s="303"/>
      <c r="B31" s="125"/>
      <c r="C31" s="123"/>
      <c r="D31" s="176"/>
      <c r="E31" s="307"/>
      <c r="F31" s="308"/>
      <c r="H31" s="295"/>
      <c r="I31" s="293"/>
      <c r="J31" s="293"/>
      <c r="K31" s="293"/>
      <c r="L31" s="293"/>
      <c r="M31" s="293"/>
      <c r="N31" s="293"/>
      <c r="O31" s="293"/>
      <c r="P31" s="293"/>
      <c r="Q31" s="293"/>
      <c r="R31" s="294"/>
    </row>
    <row r="32" spans="1:18" ht="146.25" customHeight="1" thickBot="1" x14ac:dyDescent="0.3">
      <c r="A32" s="303"/>
      <c r="B32" s="125" t="s">
        <v>300</v>
      </c>
      <c r="C32" s="125" t="s">
        <v>301</v>
      </c>
      <c r="D32" s="125" t="s">
        <v>302</v>
      </c>
      <c r="E32" s="307"/>
      <c r="F32" s="308"/>
      <c r="H32" s="296"/>
      <c r="I32" s="297"/>
      <c r="J32" s="297"/>
      <c r="K32" s="297"/>
      <c r="L32" s="297"/>
      <c r="M32" s="297"/>
      <c r="N32" s="297"/>
      <c r="O32" s="297"/>
      <c r="P32" s="297"/>
      <c r="Q32" s="297"/>
      <c r="R32" s="298"/>
    </row>
    <row r="33" spans="1:6" x14ac:dyDescent="0.25">
      <c r="A33" s="303"/>
      <c r="B33" s="125"/>
      <c r="C33" s="123"/>
      <c r="D33" s="176"/>
      <c r="E33" s="307"/>
      <c r="F33" s="308"/>
    </row>
    <row r="34" spans="1:6" ht="174" customHeight="1" x14ac:dyDescent="0.25">
      <c r="A34" s="303"/>
      <c r="B34" s="125" t="s">
        <v>303</v>
      </c>
      <c r="C34" s="125" t="s">
        <v>304</v>
      </c>
      <c r="D34" s="125" t="s">
        <v>305</v>
      </c>
      <c r="E34" s="307"/>
      <c r="F34" s="308"/>
    </row>
    <row r="35" spans="1:6" x14ac:dyDescent="0.25">
      <c r="A35" s="303"/>
      <c r="B35" s="122"/>
      <c r="C35" s="122"/>
      <c r="D35" s="176"/>
      <c r="E35" s="307"/>
      <c r="F35" s="308"/>
    </row>
    <row r="36" spans="1:6" ht="120" customHeight="1" thickBot="1" x14ac:dyDescent="0.3">
      <c r="A36" s="304"/>
      <c r="B36" s="128" t="s">
        <v>306</v>
      </c>
      <c r="C36" s="128" t="s">
        <v>307</v>
      </c>
      <c r="D36" s="140"/>
      <c r="E36" s="309"/>
      <c r="F36" s="310"/>
    </row>
    <row r="37" spans="1:6" x14ac:dyDescent="0.25">
      <c r="A37" s="32"/>
      <c r="B37" s="32"/>
      <c r="C37" s="32"/>
      <c r="D37" s="32"/>
      <c r="E37" s="20"/>
      <c r="F37" s="20"/>
    </row>
    <row r="38" spans="1:6" ht="15.75" thickBot="1" x14ac:dyDescent="0.3">
      <c r="A38" s="32"/>
      <c r="B38" s="32"/>
      <c r="C38" s="32"/>
      <c r="D38" s="32"/>
      <c r="E38" s="20"/>
      <c r="F38" s="20"/>
    </row>
    <row r="39" spans="1:6" ht="44.25" customHeight="1" x14ac:dyDescent="0.25">
      <c r="A39" s="322" t="s">
        <v>308</v>
      </c>
      <c r="B39" s="323"/>
      <c r="C39" s="323"/>
      <c r="D39" s="323"/>
      <c r="E39" s="323"/>
      <c r="F39" s="324"/>
    </row>
    <row r="40" spans="1:6" x14ac:dyDescent="0.25">
      <c r="A40" s="116" t="s">
        <v>13</v>
      </c>
      <c r="B40" s="117" t="s">
        <v>1</v>
      </c>
      <c r="C40" s="117" t="s">
        <v>2</v>
      </c>
      <c r="D40" s="117" t="s">
        <v>3</v>
      </c>
      <c r="E40" s="311"/>
      <c r="F40" s="312"/>
    </row>
    <row r="41" spans="1:6" ht="76.5" x14ac:dyDescent="0.25">
      <c r="A41" s="119" t="s">
        <v>162</v>
      </c>
      <c r="B41" s="120" t="s">
        <v>14</v>
      </c>
      <c r="C41" s="120" t="s">
        <v>15</v>
      </c>
      <c r="D41" s="120" t="s">
        <v>16</v>
      </c>
      <c r="E41" s="251" t="s">
        <v>417</v>
      </c>
      <c r="F41" s="252"/>
    </row>
    <row r="42" spans="1:6" ht="15" customHeight="1" x14ac:dyDescent="0.25">
      <c r="A42" s="262" t="s">
        <v>418</v>
      </c>
      <c r="B42" s="123"/>
      <c r="C42" s="123"/>
      <c r="D42" s="123" t="s">
        <v>17</v>
      </c>
      <c r="E42" s="307" t="s">
        <v>418</v>
      </c>
      <c r="F42" s="308"/>
    </row>
    <row r="43" spans="1:6" ht="184.5" customHeight="1" x14ac:dyDescent="0.25">
      <c r="A43" s="263"/>
      <c r="B43" s="125" t="s">
        <v>309</v>
      </c>
      <c r="C43" s="125" t="s">
        <v>310</v>
      </c>
      <c r="D43" s="125" t="s">
        <v>311</v>
      </c>
      <c r="E43" s="307"/>
      <c r="F43" s="308"/>
    </row>
    <row r="44" spans="1:6" x14ac:dyDescent="0.25">
      <c r="A44" s="263"/>
      <c r="B44" s="125"/>
      <c r="C44" s="125"/>
      <c r="D44" s="125"/>
      <c r="E44" s="307"/>
      <c r="F44" s="308"/>
    </row>
    <row r="45" spans="1:6" ht="263.25" customHeight="1" x14ac:dyDescent="0.25">
      <c r="A45" s="263"/>
      <c r="B45" s="125" t="s">
        <v>312</v>
      </c>
      <c r="C45" s="125" t="s">
        <v>313</v>
      </c>
      <c r="D45" s="125" t="s">
        <v>314</v>
      </c>
      <c r="E45" s="307"/>
      <c r="F45" s="308"/>
    </row>
    <row r="46" spans="1:6" x14ac:dyDescent="0.25">
      <c r="A46" s="263"/>
      <c r="B46" s="123"/>
      <c r="C46" s="125"/>
      <c r="D46" s="123"/>
      <c r="E46" s="307"/>
      <c r="F46" s="308"/>
    </row>
    <row r="47" spans="1:6" ht="127.5" x14ac:dyDescent="0.25">
      <c r="A47" s="263"/>
      <c r="B47" s="125" t="s">
        <v>315</v>
      </c>
      <c r="C47" s="125" t="s">
        <v>316</v>
      </c>
      <c r="D47" s="125" t="s">
        <v>317</v>
      </c>
      <c r="E47" s="307"/>
      <c r="F47" s="308"/>
    </row>
    <row r="48" spans="1:6" x14ac:dyDescent="0.25">
      <c r="A48" s="263"/>
      <c r="B48" s="123"/>
      <c r="C48" s="123"/>
      <c r="D48" s="123"/>
      <c r="E48" s="307"/>
      <c r="F48" s="308"/>
    </row>
    <row r="49" spans="1:6" ht="122.25" customHeight="1" x14ac:dyDescent="0.25">
      <c r="A49" s="263"/>
      <c r="B49" s="125" t="s">
        <v>318</v>
      </c>
      <c r="C49" s="125" t="s">
        <v>319</v>
      </c>
      <c r="D49" s="125" t="s">
        <v>320</v>
      </c>
      <c r="E49" s="307"/>
      <c r="F49" s="308"/>
    </row>
    <row r="50" spans="1:6" x14ac:dyDescent="0.25">
      <c r="A50" s="263"/>
      <c r="B50" s="125"/>
      <c r="C50" s="125"/>
      <c r="D50" s="122"/>
      <c r="E50" s="307"/>
      <c r="F50" s="308"/>
    </row>
    <row r="51" spans="1:6" ht="95.25" customHeight="1" thickBot="1" x14ac:dyDescent="0.3">
      <c r="A51" s="264"/>
      <c r="B51" s="134"/>
      <c r="C51" s="134"/>
      <c r="D51" s="128" t="s">
        <v>321</v>
      </c>
      <c r="E51" s="309"/>
      <c r="F51" s="310"/>
    </row>
    <row r="52" spans="1:6" ht="15.75" thickBot="1" x14ac:dyDescent="0.3">
      <c r="A52" s="32"/>
      <c r="B52" s="32"/>
      <c r="C52" s="32"/>
      <c r="D52" s="32"/>
      <c r="E52" s="20"/>
      <c r="F52" s="20"/>
    </row>
    <row r="53" spans="1:6" ht="41.25" customHeight="1" x14ac:dyDescent="0.25">
      <c r="A53" s="322" t="s">
        <v>322</v>
      </c>
      <c r="B53" s="323"/>
      <c r="C53" s="323"/>
      <c r="D53" s="323"/>
      <c r="E53" s="323"/>
      <c r="F53" s="324"/>
    </row>
    <row r="54" spans="1:6" x14ac:dyDescent="0.25">
      <c r="A54" s="116" t="s">
        <v>13</v>
      </c>
      <c r="B54" s="117" t="s">
        <v>1</v>
      </c>
      <c r="C54" s="117" t="s">
        <v>2</v>
      </c>
      <c r="D54" s="117" t="s">
        <v>3</v>
      </c>
      <c r="E54" s="311"/>
      <c r="F54" s="312"/>
    </row>
    <row r="55" spans="1:6" ht="76.5" x14ac:dyDescent="0.25">
      <c r="A55" s="119" t="s">
        <v>162</v>
      </c>
      <c r="B55" s="120" t="s">
        <v>14</v>
      </c>
      <c r="C55" s="120" t="s">
        <v>15</v>
      </c>
      <c r="D55" s="120" t="s">
        <v>16</v>
      </c>
      <c r="E55" s="251" t="s">
        <v>417</v>
      </c>
      <c r="F55" s="252"/>
    </row>
    <row r="56" spans="1:6" x14ac:dyDescent="0.25">
      <c r="A56" s="303" t="s">
        <v>418</v>
      </c>
      <c r="B56" s="125"/>
      <c r="C56" s="125"/>
      <c r="D56" s="123" t="s">
        <v>17</v>
      </c>
      <c r="E56" s="307" t="s">
        <v>418</v>
      </c>
      <c r="F56" s="308"/>
    </row>
    <row r="57" spans="1:6" ht="111.75" customHeight="1" x14ac:dyDescent="0.25">
      <c r="A57" s="303"/>
      <c r="B57" s="125" t="s">
        <v>323</v>
      </c>
      <c r="C57" s="125" t="s">
        <v>324</v>
      </c>
      <c r="D57" s="125" t="s">
        <v>325</v>
      </c>
      <c r="E57" s="307"/>
      <c r="F57" s="308"/>
    </row>
    <row r="58" spans="1:6" x14ac:dyDescent="0.25">
      <c r="A58" s="303"/>
      <c r="B58" s="125"/>
      <c r="C58" s="125"/>
      <c r="D58" s="125"/>
      <c r="E58" s="307"/>
      <c r="F58" s="308"/>
    </row>
    <row r="59" spans="1:6" ht="138" customHeight="1" x14ac:dyDescent="0.25">
      <c r="A59" s="303"/>
      <c r="B59" s="125" t="s">
        <v>326</v>
      </c>
      <c r="C59" s="125" t="s">
        <v>327</v>
      </c>
      <c r="D59" s="125" t="s">
        <v>328</v>
      </c>
      <c r="E59" s="307"/>
      <c r="F59" s="308"/>
    </row>
    <row r="60" spans="1:6" x14ac:dyDescent="0.25">
      <c r="A60" s="303"/>
      <c r="B60" s="123"/>
      <c r="C60" s="122"/>
      <c r="D60" s="123"/>
      <c r="E60" s="307"/>
      <c r="F60" s="308"/>
    </row>
    <row r="61" spans="1:6" ht="124.5" customHeight="1" x14ac:dyDescent="0.25">
      <c r="A61" s="303"/>
      <c r="B61" s="125" t="s">
        <v>329</v>
      </c>
      <c r="C61" s="125" t="s">
        <v>330</v>
      </c>
      <c r="D61" s="125" t="s">
        <v>331</v>
      </c>
      <c r="E61" s="307"/>
      <c r="F61" s="308"/>
    </row>
    <row r="62" spans="1:6" x14ac:dyDescent="0.25">
      <c r="A62" s="303"/>
      <c r="B62" s="132"/>
      <c r="C62" s="132"/>
      <c r="D62" s="123"/>
      <c r="E62" s="307"/>
      <c r="F62" s="308"/>
    </row>
    <row r="63" spans="1:6" ht="129" customHeight="1" thickBot="1" x14ac:dyDescent="0.3">
      <c r="A63" s="304"/>
      <c r="B63" s="134"/>
      <c r="C63" s="134"/>
      <c r="D63" s="128" t="s">
        <v>332</v>
      </c>
      <c r="E63" s="309"/>
      <c r="F63" s="310"/>
    </row>
    <row r="64" spans="1:6" ht="15.75" thickBot="1" x14ac:dyDescent="0.3">
      <c r="A64" s="32"/>
      <c r="B64" s="32"/>
      <c r="C64" s="32"/>
      <c r="D64" s="32"/>
      <c r="E64" s="20"/>
      <c r="F64" s="20"/>
    </row>
    <row r="65" spans="1:6" ht="30" customHeight="1" x14ac:dyDescent="0.25">
      <c r="A65" s="322" t="s">
        <v>333</v>
      </c>
      <c r="B65" s="323"/>
      <c r="C65" s="323"/>
      <c r="D65" s="323"/>
      <c r="E65" s="323"/>
      <c r="F65" s="324"/>
    </row>
    <row r="66" spans="1:6" x14ac:dyDescent="0.25">
      <c r="A66" s="116" t="s">
        <v>13</v>
      </c>
      <c r="B66" s="117" t="s">
        <v>1</v>
      </c>
      <c r="C66" s="117" t="s">
        <v>2</v>
      </c>
      <c r="D66" s="117" t="s">
        <v>3</v>
      </c>
      <c r="E66" s="311"/>
      <c r="F66" s="312"/>
    </row>
    <row r="67" spans="1:6" ht="76.5" x14ac:dyDescent="0.25">
      <c r="A67" s="119" t="s">
        <v>162</v>
      </c>
      <c r="B67" s="120" t="s">
        <v>14</v>
      </c>
      <c r="C67" s="178" t="s">
        <v>15</v>
      </c>
      <c r="D67" s="178" t="s">
        <v>16</v>
      </c>
      <c r="E67" s="251" t="s">
        <v>417</v>
      </c>
      <c r="F67" s="252"/>
    </row>
    <row r="68" spans="1:6" ht="15" customHeight="1" x14ac:dyDescent="0.25">
      <c r="A68" s="262" t="s">
        <v>418</v>
      </c>
      <c r="B68" s="175"/>
      <c r="C68" s="125"/>
      <c r="D68" s="123" t="s">
        <v>17</v>
      </c>
      <c r="E68" s="307" t="s">
        <v>418</v>
      </c>
      <c r="F68" s="308"/>
    </row>
    <row r="69" spans="1:6" ht="255" customHeight="1" x14ac:dyDescent="0.25">
      <c r="A69" s="263"/>
      <c r="B69" s="125" t="s">
        <v>334</v>
      </c>
      <c r="C69" s="175" t="s">
        <v>335</v>
      </c>
      <c r="D69" s="125" t="s">
        <v>336</v>
      </c>
      <c r="E69" s="307"/>
      <c r="F69" s="308"/>
    </row>
    <row r="70" spans="1:6" x14ac:dyDescent="0.25">
      <c r="A70" s="263"/>
      <c r="B70" s="125"/>
      <c r="C70" s="177"/>
      <c r="D70" s="176"/>
      <c r="E70" s="307"/>
      <c r="F70" s="308"/>
    </row>
    <row r="71" spans="1:6" ht="216" customHeight="1" x14ac:dyDescent="0.25">
      <c r="A71" s="263"/>
      <c r="B71" s="125" t="s">
        <v>337</v>
      </c>
      <c r="C71" s="175" t="s">
        <v>338</v>
      </c>
      <c r="D71" s="125" t="s">
        <v>339</v>
      </c>
      <c r="E71" s="307"/>
      <c r="F71" s="308"/>
    </row>
    <row r="72" spans="1:6" x14ac:dyDescent="0.25">
      <c r="A72" s="263"/>
      <c r="B72" s="175"/>
      <c r="C72" s="125"/>
      <c r="D72" s="176"/>
      <c r="E72" s="307"/>
      <c r="F72" s="308"/>
    </row>
    <row r="73" spans="1:6" ht="78.75" customHeight="1" thickBot="1" x14ac:dyDescent="0.3">
      <c r="A73" s="264"/>
      <c r="B73" s="128"/>
      <c r="C73" s="179"/>
      <c r="D73" s="128" t="s">
        <v>340</v>
      </c>
      <c r="E73" s="309"/>
      <c r="F73" s="310"/>
    </row>
    <row r="74" spans="1:6" x14ac:dyDescent="0.25">
      <c r="A74" s="32"/>
      <c r="B74" s="32"/>
      <c r="C74" s="32"/>
      <c r="D74" s="32"/>
      <c r="E74" s="147"/>
      <c r="F74" s="147"/>
    </row>
    <row r="75" spans="1:6" x14ac:dyDescent="0.25">
      <c r="A75" s="20"/>
      <c r="B75" s="20"/>
      <c r="C75" s="20"/>
      <c r="D75" s="20"/>
      <c r="E75" s="20"/>
      <c r="F75" s="20"/>
    </row>
    <row r="76" spans="1:6" x14ac:dyDescent="0.25">
      <c r="A76" s="20"/>
      <c r="B76" s="20"/>
      <c r="C76" s="20"/>
      <c r="D76" s="20"/>
      <c r="E76" s="20"/>
      <c r="F76" s="20"/>
    </row>
    <row r="77" spans="1:6" x14ac:dyDescent="0.25">
      <c r="A77" s="20"/>
      <c r="B77" s="20"/>
      <c r="C77" s="20"/>
      <c r="D77" s="20"/>
      <c r="E77" s="20"/>
      <c r="F77" s="20"/>
    </row>
    <row r="78" spans="1:6" x14ac:dyDescent="0.25">
      <c r="A78" s="20"/>
      <c r="B78" s="20"/>
      <c r="C78" s="20"/>
      <c r="D78" s="20"/>
      <c r="E78" s="20"/>
      <c r="F78" s="20"/>
    </row>
    <row r="79" spans="1:6" x14ac:dyDescent="0.25">
      <c r="A79" s="20"/>
      <c r="B79" s="20"/>
      <c r="C79" s="20"/>
      <c r="D79" s="20"/>
      <c r="E79" s="20"/>
      <c r="F79" s="20"/>
    </row>
    <row r="80" spans="1:6" x14ac:dyDescent="0.25">
      <c r="A80" s="20"/>
      <c r="B80" s="20"/>
      <c r="C80" s="20"/>
      <c r="D80" s="20"/>
      <c r="E80" s="20"/>
      <c r="F80" s="20"/>
    </row>
    <row r="81" spans="1:6" ht="47.25" customHeight="1" x14ac:dyDescent="0.25">
      <c r="A81" s="20"/>
      <c r="B81" s="20"/>
      <c r="C81" s="20"/>
      <c r="D81" s="20"/>
      <c r="E81" s="20"/>
      <c r="F81" s="20"/>
    </row>
    <row r="82" spans="1:6" x14ac:dyDescent="0.25">
      <c r="A82" s="20"/>
      <c r="B82" s="20"/>
      <c r="C82" s="20"/>
      <c r="D82" s="20"/>
      <c r="E82" s="20"/>
      <c r="F82" s="20"/>
    </row>
    <row r="83" spans="1:6" x14ac:dyDescent="0.25">
      <c r="A83" s="20"/>
      <c r="B83" s="20"/>
      <c r="C83" s="20"/>
      <c r="D83" s="20"/>
      <c r="E83" s="20"/>
      <c r="F83" s="20"/>
    </row>
    <row r="84" spans="1:6" x14ac:dyDescent="0.25">
      <c r="A84" s="20"/>
      <c r="B84" s="20"/>
      <c r="C84" s="20"/>
      <c r="D84" s="20"/>
      <c r="E84" s="20"/>
      <c r="F84" s="20"/>
    </row>
    <row r="85" spans="1:6" x14ac:dyDescent="0.25">
      <c r="A85" s="20"/>
      <c r="B85" s="20"/>
      <c r="C85" s="20"/>
      <c r="D85" s="20"/>
      <c r="E85" s="20"/>
      <c r="F85" s="20"/>
    </row>
    <row r="86" spans="1:6" x14ac:dyDescent="0.25">
      <c r="A86" s="20"/>
      <c r="B86" s="20"/>
      <c r="C86" s="20"/>
      <c r="D86" s="20"/>
      <c r="E86" s="20"/>
      <c r="F86" s="20"/>
    </row>
    <row r="87" spans="1:6" x14ac:dyDescent="0.25">
      <c r="A87" s="20"/>
      <c r="B87" s="20"/>
      <c r="C87" s="20"/>
      <c r="D87" s="20"/>
      <c r="E87" s="20"/>
      <c r="F87" s="20"/>
    </row>
    <row r="88" spans="1:6" x14ac:dyDescent="0.25">
      <c r="A88" s="20"/>
      <c r="B88" s="20"/>
      <c r="C88" s="20"/>
      <c r="D88" s="20"/>
      <c r="E88" s="20"/>
      <c r="F88" s="20"/>
    </row>
    <row r="89" spans="1:6" ht="96" customHeight="1" x14ac:dyDescent="0.25">
      <c r="A89" s="20"/>
      <c r="B89" s="20"/>
      <c r="C89" s="20"/>
      <c r="D89" s="20"/>
      <c r="E89" s="20"/>
      <c r="F89" s="20"/>
    </row>
    <row r="90" spans="1:6" x14ac:dyDescent="0.25">
      <c r="A90" s="20"/>
      <c r="B90" s="20"/>
      <c r="C90" s="20"/>
      <c r="D90" s="20"/>
      <c r="E90" s="20"/>
      <c r="F90" s="20"/>
    </row>
    <row r="91" spans="1:6" x14ac:dyDescent="0.25">
      <c r="A91" s="20"/>
      <c r="B91" s="20"/>
      <c r="C91" s="20"/>
      <c r="D91" s="20"/>
      <c r="E91" s="20"/>
      <c r="F91" s="20"/>
    </row>
    <row r="92" spans="1:6" x14ac:dyDescent="0.25">
      <c r="A92" s="20"/>
      <c r="B92" s="20"/>
      <c r="C92" s="20"/>
      <c r="D92" s="20"/>
      <c r="E92" s="20"/>
      <c r="F92" s="20"/>
    </row>
    <row r="93" spans="1:6" x14ac:dyDescent="0.25">
      <c r="A93" s="20"/>
      <c r="B93" s="20"/>
      <c r="C93" s="20"/>
      <c r="D93" s="20"/>
      <c r="E93" s="20"/>
      <c r="F93" s="20"/>
    </row>
    <row r="94" spans="1:6" x14ac:dyDescent="0.25">
      <c r="A94" s="20"/>
      <c r="B94" s="20"/>
      <c r="C94" s="20"/>
      <c r="D94" s="20"/>
      <c r="E94" s="20"/>
      <c r="F94" s="20"/>
    </row>
    <row r="95" spans="1:6" x14ac:dyDescent="0.25">
      <c r="A95" s="20"/>
      <c r="B95" s="20"/>
      <c r="C95" s="20"/>
      <c r="D95" s="20"/>
      <c r="E95" s="20"/>
      <c r="F95" s="20"/>
    </row>
    <row r="96" spans="1:6" x14ac:dyDescent="0.25">
      <c r="A96" s="20"/>
      <c r="B96" s="20"/>
      <c r="C96" s="20"/>
      <c r="D96" s="20"/>
      <c r="E96" s="20"/>
      <c r="F96" s="20"/>
    </row>
    <row r="97" spans="1:6" x14ac:dyDescent="0.25">
      <c r="A97" s="20"/>
      <c r="B97" s="20"/>
      <c r="C97" s="20"/>
      <c r="D97" s="20"/>
      <c r="E97" s="20"/>
      <c r="F97" s="20"/>
    </row>
    <row r="98" spans="1:6" x14ac:dyDescent="0.25">
      <c r="A98" s="20"/>
      <c r="B98" s="20"/>
      <c r="C98" s="20"/>
      <c r="D98" s="20"/>
      <c r="E98" s="20"/>
      <c r="F98" s="20"/>
    </row>
    <row r="99" spans="1:6" x14ac:dyDescent="0.25">
      <c r="A99" s="20"/>
      <c r="B99" s="20"/>
      <c r="C99" s="20"/>
      <c r="D99" s="20"/>
      <c r="E99" s="20"/>
      <c r="F99" s="20"/>
    </row>
    <row r="100" spans="1:6" x14ac:dyDescent="0.25">
      <c r="A100" s="20"/>
      <c r="B100" s="20"/>
      <c r="C100" s="20"/>
      <c r="D100" s="20"/>
      <c r="E100" s="20"/>
      <c r="F100" s="20"/>
    </row>
    <row r="101" spans="1:6" x14ac:dyDescent="0.25">
      <c r="A101" s="20"/>
      <c r="B101" s="20"/>
      <c r="C101" s="20"/>
      <c r="D101" s="20"/>
      <c r="E101" s="20"/>
      <c r="F101" s="20"/>
    </row>
    <row r="102" spans="1:6" x14ac:dyDescent="0.25">
      <c r="A102" s="20"/>
      <c r="B102" s="20"/>
      <c r="C102" s="20"/>
      <c r="D102" s="20"/>
      <c r="E102" s="20"/>
      <c r="F102" s="20"/>
    </row>
    <row r="103" spans="1:6" x14ac:dyDescent="0.25">
      <c r="A103" s="20"/>
      <c r="B103" s="20"/>
      <c r="C103" s="20"/>
      <c r="D103" s="20"/>
      <c r="E103" s="20"/>
      <c r="F103" s="20"/>
    </row>
    <row r="119" ht="31.5" customHeight="1" x14ac:dyDescent="0.25"/>
    <row r="123" ht="204" customHeight="1" x14ac:dyDescent="0.25"/>
  </sheetData>
  <sheetProtection password="CDCC" sheet="1" objects="1" scenarios="1" formatCells="0"/>
  <mergeCells count="30">
    <mergeCell ref="H25:R25"/>
    <mergeCell ref="H26:R32"/>
    <mergeCell ref="E66:F66"/>
    <mergeCell ref="E67:F67"/>
    <mergeCell ref="A25:F26"/>
    <mergeCell ref="A39:F39"/>
    <mergeCell ref="E42:F51"/>
    <mergeCell ref="A53:F53"/>
    <mergeCell ref="A65:F65"/>
    <mergeCell ref="E56:F63"/>
    <mergeCell ref="A22:C23"/>
    <mergeCell ref="D22:F22"/>
    <mergeCell ref="A21:E21"/>
    <mergeCell ref="E27:F27"/>
    <mergeCell ref="E28:F28"/>
    <mergeCell ref="A6:F8"/>
    <mergeCell ref="A9:F9"/>
    <mergeCell ref="A13:E13"/>
    <mergeCell ref="A17:E17"/>
    <mergeCell ref="A20:E20"/>
    <mergeCell ref="A68:A73"/>
    <mergeCell ref="A29:A36"/>
    <mergeCell ref="A42:A51"/>
    <mergeCell ref="A56:A63"/>
    <mergeCell ref="E68:F73"/>
    <mergeCell ref="E29:F36"/>
    <mergeCell ref="E40:F40"/>
    <mergeCell ref="E41:F41"/>
    <mergeCell ref="E54:F54"/>
    <mergeCell ref="E55:F55"/>
  </mergeCells>
  <dataValidations count="1">
    <dataValidation type="list" allowBlank="1" showInputMessage="1" showErrorMessage="1" sqref="F12 F18 F16 F14">
      <formula1>$A$10:$E$10</formula1>
    </dataValidation>
  </dataValidations>
  <pageMargins left="0.7" right="0.7" top="0.25" bottom="0.25" header="0.3" footer="0.3"/>
  <pageSetup fitToHeight="0" orientation="landscape"/>
  <rowBreaks count="1" manualBreakCount="1">
    <brk id="23"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78"/>
  <sheetViews>
    <sheetView zoomScale="80" zoomScaleNormal="80" zoomScalePageLayoutView="80" workbookViewId="0">
      <selection activeCell="F13" sqref="F13"/>
    </sheetView>
  </sheetViews>
  <sheetFormatPr defaultColWidth="8.85546875" defaultRowHeight="15" x14ac:dyDescent="0.25"/>
  <cols>
    <col min="1" max="1" width="29.140625" style="15" customWidth="1"/>
    <col min="2" max="3" width="20.42578125" style="15" customWidth="1"/>
    <col min="4" max="4" width="19.42578125" style="15" customWidth="1"/>
    <col min="5" max="5" width="17.42578125" style="15" customWidth="1"/>
    <col min="6" max="6" width="14.42578125" style="15" customWidth="1"/>
    <col min="7" max="16384" width="8.85546875" style="15"/>
  </cols>
  <sheetData>
    <row r="1" spans="1:6" s="20" customFormat="1" x14ac:dyDescent="0.25">
      <c r="A1" s="86" t="s">
        <v>381</v>
      </c>
      <c r="B1" s="87" t="str">
        <f>IF(INSTRUCTIONS!B1="", "", VLOOKUP('Vision Goals'!A1, INSTRUCTIONS!A1:B4, 2, FALSE))</f>
        <v/>
      </c>
    </row>
    <row r="2" spans="1:6" s="20" customFormat="1" x14ac:dyDescent="0.25">
      <c r="A2" s="86" t="s">
        <v>382</v>
      </c>
      <c r="B2" s="87" t="str">
        <f>IF(INSTRUCTIONS!B2="", "", VLOOKUP('Vision Goals'!A2, INSTRUCTIONS!A2:B5, 2, FALSE))</f>
        <v/>
      </c>
    </row>
    <row r="3" spans="1:6" s="20" customFormat="1" x14ac:dyDescent="0.25">
      <c r="A3" s="86" t="s">
        <v>383</v>
      </c>
      <c r="B3" s="88" t="str">
        <f>IF(INSTRUCTIONS!B3="", "", VLOOKUP('Vision Goals'!A3, INSTRUCTIONS!A3:B6, 2, FALSE))</f>
        <v/>
      </c>
    </row>
    <row r="4" spans="1:6" s="20" customFormat="1" x14ac:dyDescent="0.25">
      <c r="A4" s="86" t="s">
        <v>384</v>
      </c>
      <c r="B4" s="87" t="str">
        <f>IF(INSTRUCTIONS!B4="", "", VLOOKUP('Vision Goals'!A4, INSTRUCTIONS!A4:B7, 2, FALSE))</f>
        <v/>
      </c>
    </row>
    <row r="6" spans="1:6" ht="15" customHeight="1" x14ac:dyDescent="0.25">
      <c r="A6" s="212" t="s">
        <v>380</v>
      </c>
      <c r="B6" s="212"/>
      <c r="C6" s="212"/>
      <c r="D6" s="212"/>
      <c r="E6" s="212"/>
      <c r="F6" s="212"/>
    </row>
    <row r="7" spans="1:6" x14ac:dyDescent="0.25">
      <c r="A7" s="212"/>
      <c r="B7" s="212"/>
      <c r="C7" s="212"/>
      <c r="D7" s="212"/>
      <c r="E7" s="212"/>
      <c r="F7" s="212"/>
    </row>
    <row r="8" spans="1:6" ht="15.75" thickBot="1" x14ac:dyDescent="0.3">
      <c r="A8" s="213"/>
      <c r="B8" s="213"/>
      <c r="C8" s="213"/>
      <c r="D8" s="213"/>
      <c r="E8" s="213"/>
      <c r="F8" s="213"/>
    </row>
    <row r="9" spans="1:6" s="20" customFormat="1" ht="26.25" customHeight="1" thickBot="1" x14ac:dyDescent="0.4">
      <c r="A9" s="217" t="s">
        <v>63</v>
      </c>
      <c r="B9" s="218"/>
      <c r="C9" s="218"/>
      <c r="D9" s="218"/>
      <c r="E9" s="218"/>
      <c r="F9" s="219"/>
    </row>
    <row r="10" spans="1:6" s="20" customFormat="1" ht="15.75" thickBot="1" x14ac:dyDescent="0.3">
      <c r="A10" s="18"/>
      <c r="B10" s="19" t="s">
        <v>0</v>
      </c>
      <c r="C10" s="19" t="s">
        <v>1</v>
      </c>
      <c r="D10" s="19" t="s">
        <v>2</v>
      </c>
      <c r="E10" s="19" t="s">
        <v>3</v>
      </c>
      <c r="F10" s="19" t="s">
        <v>28</v>
      </c>
    </row>
    <row r="11" spans="1:6" s="20" customFormat="1" ht="15.75" thickBot="1" x14ac:dyDescent="0.3">
      <c r="A11" s="18"/>
      <c r="B11" s="19" t="s">
        <v>4</v>
      </c>
      <c r="C11" s="19" t="s">
        <v>5</v>
      </c>
      <c r="D11" s="19" t="s">
        <v>6</v>
      </c>
      <c r="E11" s="19" t="s">
        <v>7</v>
      </c>
      <c r="F11" s="21"/>
    </row>
    <row r="12" spans="1:6" ht="78" customHeight="1" thickBot="1" x14ac:dyDescent="0.3">
      <c r="A12" s="22" t="s">
        <v>411</v>
      </c>
      <c r="B12" s="17" t="s">
        <v>27</v>
      </c>
      <c r="C12" s="17" t="s">
        <v>27</v>
      </c>
      <c r="D12" s="17" t="s">
        <v>27</v>
      </c>
      <c r="E12" s="17" t="s">
        <v>27</v>
      </c>
      <c r="F12" s="14" t="s">
        <v>1</v>
      </c>
    </row>
    <row r="13" spans="1:6" s="20" customFormat="1" ht="17.25" customHeight="1" thickBot="1" x14ac:dyDescent="0.3">
      <c r="A13" s="214" t="s">
        <v>64</v>
      </c>
      <c r="B13" s="215"/>
      <c r="C13" s="215"/>
      <c r="D13" s="215"/>
      <c r="E13" s="216"/>
      <c r="F13" s="23">
        <f>SUM(IF(F12="Unsatisfactory",1,0)+IF(F12="Basic",2,0)+IF(F12="Proficient",3,0)+IF(F12="Distinguished",4,0))</f>
        <v>2</v>
      </c>
    </row>
    <row r="14" spans="1:6" ht="78" customHeight="1" thickBot="1" x14ac:dyDescent="0.3">
      <c r="A14" s="22" t="s">
        <v>412</v>
      </c>
      <c r="B14" s="17" t="s">
        <v>27</v>
      </c>
      <c r="C14" s="17" t="s">
        <v>27</v>
      </c>
      <c r="D14" s="17" t="s">
        <v>27</v>
      </c>
      <c r="E14" s="17" t="s">
        <v>27</v>
      </c>
      <c r="F14" s="14" t="s">
        <v>2</v>
      </c>
    </row>
    <row r="15" spans="1:6" s="20" customFormat="1" ht="20.25" customHeight="1" thickBot="1" x14ac:dyDescent="0.3">
      <c r="A15" s="24" t="s">
        <v>65</v>
      </c>
      <c r="B15" s="25"/>
      <c r="C15" s="25"/>
      <c r="D15" s="25"/>
      <c r="E15" s="26"/>
      <c r="F15" s="23">
        <f>SUM(IF(F14="Unsatisfactory",1,0)+IF(F14="Basic",2,0)+IF(F14="Proficient",3,0)+IF(F14="Distinguished",4,0))</f>
        <v>3</v>
      </c>
    </row>
    <row r="16" spans="1:6" ht="78" customHeight="1" thickBot="1" x14ac:dyDescent="0.3">
      <c r="A16" s="22" t="s">
        <v>413</v>
      </c>
      <c r="B16" s="17" t="s">
        <v>27</v>
      </c>
      <c r="C16" s="17" t="s">
        <v>27</v>
      </c>
      <c r="D16" s="17" t="s">
        <v>27</v>
      </c>
      <c r="E16" s="17" t="s">
        <v>27</v>
      </c>
      <c r="F16" s="14"/>
    </row>
    <row r="17" spans="1:18" s="20" customFormat="1" ht="20.25" customHeight="1" thickBot="1" x14ac:dyDescent="0.3">
      <c r="A17" s="214" t="s">
        <v>66</v>
      </c>
      <c r="B17" s="215"/>
      <c r="C17" s="215"/>
      <c r="D17" s="215"/>
      <c r="E17" s="216"/>
      <c r="F17" s="23">
        <f>SUM(IF(F16="Unsatisfactory",1,0)+IF(F16="Basic",2,0)+IF(F16="Proficient",3,0)+IF(F16="Distinguished",4,0))</f>
        <v>0</v>
      </c>
    </row>
    <row r="18" spans="1:18" s="20" customFormat="1" ht="23.25" customHeight="1" thickBot="1" x14ac:dyDescent="0.3">
      <c r="A18" s="220" t="s">
        <v>10</v>
      </c>
      <c r="B18" s="220"/>
      <c r="C18" s="220"/>
      <c r="D18" s="220"/>
      <c r="E18" s="220"/>
      <c r="F18" s="28">
        <f>SUM(F13,F15,F17)</f>
        <v>5</v>
      </c>
    </row>
    <row r="19" spans="1:18" s="20" customFormat="1" ht="23.25" customHeight="1" thickBot="1" x14ac:dyDescent="0.3">
      <c r="A19" s="220" t="s">
        <v>77</v>
      </c>
      <c r="B19" s="220"/>
      <c r="C19" s="220"/>
      <c r="D19" s="220"/>
      <c r="E19" s="220"/>
      <c r="F19" s="28">
        <f>SUM(IF(F13&gt;0,4,0)+(IF(F15&gt;0,4,0)+(IF(F17&gt;0,4,0))))</f>
        <v>8</v>
      </c>
    </row>
    <row r="20" spans="1:18" s="20" customFormat="1" ht="25.5" customHeight="1" x14ac:dyDescent="0.25">
      <c r="A20" s="286" t="s">
        <v>67</v>
      </c>
      <c r="B20" s="287"/>
      <c r="C20" s="288"/>
      <c r="D20" s="289" t="s">
        <v>68</v>
      </c>
      <c r="E20" s="290"/>
      <c r="F20" s="291"/>
    </row>
    <row r="21" spans="1:18" s="20" customFormat="1" ht="25.5" customHeight="1" thickBot="1" x14ac:dyDescent="0.3">
      <c r="A21" s="227"/>
      <c r="B21" s="228"/>
      <c r="C21" s="229"/>
      <c r="D21" s="69"/>
      <c r="E21" s="67" t="str">
        <f>IF(F18/(F19/4)&gt;3.49, "DISTINGUISHED", IF(F18/(F19/4)&gt;2.49, "PROFICIENT", IF(F18/(F19/4)&gt;1.49, "BASIC", "UNSATISFACTORY")))</f>
        <v>PROFICIENT</v>
      </c>
      <c r="F21" s="70"/>
    </row>
    <row r="22" spans="1:18" ht="25.5" customHeight="1" x14ac:dyDescent="0.25">
      <c r="A22" s="33"/>
      <c r="B22" s="33"/>
      <c r="C22" s="33"/>
      <c r="D22" s="34"/>
      <c r="E22" s="34"/>
      <c r="F22" s="34"/>
    </row>
    <row r="23" spans="1:18" ht="15.75" thickBot="1" x14ac:dyDescent="0.3"/>
    <row r="24" spans="1:18" ht="48.75" customHeight="1" x14ac:dyDescent="0.25">
      <c r="A24" s="330" t="s">
        <v>341</v>
      </c>
      <c r="B24" s="331"/>
      <c r="C24" s="331"/>
      <c r="D24" s="331"/>
      <c r="E24" s="331"/>
      <c r="F24" s="332"/>
      <c r="H24" s="313" t="s">
        <v>428</v>
      </c>
      <c r="I24" s="314"/>
      <c r="J24" s="314"/>
      <c r="K24" s="314"/>
      <c r="L24" s="314"/>
      <c r="M24" s="314"/>
      <c r="N24" s="314"/>
      <c r="O24" s="314"/>
      <c r="P24" s="314"/>
      <c r="Q24" s="314"/>
      <c r="R24" s="315"/>
    </row>
    <row r="25" spans="1:18" x14ac:dyDescent="0.25">
      <c r="A25" s="180" t="s">
        <v>13</v>
      </c>
      <c r="B25" s="181" t="s">
        <v>1</v>
      </c>
      <c r="C25" s="181" t="s">
        <v>2</v>
      </c>
      <c r="D25" s="181" t="s">
        <v>3</v>
      </c>
      <c r="E25" s="311"/>
      <c r="F25" s="312"/>
      <c r="H25" s="292" t="s">
        <v>426</v>
      </c>
      <c r="I25" s="293"/>
      <c r="J25" s="293"/>
      <c r="K25" s="293"/>
      <c r="L25" s="293"/>
      <c r="M25" s="293"/>
      <c r="N25" s="293"/>
      <c r="O25" s="293"/>
      <c r="P25" s="293"/>
      <c r="Q25" s="293"/>
      <c r="R25" s="294"/>
    </row>
    <row r="26" spans="1:18" ht="85.5" x14ac:dyDescent="0.25">
      <c r="A26" s="182" t="s">
        <v>342</v>
      </c>
      <c r="B26" s="183" t="s">
        <v>14</v>
      </c>
      <c r="C26" s="183" t="s">
        <v>15</v>
      </c>
      <c r="D26" s="183" t="s">
        <v>16</v>
      </c>
      <c r="E26" s="251" t="s">
        <v>417</v>
      </c>
      <c r="F26" s="252"/>
      <c r="H26" s="295"/>
      <c r="I26" s="293"/>
      <c r="J26" s="293"/>
      <c r="K26" s="293"/>
      <c r="L26" s="293"/>
      <c r="M26" s="293"/>
      <c r="N26" s="293"/>
      <c r="O26" s="293"/>
      <c r="P26" s="293"/>
      <c r="Q26" s="293"/>
      <c r="R26" s="294"/>
    </row>
    <row r="27" spans="1:18" x14ac:dyDescent="0.25">
      <c r="A27" s="328" t="s">
        <v>418</v>
      </c>
      <c r="B27" s="184"/>
      <c r="C27" s="185"/>
      <c r="D27" s="186" t="s">
        <v>17</v>
      </c>
      <c r="E27" s="307" t="s">
        <v>418</v>
      </c>
      <c r="F27" s="308"/>
      <c r="H27" s="295"/>
      <c r="I27" s="293"/>
      <c r="J27" s="293"/>
      <c r="K27" s="293"/>
      <c r="L27" s="293"/>
      <c r="M27" s="293"/>
      <c r="N27" s="293"/>
      <c r="O27" s="293"/>
      <c r="P27" s="293"/>
      <c r="Q27" s="293"/>
      <c r="R27" s="294"/>
    </row>
    <row r="28" spans="1:18" ht="142.5" x14ac:dyDescent="0.25">
      <c r="A28" s="328"/>
      <c r="B28" s="185" t="s">
        <v>343</v>
      </c>
      <c r="C28" s="185" t="s">
        <v>344</v>
      </c>
      <c r="D28" s="185" t="s">
        <v>345</v>
      </c>
      <c r="E28" s="307"/>
      <c r="F28" s="308"/>
      <c r="H28" s="295"/>
      <c r="I28" s="293"/>
      <c r="J28" s="293"/>
      <c r="K28" s="293"/>
      <c r="L28" s="293"/>
      <c r="M28" s="293"/>
      <c r="N28" s="293"/>
      <c r="O28" s="293"/>
      <c r="P28" s="293"/>
      <c r="Q28" s="293"/>
      <c r="R28" s="294"/>
    </row>
    <row r="29" spans="1:18" x14ac:dyDescent="0.25">
      <c r="A29" s="328"/>
      <c r="B29" s="185"/>
      <c r="C29" s="185"/>
      <c r="D29" s="176"/>
      <c r="E29" s="307"/>
      <c r="F29" s="308"/>
      <c r="H29" s="295"/>
      <c r="I29" s="293"/>
      <c r="J29" s="293"/>
      <c r="K29" s="293"/>
      <c r="L29" s="293"/>
      <c r="M29" s="293"/>
      <c r="N29" s="293"/>
      <c r="O29" s="293"/>
      <c r="P29" s="293"/>
      <c r="Q29" s="293"/>
      <c r="R29" s="294"/>
    </row>
    <row r="30" spans="1:18" ht="156.75" x14ac:dyDescent="0.25">
      <c r="A30" s="328"/>
      <c r="B30" s="185" t="s">
        <v>346</v>
      </c>
      <c r="C30" s="185" t="s">
        <v>347</v>
      </c>
      <c r="D30" s="185" t="s">
        <v>348</v>
      </c>
      <c r="E30" s="307"/>
      <c r="F30" s="308"/>
      <c r="H30" s="295"/>
      <c r="I30" s="293"/>
      <c r="J30" s="293"/>
      <c r="K30" s="293"/>
      <c r="L30" s="293"/>
      <c r="M30" s="293"/>
      <c r="N30" s="293"/>
      <c r="O30" s="293"/>
      <c r="P30" s="293"/>
      <c r="Q30" s="293"/>
      <c r="R30" s="294"/>
    </row>
    <row r="31" spans="1:18" ht="15.75" thickBot="1" x14ac:dyDescent="0.3">
      <c r="A31" s="328"/>
      <c r="B31" s="186"/>
      <c r="C31" s="187"/>
      <c r="D31" s="176"/>
      <c r="E31" s="307"/>
      <c r="F31" s="308"/>
      <c r="H31" s="296"/>
      <c r="I31" s="297"/>
      <c r="J31" s="297"/>
      <c r="K31" s="297"/>
      <c r="L31" s="297"/>
      <c r="M31" s="297"/>
      <c r="N31" s="297"/>
      <c r="O31" s="297"/>
      <c r="P31" s="297"/>
      <c r="Q31" s="297"/>
      <c r="R31" s="298"/>
    </row>
    <row r="32" spans="1:18" ht="171" x14ac:dyDescent="0.25">
      <c r="A32" s="328"/>
      <c r="B32" s="185" t="s">
        <v>349</v>
      </c>
      <c r="C32" s="185" t="s">
        <v>350</v>
      </c>
      <c r="D32" s="185" t="s">
        <v>351</v>
      </c>
      <c r="E32" s="307"/>
      <c r="F32" s="308"/>
    </row>
    <row r="33" spans="1:6" x14ac:dyDescent="0.25">
      <c r="A33" s="328"/>
      <c r="B33" s="185"/>
      <c r="C33" s="186"/>
      <c r="D33" s="176"/>
      <c r="E33" s="307"/>
      <c r="F33" s="308"/>
    </row>
    <row r="34" spans="1:6" ht="143.25" thickBot="1" x14ac:dyDescent="0.3">
      <c r="A34" s="329"/>
      <c r="B34" s="188" t="s">
        <v>352</v>
      </c>
      <c r="C34" s="188" t="s">
        <v>353</v>
      </c>
      <c r="D34" s="188" t="s">
        <v>354</v>
      </c>
      <c r="E34" s="309"/>
      <c r="F34" s="310"/>
    </row>
    <row r="35" spans="1:6" ht="15.75" thickBot="1" x14ac:dyDescent="0.3">
      <c r="A35" s="190"/>
      <c r="B35" s="190"/>
      <c r="C35" s="190"/>
      <c r="D35" s="190"/>
      <c r="E35" s="20"/>
      <c r="F35" s="20"/>
    </row>
    <row r="36" spans="1:6" ht="43.5" customHeight="1" x14ac:dyDescent="0.25">
      <c r="A36" s="330" t="s">
        <v>355</v>
      </c>
      <c r="B36" s="331"/>
      <c r="C36" s="331"/>
      <c r="D36" s="331"/>
      <c r="E36" s="331"/>
      <c r="F36" s="332"/>
    </row>
    <row r="37" spans="1:6" x14ac:dyDescent="0.25">
      <c r="A37" s="180" t="s">
        <v>13</v>
      </c>
      <c r="B37" s="181" t="s">
        <v>1</v>
      </c>
      <c r="C37" s="181" t="s">
        <v>2</v>
      </c>
      <c r="D37" s="181" t="s">
        <v>3</v>
      </c>
      <c r="E37" s="311"/>
      <c r="F37" s="312"/>
    </row>
    <row r="38" spans="1:6" ht="85.5" x14ac:dyDescent="0.25">
      <c r="A38" s="182" t="s">
        <v>342</v>
      </c>
      <c r="B38" s="183" t="s">
        <v>14</v>
      </c>
      <c r="C38" s="183" t="s">
        <v>15</v>
      </c>
      <c r="D38" s="183" t="s">
        <v>16</v>
      </c>
      <c r="E38" s="251" t="s">
        <v>417</v>
      </c>
      <c r="F38" s="252"/>
    </row>
    <row r="39" spans="1:6" x14ac:dyDescent="0.25">
      <c r="A39" s="328" t="s">
        <v>418</v>
      </c>
      <c r="B39" s="186"/>
      <c r="C39" s="186"/>
      <c r="D39" s="186" t="s">
        <v>17</v>
      </c>
      <c r="E39" s="307" t="s">
        <v>418</v>
      </c>
      <c r="F39" s="308"/>
    </row>
    <row r="40" spans="1:6" ht="199.5" x14ac:dyDescent="0.25">
      <c r="A40" s="328"/>
      <c r="B40" s="185" t="s">
        <v>356</v>
      </c>
      <c r="C40" s="185" t="s">
        <v>357</v>
      </c>
      <c r="D40" s="185" t="s">
        <v>358</v>
      </c>
      <c r="E40" s="307"/>
      <c r="F40" s="308"/>
    </row>
    <row r="41" spans="1:6" x14ac:dyDescent="0.25">
      <c r="A41" s="328"/>
      <c r="B41" s="186"/>
      <c r="C41" s="185"/>
      <c r="D41" s="176"/>
      <c r="E41" s="307"/>
      <c r="F41" s="308"/>
    </row>
    <row r="42" spans="1:6" ht="128.25" x14ac:dyDescent="0.25">
      <c r="A42" s="328"/>
      <c r="B42" s="185" t="s">
        <v>359</v>
      </c>
      <c r="C42" s="185" t="s">
        <v>360</v>
      </c>
      <c r="D42" s="185" t="s">
        <v>361</v>
      </c>
      <c r="E42" s="307"/>
      <c r="F42" s="308"/>
    </row>
    <row r="43" spans="1:6" x14ac:dyDescent="0.25">
      <c r="A43" s="328"/>
      <c r="B43" s="187"/>
      <c r="C43" s="187"/>
      <c r="D43" s="176"/>
      <c r="E43" s="307"/>
      <c r="F43" s="308"/>
    </row>
    <row r="44" spans="1:6" ht="85.5" x14ac:dyDescent="0.25">
      <c r="A44" s="328"/>
      <c r="B44" s="185" t="s">
        <v>362</v>
      </c>
      <c r="C44" s="185" t="s">
        <v>363</v>
      </c>
      <c r="D44" s="185" t="s">
        <v>364</v>
      </c>
      <c r="E44" s="307"/>
      <c r="F44" s="308"/>
    </row>
    <row r="45" spans="1:6" ht="31.5" customHeight="1" x14ac:dyDescent="0.25">
      <c r="A45" s="328"/>
      <c r="B45" s="191"/>
      <c r="C45" s="187"/>
      <c r="D45" s="176"/>
      <c r="E45" s="307"/>
      <c r="F45" s="308"/>
    </row>
    <row r="46" spans="1:6" ht="115.5" customHeight="1" thickBot="1" x14ac:dyDescent="0.3">
      <c r="A46" s="329"/>
      <c r="B46" s="189"/>
      <c r="C46" s="188" t="s">
        <v>365</v>
      </c>
      <c r="D46" s="188"/>
      <c r="E46" s="309"/>
      <c r="F46" s="310"/>
    </row>
    <row r="47" spans="1:6" ht="15.75" thickBot="1" x14ac:dyDescent="0.3">
      <c r="A47" s="190"/>
      <c r="B47" s="190"/>
      <c r="C47" s="190"/>
      <c r="D47" s="190"/>
      <c r="E47" s="20"/>
      <c r="F47" s="20"/>
    </row>
    <row r="48" spans="1:6" ht="18" customHeight="1" x14ac:dyDescent="0.25">
      <c r="A48" s="330" t="s">
        <v>366</v>
      </c>
      <c r="B48" s="331"/>
      <c r="C48" s="331"/>
      <c r="D48" s="331"/>
      <c r="E48" s="331"/>
      <c r="F48" s="332"/>
    </row>
    <row r="49" spans="1:6" x14ac:dyDescent="0.25">
      <c r="A49" s="333"/>
      <c r="B49" s="334"/>
      <c r="C49" s="334"/>
      <c r="D49" s="334"/>
      <c r="E49" s="334"/>
      <c r="F49" s="335"/>
    </row>
    <row r="50" spans="1:6" x14ac:dyDescent="0.25">
      <c r="A50" s="180" t="s">
        <v>13</v>
      </c>
      <c r="B50" s="181" t="s">
        <v>1</v>
      </c>
      <c r="C50" s="181" t="s">
        <v>2</v>
      </c>
      <c r="D50" s="181" t="s">
        <v>3</v>
      </c>
      <c r="E50" s="311"/>
      <c r="F50" s="312"/>
    </row>
    <row r="51" spans="1:6" ht="85.5" x14ac:dyDescent="0.25">
      <c r="A51" s="182" t="s">
        <v>342</v>
      </c>
      <c r="B51" s="183" t="s">
        <v>14</v>
      </c>
      <c r="C51" s="183" t="s">
        <v>15</v>
      </c>
      <c r="D51" s="183" t="s">
        <v>16</v>
      </c>
      <c r="E51" s="251" t="s">
        <v>417</v>
      </c>
      <c r="F51" s="252"/>
    </row>
    <row r="52" spans="1:6" ht="15" customHeight="1" x14ac:dyDescent="0.25">
      <c r="A52" s="328" t="s">
        <v>418</v>
      </c>
      <c r="B52" s="185"/>
      <c r="C52" s="185"/>
      <c r="D52" s="186" t="s">
        <v>17</v>
      </c>
      <c r="E52" s="307" t="s">
        <v>418</v>
      </c>
      <c r="F52" s="308"/>
    </row>
    <row r="53" spans="1:6" ht="243" thickBot="1" x14ac:dyDescent="0.3">
      <c r="A53" s="329"/>
      <c r="B53" s="188" t="s">
        <v>367</v>
      </c>
      <c r="C53" s="188" t="s">
        <v>368</v>
      </c>
      <c r="D53" s="188" t="s">
        <v>369</v>
      </c>
      <c r="E53" s="309"/>
      <c r="F53" s="310"/>
    </row>
    <row r="54" spans="1:6" x14ac:dyDescent="0.25">
      <c r="A54" s="192"/>
      <c r="B54" s="193"/>
      <c r="C54" s="193"/>
      <c r="D54" s="107"/>
      <c r="E54" s="147"/>
      <c r="F54" s="147"/>
    </row>
    <row r="55" spans="1:6" x14ac:dyDescent="0.25">
      <c r="A55" s="107"/>
      <c r="B55" s="107"/>
      <c r="C55" s="107"/>
      <c r="D55" s="107"/>
      <c r="E55" s="147"/>
      <c r="F55" s="147"/>
    </row>
    <row r="56" spans="1:6" x14ac:dyDescent="0.25">
      <c r="A56" s="107"/>
      <c r="B56" s="107"/>
      <c r="C56" s="107"/>
      <c r="D56" s="107"/>
      <c r="E56" s="147"/>
      <c r="F56" s="147"/>
    </row>
    <row r="57" spans="1:6" x14ac:dyDescent="0.25">
      <c r="A57" s="107"/>
      <c r="B57" s="107"/>
      <c r="C57" s="107"/>
      <c r="D57" s="107"/>
      <c r="E57" s="147"/>
      <c r="F57" s="147"/>
    </row>
    <row r="58" spans="1:6" x14ac:dyDescent="0.25">
      <c r="A58" s="107"/>
      <c r="B58" s="107"/>
      <c r="C58" s="107"/>
      <c r="D58" s="107"/>
      <c r="E58" s="147"/>
      <c r="F58" s="147"/>
    </row>
    <row r="59" spans="1:6" x14ac:dyDescent="0.25">
      <c r="A59" s="107"/>
      <c r="B59" s="107"/>
      <c r="C59" s="107"/>
      <c r="D59" s="107"/>
      <c r="E59" s="147"/>
      <c r="F59" s="147"/>
    </row>
    <row r="60" spans="1:6" x14ac:dyDescent="0.25">
      <c r="A60" s="107"/>
      <c r="B60" s="107"/>
      <c r="C60" s="107"/>
      <c r="D60" s="107"/>
      <c r="E60" s="107"/>
      <c r="F60" s="107"/>
    </row>
    <row r="61" spans="1:6" x14ac:dyDescent="0.25">
      <c r="A61" s="107"/>
      <c r="B61" s="107"/>
      <c r="C61" s="107"/>
      <c r="D61" s="107"/>
      <c r="E61" s="107"/>
      <c r="F61" s="107"/>
    </row>
    <row r="62" spans="1:6" x14ac:dyDescent="0.25">
      <c r="A62" s="20"/>
      <c r="B62" s="20"/>
      <c r="C62" s="20"/>
      <c r="D62" s="20"/>
      <c r="E62" s="20"/>
      <c r="F62" s="20"/>
    </row>
    <row r="63" spans="1:6" x14ac:dyDescent="0.25">
      <c r="A63" s="20"/>
      <c r="B63" s="20"/>
      <c r="C63" s="20"/>
      <c r="D63" s="20"/>
      <c r="E63" s="20"/>
      <c r="F63" s="20"/>
    </row>
    <row r="77" ht="16.5" customHeight="1" x14ac:dyDescent="0.25"/>
    <row r="78" ht="15" customHeight="1" x14ac:dyDescent="0.25"/>
  </sheetData>
  <sheetProtection password="CDCC" sheet="1" objects="1" scenarios="1" formatCells="0"/>
  <mergeCells count="25">
    <mergeCell ref="A48:F49"/>
    <mergeCell ref="A36:F36"/>
    <mergeCell ref="H24:R24"/>
    <mergeCell ref="H25:R31"/>
    <mergeCell ref="E50:F50"/>
    <mergeCell ref="E27:F34"/>
    <mergeCell ref="E37:F37"/>
    <mergeCell ref="E38:F38"/>
    <mergeCell ref="E39:F46"/>
    <mergeCell ref="E51:F51"/>
    <mergeCell ref="E52:F53"/>
    <mergeCell ref="A52:A53"/>
    <mergeCell ref="A6:F8"/>
    <mergeCell ref="A9:F9"/>
    <mergeCell ref="A13:E13"/>
    <mergeCell ref="A17:E17"/>
    <mergeCell ref="A18:E18"/>
    <mergeCell ref="A20:C21"/>
    <mergeCell ref="D20:F20"/>
    <mergeCell ref="A19:E19"/>
    <mergeCell ref="A27:A34"/>
    <mergeCell ref="A39:A46"/>
    <mergeCell ref="A24:F24"/>
    <mergeCell ref="E25:F25"/>
    <mergeCell ref="E26:F26"/>
  </mergeCells>
  <dataValidations count="1">
    <dataValidation type="list" allowBlank="1" showInputMessage="1" showErrorMessage="1" sqref="F12 F16 F14">
      <formula1>$A$10:$E$10</formula1>
    </dataValidation>
  </dataValidations>
  <pageMargins left="0.7" right="0.7" top="0.25" bottom="0.25" header="0.3" footer="0.3"/>
  <pageSetup fitToHeight="0"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H18"/>
  <sheetViews>
    <sheetView zoomScale="90" zoomScaleNormal="90" zoomScalePageLayoutView="90" workbookViewId="0">
      <selection activeCell="I10" sqref="I10"/>
    </sheetView>
  </sheetViews>
  <sheetFormatPr defaultColWidth="8.85546875" defaultRowHeight="15" x14ac:dyDescent="0.25"/>
  <cols>
    <col min="1" max="1" width="23" style="20" customWidth="1"/>
    <col min="2" max="2" width="24.42578125" style="20" customWidth="1"/>
    <col min="3" max="3" width="16.42578125" style="20" customWidth="1"/>
    <col min="4" max="4" width="9.42578125" style="20" customWidth="1"/>
    <col min="5" max="5" width="14.85546875" style="20" customWidth="1"/>
    <col min="6" max="6" width="14.140625" style="20" bestFit="1" customWidth="1"/>
    <col min="7" max="7" width="11.28515625" style="20" customWidth="1"/>
    <col min="8" max="16384" width="8.85546875" style="20"/>
  </cols>
  <sheetData>
    <row r="1" spans="1:8" x14ac:dyDescent="0.25">
      <c r="A1" s="86" t="s">
        <v>381</v>
      </c>
      <c r="B1" s="87" t="str">
        <f>IF(INSTRUCTIONS!B1="", "", VLOOKUP('Vision Goals'!A1, INSTRUCTIONS!A1:B4, 2, FALSE))</f>
        <v/>
      </c>
    </row>
    <row r="2" spans="1:8" x14ac:dyDescent="0.25">
      <c r="A2" s="86" t="s">
        <v>382</v>
      </c>
      <c r="B2" s="87" t="str">
        <f>IF(INSTRUCTIONS!B2="", "", VLOOKUP('Vision Goals'!A2, INSTRUCTIONS!A2:B5, 2, FALSE))</f>
        <v/>
      </c>
    </row>
    <row r="3" spans="1:8" x14ac:dyDescent="0.25">
      <c r="A3" s="86" t="s">
        <v>383</v>
      </c>
      <c r="B3" s="88" t="str">
        <f>IF(INSTRUCTIONS!B3="", "", VLOOKUP('Vision Goals'!A3, INSTRUCTIONS!A3:B6, 2, FALSE))</f>
        <v/>
      </c>
    </row>
    <row r="4" spans="1:8" x14ac:dyDescent="0.25">
      <c r="A4" s="86" t="s">
        <v>384</v>
      </c>
      <c r="B4" s="87" t="str">
        <f>IF(INSTRUCTIONS!B4="", "", VLOOKUP('Vision Goals'!A4, INSTRUCTIONS!A4:B7, 2, FALSE))</f>
        <v/>
      </c>
    </row>
    <row r="6" spans="1:8" ht="15" customHeight="1" x14ac:dyDescent="0.25">
      <c r="A6" s="345" t="s">
        <v>378</v>
      </c>
      <c r="B6" s="345"/>
      <c r="C6" s="345"/>
      <c r="D6" s="345"/>
      <c r="E6" s="345"/>
      <c r="F6" s="345"/>
      <c r="G6" s="345"/>
      <c r="H6" s="71"/>
    </row>
    <row r="7" spans="1:8" ht="24" customHeight="1" thickBot="1" x14ac:dyDescent="0.3">
      <c r="A7" s="346"/>
      <c r="B7" s="346"/>
      <c r="C7" s="346"/>
      <c r="D7" s="346"/>
      <c r="E7" s="346"/>
      <c r="F7" s="346"/>
      <c r="G7" s="346"/>
      <c r="H7" s="71"/>
    </row>
    <row r="8" spans="1:8" ht="21.75" thickBot="1" x14ac:dyDescent="0.3">
      <c r="A8" s="342" t="s">
        <v>74</v>
      </c>
      <c r="B8" s="343"/>
      <c r="C8" s="343"/>
      <c r="D8" s="343"/>
      <c r="E8" s="343"/>
      <c r="F8" s="343"/>
      <c r="G8" s="344"/>
    </row>
    <row r="9" spans="1:8" ht="26.25" thickBot="1" x14ac:dyDescent="0.3">
      <c r="A9" s="22"/>
      <c r="B9" s="72" t="s">
        <v>75</v>
      </c>
      <c r="C9" s="72" t="s">
        <v>28</v>
      </c>
      <c r="D9" s="72" t="s">
        <v>73</v>
      </c>
      <c r="E9" s="72" t="s">
        <v>370</v>
      </c>
      <c r="F9" s="72" t="s">
        <v>371</v>
      </c>
      <c r="G9" s="72" t="s">
        <v>76</v>
      </c>
    </row>
    <row r="10" spans="1:8" ht="42" customHeight="1" thickBot="1" x14ac:dyDescent="0.3">
      <c r="A10" s="73" t="s">
        <v>12</v>
      </c>
      <c r="B10" s="16"/>
      <c r="C10" s="19" t="str">
        <f t="shared" ref="C10:C15" si="0">IF(D10=4,"DISTINGUISHED",IF(D10=3,"PROFICIENT",IF(D10=2,"BASIC","UNSATISFACTORY")))</f>
        <v>PROFICIENT</v>
      </c>
      <c r="D10" s="19">
        <f>IF('Vision Goals'!E19="DISTINGUISHED",4, IF('Vision Goals'!E19="PROFICIENT",3, IF('Vision Goals'!E19="BASIC",2,1)))</f>
        <v>3</v>
      </c>
      <c r="E10" s="74">
        <v>0.1</v>
      </c>
      <c r="F10" s="35">
        <v>0.1</v>
      </c>
      <c r="G10" s="19">
        <f>D10*F10</f>
        <v>0.30000000000000004</v>
      </c>
    </row>
    <row r="11" spans="1:8" ht="42" customHeight="1" thickBot="1" x14ac:dyDescent="0.3">
      <c r="A11" s="73" t="s">
        <v>32</v>
      </c>
      <c r="B11" s="16"/>
      <c r="C11" s="19" t="str">
        <f t="shared" si="0"/>
        <v>BASIC</v>
      </c>
      <c r="D11" s="19">
        <f>IF('Inst Leader'!E25="DISTINGUISHED",4, IF('Inst Leader'!E25="PROFICIENT",3, IF('Inst Leader'!E25="BASIC",2,1)))</f>
        <v>2</v>
      </c>
      <c r="E11" s="74">
        <v>0.3</v>
      </c>
      <c r="F11" s="35">
        <v>0.3</v>
      </c>
      <c r="G11" s="19">
        <f>D11*F11</f>
        <v>0.6</v>
      </c>
    </row>
    <row r="12" spans="1:8" ht="42" customHeight="1" thickBot="1" x14ac:dyDescent="0.3">
      <c r="A12" s="73" t="s">
        <v>70</v>
      </c>
      <c r="B12" s="16"/>
      <c r="C12" s="19" t="str">
        <f t="shared" si="0"/>
        <v>PROFICIENT</v>
      </c>
      <c r="D12" s="19">
        <f>IF('Schl Ops'!E23="DISTINGUISHED",4, IF('Schl Ops'!E23="PROFICIENT",3, IF('Schl Ops'!E23="BASIC",2,1)))</f>
        <v>3</v>
      </c>
      <c r="E12" s="74">
        <v>0.1</v>
      </c>
      <c r="F12" s="35">
        <v>0.1</v>
      </c>
      <c r="G12" s="19">
        <f t="shared" ref="G12:G15" si="1">D12*F12</f>
        <v>0.30000000000000004</v>
      </c>
    </row>
    <row r="13" spans="1:8" ht="42" customHeight="1" thickBot="1" x14ac:dyDescent="0.3">
      <c r="A13" s="73" t="s">
        <v>53</v>
      </c>
      <c r="B13" s="16"/>
      <c r="C13" s="19" t="str">
        <f t="shared" si="0"/>
        <v>PROFICIENT</v>
      </c>
      <c r="D13" s="19">
        <f>IF(Safety!E23="DISTINGUISHED",4, IF(Safety!E23="PROFICIENT",3, IF(Safety!E23="BASIC",2,1)))</f>
        <v>3</v>
      </c>
      <c r="E13" s="74">
        <v>0.2</v>
      </c>
      <c r="F13" s="35">
        <v>0.2</v>
      </c>
      <c r="G13" s="19">
        <f t="shared" si="1"/>
        <v>0.60000000000000009</v>
      </c>
    </row>
    <row r="14" spans="1:8" ht="42" customHeight="1" thickBot="1" x14ac:dyDescent="0.3">
      <c r="A14" s="73" t="s">
        <v>71</v>
      </c>
      <c r="B14" s="16"/>
      <c r="C14" s="19" t="str">
        <f t="shared" si="0"/>
        <v>PROFICIENT</v>
      </c>
      <c r="D14" s="19">
        <f>IF('School Comnty'!E23="DISTINGUISHED",4, IF('School Comnty'!E23="PROFICIENT",3, IF('School Comnty'!E23="BASIC",2,1)))</f>
        <v>3</v>
      </c>
      <c r="E14" s="74">
        <v>0.2</v>
      </c>
      <c r="F14" s="35">
        <v>0.2</v>
      </c>
      <c r="G14" s="19">
        <f t="shared" si="1"/>
        <v>0.60000000000000009</v>
      </c>
    </row>
    <row r="15" spans="1:8" ht="42" customHeight="1" thickBot="1" x14ac:dyDescent="0.3">
      <c r="A15" s="73" t="s">
        <v>63</v>
      </c>
      <c r="B15" s="16"/>
      <c r="C15" s="19" t="str">
        <f t="shared" si="0"/>
        <v>PROFICIENT</v>
      </c>
      <c r="D15" s="19">
        <f>IF('Ethical Cultural Lead'!E21="DISTINGUISHED",4, IF('Ethical Cultural Lead'!E21="PROFICIENT",3, IF('Ethical Cultural Lead'!E21="BASIC",2,1)))</f>
        <v>3</v>
      </c>
      <c r="E15" s="74">
        <v>0.1</v>
      </c>
      <c r="F15" s="35">
        <v>0.1</v>
      </c>
      <c r="G15" s="19">
        <f t="shared" si="1"/>
        <v>0.30000000000000004</v>
      </c>
    </row>
    <row r="16" spans="1:8" ht="58.5" customHeight="1" thickBot="1" x14ac:dyDescent="0.3">
      <c r="A16" s="347" t="s">
        <v>10</v>
      </c>
      <c r="B16" s="348"/>
      <c r="C16" s="348"/>
      <c r="D16" s="348"/>
      <c r="E16" s="348"/>
      <c r="F16" s="75" t="str">
        <f>IF(SUM(F10:F15)=1,"100%","WEIGHTS MUST SUM TO 100%")</f>
        <v>100%</v>
      </c>
      <c r="G16" s="76">
        <f>IF(F16="100%", SUM(G10:G15), "ERROR!")</f>
        <v>2.7</v>
      </c>
    </row>
    <row r="17" spans="1:7" ht="25.5" customHeight="1" thickTop="1" thickBot="1" x14ac:dyDescent="0.3">
      <c r="A17" s="336" t="s">
        <v>72</v>
      </c>
      <c r="B17" s="337"/>
      <c r="C17" s="337"/>
      <c r="D17" s="337"/>
      <c r="E17" s="337"/>
      <c r="F17" s="337"/>
      <c r="G17" s="338"/>
    </row>
    <row r="18" spans="1:7" ht="41.25" customHeight="1" thickTop="1" thickBot="1" x14ac:dyDescent="0.3">
      <c r="A18" s="339" t="str">
        <f>IF(G16="ERROR!","ERROR!", IF(G16&gt;3.49,"DISTINGUISHED",IF(G16&gt;2.49,"PROFICIENT",IF(G16&gt;1.49,"BASIC","UNSATISFACTORY"))))</f>
        <v>PROFICIENT</v>
      </c>
      <c r="B18" s="340"/>
      <c r="C18" s="340"/>
      <c r="D18" s="340"/>
      <c r="E18" s="340"/>
      <c r="F18" s="340"/>
      <c r="G18" s="341"/>
    </row>
  </sheetData>
  <sheetProtection password="CDCC" sheet="1" objects="1" scenarios="1"/>
  <mergeCells count="5">
    <mergeCell ref="A17:G17"/>
    <mergeCell ref="A18:G18"/>
    <mergeCell ref="A8:G8"/>
    <mergeCell ref="A6:G7"/>
    <mergeCell ref="A16:E16"/>
  </mergeCells>
  <conditionalFormatting sqref="F16">
    <cfRule type="cellIs" dxfId="5" priority="3" operator="equal">
      <formula>"WEIGHTS MUST SUM TO 100%"</formula>
    </cfRule>
  </conditionalFormatting>
  <conditionalFormatting sqref="G16">
    <cfRule type="cellIs" dxfId="4" priority="2" operator="equal">
      <formula>"ERROR!"</formula>
    </cfRule>
  </conditionalFormatting>
  <conditionalFormatting sqref="A18:G18">
    <cfRule type="cellIs" dxfId="3" priority="1" operator="equal">
      <formula>"ERROR!"</formula>
    </cfRule>
  </conditionalFormatting>
  <pageMargins left="0.7" right="0.7" top="0.25" bottom="0.25" header="0.3" footer="0.3"/>
  <pageSetup fitToHeight="0"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C000"/>
    <pageSetUpPr fitToPage="1"/>
  </sheetPr>
  <dimension ref="A1:G35"/>
  <sheetViews>
    <sheetView zoomScale="90" zoomScaleNormal="90" zoomScalePageLayoutView="90" workbookViewId="0">
      <selection activeCell="B27" sqref="B27"/>
    </sheetView>
  </sheetViews>
  <sheetFormatPr defaultColWidth="8.85546875" defaultRowHeight="15" x14ac:dyDescent="0.25"/>
  <cols>
    <col min="1" max="1" width="59" style="20" customWidth="1"/>
    <col min="2" max="2" width="16.7109375" style="20" customWidth="1"/>
    <col min="3" max="3" width="12.28515625" style="20" customWidth="1"/>
    <col min="4" max="4" width="8.85546875" style="20"/>
    <col min="5" max="5" width="26" style="20" customWidth="1"/>
    <col min="6" max="6" width="17.85546875" style="20" bestFit="1" customWidth="1"/>
    <col min="7" max="7" width="10.85546875" style="20" customWidth="1"/>
    <col min="8" max="9" width="8.85546875" style="20"/>
    <col min="10" max="10" width="18.85546875" style="20" customWidth="1"/>
    <col min="11" max="12" width="8.85546875" style="20"/>
    <col min="13" max="13" width="30" style="20" customWidth="1"/>
    <col min="14" max="14" width="15.42578125" style="20" customWidth="1"/>
    <col min="15" max="15" width="17.42578125" style="20" customWidth="1"/>
    <col min="16" max="16" width="8.85546875" style="20"/>
    <col min="17" max="17" width="13.28515625" style="20" customWidth="1"/>
    <col min="18" max="18" width="17" style="20" customWidth="1"/>
    <col min="19" max="16384" width="8.85546875" style="20"/>
  </cols>
  <sheetData>
    <row r="1" spans="1:6" x14ac:dyDescent="0.25">
      <c r="A1" s="86" t="s">
        <v>381</v>
      </c>
      <c r="B1" s="87" t="str">
        <f>IF(INSTRUCTIONS!B1="", "", VLOOKUP('Vision Goals'!A1, INSTRUCTIONS!A1:B4, 2, FALSE))</f>
        <v/>
      </c>
    </row>
    <row r="2" spans="1:6" x14ac:dyDescent="0.25">
      <c r="A2" s="86" t="s">
        <v>382</v>
      </c>
      <c r="B2" s="87" t="str">
        <f>IF(INSTRUCTIONS!B2="", "", VLOOKUP('Vision Goals'!A2, INSTRUCTIONS!A2:B5, 2, FALSE))</f>
        <v/>
      </c>
    </row>
    <row r="3" spans="1:6" x14ac:dyDescent="0.25">
      <c r="A3" s="86" t="s">
        <v>383</v>
      </c>
      <c r="B3" s="88" t="str">
        <f>IF(INSTRUCTIONS!B3="", "", VLOOKUP('Vision Goals'!A3, INSTRUCTIONS!A3:B6, 2, FALSE))</f>
        <v/>
      </c>
    </row>
    <row r="4" spans="1:6" x14ac:dyDescent="0.25">
      <c r="A4" s="86" t="s">
        <v>384</v>
      </c>
      <c r="B4" s="87" t="str">
        <f>IF(INSTRUCTIONS!B4="", "", VLOOKUP('Vision Goals'!A4, INSTRUCTIONS!A4:B7, 2, FALSE))</f>
        <v/>
      </c>
    </row>
    <row r="6" spans="1:6" ht="30" customHeight="1" x14ac:dyDescent="0.25">
      <c r="A6" s="349" t="s">
        <v>379</v>
      </c>
      <c r="B6" s="349"/>
    </row>
    <row r="7" spans="1:6" ht="20.25" customHeight="1" x14ac:dyDescent="0.3">
      <c r="A7" s="350" t="s">
        <v>94</v>
      </c>
      <c r="B7" s="351"/>
    </row>
    <row r="8" spans="1:6" ht="20.25" customHeight="1" thickBot="1" x14ac:dyDescent="0.3">
      <c r="A8" s="38" t="s">
        <v>79</v>
      </c>
      <c r="B8" s="36">
        <v>8</v>
      </c>
      <c r="C8" s="105" t="s">
        <v>90</v>
      </c>
    </row>
    <row r="9" spans="1:6" ht="20.25" customHeight="1" thickBot="1" x14ac:dyDescent="0.3">
      <c r="A9" s="38" t="s">
        <v>96</v>
      </c>
      <c r="B9" s="36">
        <v>10</v>
      </c>
      <c r="C9" s="105" t="s">
        <v>91</v>
      </c>
    </row>
    <row r="10" spans="1:6" ht="20.25" customHeight="1" thickBot="1" x14ac:dyDescent="0.3">
      <c r="A10" s="38" t="s">
        <v>78</v>
      </c>
      <c r="B10" s="39">
        <f>B8/B9</f>
        <v>0.8</v>
      </c>
      <c r="C10" s="105" t="s">
        <v>92</v>
      </c>
    </row>
    <row r="11" spans="1:6" ht="20.25" customHeight="1" thickBot="1" x14ac:dyDescent="0.3">
      <c r="A11" s="40" t="s">
        <v>82</v>
      </c>
      <c r="B11" s="41" t="str">
        <f>IF(B10&gt;90.4%, "HIGH", IF(B10&gt;79.4%, "EXPECTED", IF(B10&gt;0%, "LOW", "LOW")))</f>
        <v>EXPECTED</v>
      </c>
    </row>
    <row r="12" spans="1:6" ht="20.25" customHeight="1" thickBot="1" x14ac:dyDescent="0.3">
      <c r="A12" s="40" t="s">
        <v>80</v>
      </c>
      <c r="B12" s="41" t="str">
        <f>IF(B10&gt;90.4%, "3", IF(B10&gt;79.4%, "2", IF(B10&gt;0%, "1", "1")))</f>
        <v>2</v>
      </c>
    </row>
    <row r="13" spans="1:6" ht="20.25" customHeight="1" x14ac:dyDescent="0.25"/>
    <row r="14" spans="1:6" ht="23.25" customHeight="1" thickBot="1" x14ac:dyDescent="0.35">
      <c r="A14" s="389" t="s">
        <v>95</v>
      </c>
      <c r="B14" s="390"/>
      <c r="C14" s="390"/>
    </row>
    <row r="15" spans="1:6" ht="47.25" customHeight="1" thickBot="1" x14ac:dyDescent="0.3">
      <c r="A15" s="194" t="s">
        <v>429</v>
      </c>
      <c r="B15" s="360"/>
      <c r="C15" s="361"/>
      <c r="D15" s="361"/>
      <c r="E15" s="361"/>
      <c r="F15" s="362"/>
    </row>
    <row r="16" spans="1:6" ht="20.25" customHeight="1" thickBot="1" x14ac:dyDescent="0.3">
      <c r="A16" s="42" t="s">
        <v>83</v>
      </c>
      <c r="B16" s="37" t="s">
        <v>91</v>
      </c>
      <c r="C16" s="61"/>
    </row>
    <row r="17" spans="1:7" ht="20.25" customHeight="1" thickBot="1" x14ac:dyDescent="0.3">
      <c r="A17" s="42" t="s">
        <v>81</v>
      </c>
      <c r="B17" s="43" t="str">
        <f>IF(B16="High", "3", IF(B16="Expected", "2", IF(B16="Low", "1", "1")))</f>
        <v>2</v>
      </c>
    </row>
    <row r="18" spans="1:7" ht="20.25" customHeight="1" thickBot="1" x14ac:dyDescent="0.3">
      <c r="A18" s="195"/>
      <c r="B18" s="196"/>
      <c r="C18" s="104"/>
      <c r="D18" s="104"/>
      <c r="E18" s="104"/>
      <c r="F18" s="104"/>
    </row>
    <row r="19" spans="1:7" ht="20.25" customHeight="1" x14ac:dyDescent="0.25">
      <c r="A19" s="391" t="s">
        <v>431</v>
      </c>
      <c r="B19" s="363"/>
      <c r="C19" s="364"/>
      <c r="D19" s="364"/>
      <c r="E19" s="364"/>
      <c r="F19" s="365"/>
    </row>
    <row r="20" spans="1:7" ht="20.25" customHeight="1" x14ac:dyDescent="0.25">
      <c r="A20" s="391"/>
      <c r="B20" s="366"/>
      <c r="C20" s="367"/>
      <c r="D20" s="367"/>
      <c r="E20" s="367"/>
      <c r="F20" s="368"/>
    </row>
    <row r="21" spans="1:7" ht="20.25" customHeight="1" thickBot="1" x14ac:dyDescent="0.3">
      <c r="A21" s="391"/>
      <c r="B21" s="369"/>
      <c r="C21" s="370"/>
      <c r="D21" s="370"/>
      <c r="E21" s="370"/>
      <c r="F21" s="371"/>
    </row>
    <row r="22" spans="1:7" ht="20.25" customHeight="1" x14ac:dyDescent="0.25">
      <c r="A22" s="44"/>
      <c r="B22" s="45"/>
      <c r="C22" s="104"/>
      <c r="D22" s="104"/>
      <c r="E22" s="104"/>
      <c r="F22" s="104"/>
    </row>
    <row r="23" spans="1:7" ht="28.5" customHeight="1" x14ac:dyDescent="0.35">
      <c r="A23" s="352" t="s">
        <v>93</v>
      </c>
      <c r="B23" s="353"/>
      <c r="C23" s="353"/>
      <c r="D23" s="353"/>
      <c r="E23" s="353"/>
      <c r="F23" s="353"/>
    </row>
    <row r="24" spans="1:7" ht="20.25" customHeight="1" thickBot="1" x14ac:dyDescent="0.3">
      <c r="A24" s="46"/>
      <c r="B24" s="47" t="s">
        <v>75</v>
      </c>
      <c r="C24" s="47" t="s">
        <v>28</v>
      </c>
      <c r="D24" s="47" t="s">
        <v>73</v>
      </c>
      <c r="E24" s="47" t="s">
        <v>69</v>
      </c>
      <c r="F24" s="47" t="s">
        <v>76</v>
      </c>
    </row>
    <row r="25" spans="1:7" ht="20.25" customHeight="1" thickBot="1" x14ac:dyDescent="0.3">
      <c r="A25" s="48" t="s">
        <v>84</v>
      </c>
      <c r="B25" s="36"/>
      <c r="C25" s="50" t="str">
        <f>IF(B10&gt;90.4%, "HIGH", IF(B10&gt;79.4%, "EXPECTED", IF(B10&gt;0%, "LOW", "LOW")))</f>
        <v>EXPECTED</v>
      </c>
      <c r="D25" s="51" t="str">
        <f>IF(B10&gt;90.4%, "3", IF(B10&gt;79.4%, "2", IF(B10&gt;0%, "1", "1")))</f>
        <v>2</v>
      </c>
      <c r="E25" s="197">
        <v>0.75</v>
      </c>
      <c r="F25" s="51">
        <f>D25*E25</f>
        <v>1.5</v>
      </c>
    </row>
    <row r="26" spans="1:7" ht="20.25" customHeight="1" thickBot="1" x14ac:dyDescent="0.3">
      <c r="A26" s="48" t="s">
        <v>85</v>
      </c>
      <c r="B26" s="36"/>
      <c r="C26" s="50" t="str">
        <f>B16</f>
        <v>EXPECTED</v>
      </c>
      <c r="D26" s="51" t="str">
        <f>IF(B16="High", "3", IF(B16="Expected", "2", IF(B16="Low", "1", "1")))</f>
        <v>2</v>
      </c>
      <c r="E26" s="197">
        <v>0.25</v>
      </c>
      <c r="F26" s="51">
        <f>D26*E26</f>
        <v>0.5</v>
      </c>
    </row>
    <row r="27" spans="1:7" ht="20.25" customHeight="1" thickBot="1" x14ac:dyDescent="0.3">
      <c r="A27" s="46" t="s">
        <v>86</v>
      </c>
      <c r="B27" s="36"/>
      <c r="C27" s="52"/>
      <c r="D27" s="49">
        <v>2</v>
      </c>
      <c r="E27" s="197">
        <v>0</v>
      </c>
      <c r="F27" s="51">
        <f>D27*E27</f>
        <v>0</v>
      </c>
      <c r="G27" s="198"/>
    </row>
    <row r="28" spans="1:7" ht="7.5" customHeight="1" thickBot="1" x14ac:dyDescent="0.3">
      <c r="A28" s="53"/>
      <c r="B28" s="54"/>
      <c r="C28" s="55"/>
      <c r="D28" s="54"/>
      <c r="E28" s="56"/>
      <c r="F28" s="54"/>
    </row>
    <row r="29" spans="1:7" ht="27.75" customHeight="1" thickBot="1" x14ac:dyDescent="0.3">
      <c r="A29" s="57" t="s">
        <v>87</v>
      </c>
      <c r="B29" s="49"/>
      <c r="C29" s="49"/>
      <c r="D29" s="49"/>
      <c r="E29" s="49" t="str">
        <f>IF(SUM(E25:E27)=1,"100%","WEIGHTS MUST SUM TO 100%")</f>
        <v>100%</v>
      </c>
      <c r="F29" s="77">
        <f>SUM(F25:F27)</f>
        <v>2</v>
      </c>
    </row>
    <row r="30" spans="1:7" ht="14.25" customHeight="1" thickBot="1" x14ac:dyDescent="0.3">
      <c r="A30" s="58" t="s">
        <v>88</v>
      </c>
      <c r="B30" s="49"/>
      <c r="C30" s="52"/>
      <c r="D30" s="59"/>
      <c r="E30" s="354" t="s">
        <v>430</v>
      </c>
      <c r="F30" s="357" t="str">
        <f xml:space="preserve"> IF(E29="100%",IF(F29&gt;2.49, "HIGH", IF(F29&gt;1.49, "EXPECTED", IF(F29&gt;0.49, "LOW", "LOW"))),"ERROR!")</f>
        <v>EXPECTED</v>
      </c>
    </row>
    <row r="31" spans="1:7" ht="15.75" customHeight="1" x14ac:dyDescent="0.25">
      <c r="E31" s="355"/>
      <c r="F31" s="358"/>
    </row>
    <row r="32" spans="1:7" ht="15" customHeight="1" x14ac:dyDescent="0.25">
      <c r="E32" s="355"/>
      <c r="F32" s="358"/>
    </row>
    <row r="33" spans="5:6" ht="15" customHeight="1" x14ac:dyDescent="0.25">
      <c r="E33" s="355"/>
      <c r="F33" s="358"/>
    </row>
    <row r="34" spans="5:6" ht="15" customHeight="1" thickBot="1" x14ac:dyDescent="0.3">
      <c r="E34" s="356"/>
      <c r="F34" s="359"/>
    </row>
    <row r="35" spans="5:6" ht="15.75" customHeight="1" thickTop="1" x14ac:dyDescent="0.25">
      <c r="E35" s="60"/>
      <c r="F35" s="60"/>
    </row>
  </sheetData>
  <sheetProtection password="CDCC" sheet="1" objects="1" scenarios="1"/>
  <mergeCells count="9">
    <mergeCell ref="A6:B6"/>
    <mergeCell ref="A7:B7"/>
    <mergeCell ref="A23:F23"/>
    <mergeCell ref="E30:E34"/>
    <mergeCell ref="F30:F34"/>
    <mergeCell ref="B15:F15"/>
    <mergeCell ref="B19:F21"/>
    <mergeCell ref="A19:A21"/>
    <mergeCell ref="A14:C14"/>
  </mergeCells>
  <conditionalFormatting sqref="F30:F34">
    <cfRule type="cellIs" dxfId="1" priority="2" operator="equal">
      <formula>"ERROR!"</formula>
    </cfRule>
  </conditionalFormatting>
  <conditionalFormatting sqref="E29">
    <cfRule type="cellIs" dxfId="0" priority="1" operator="equal">
      <formula>"WEIGHTS MUST SUM TO 100%"</formula>
    </cfRule>
  </conditionalFormatting>
  <dataValidations count="1">
    <dataValidation type="list" errorStyle="warning" allowBlank="1" showInputMessage="1" errorTitle="Warning!" error="Type" promptTitle="Performance Category Description" prompt="Choose the performance category based on your school's attainment of the AMO and/or SPI target." sqref="B16">
      <formula1>PerformanceCategoryDescription</formula1>
    </dataValidation>
  </dataValidations>
  <pageMargins left="0.7" right="0.7" top="0.75" bottom="0.75" header="0.3" footer="0.3"/>
  <pageSetup scale="74"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Vision Goals</vt:lpstr>
      <vt:lpstr>Inst Leader</vt:lpstr>
      <vt:lpstr>Schl Ops</vt:lpstr>
      <vt:lpstr>Safety</vt:lpstr>
      <vt:lpstr>School Comnty</vt:lpstr>
      <vt:lpstr>Ethical Cultural Lead</vt:lpstr>
      <vt:lpstr>Professional Practice Rating</vt:lpstr>
      <vt:lpstr>School Growth Rating</vt:lpstr>
      <vt:lpstr>Summative Rating</vt:lpstr>
      <vt:lpstr>Signature</vt:lpstr>
      <vt:lpstr>PerformanceCategoryDescription</vt:lpstr>
    </vt:vector>
  </TitlesOfParts>
  <Company>RMC Research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Linick</dc:creator>
  <cp:lastModifiedBy>Gill, Matthew</cp:lastModifiedBy>
  <cp:lastPrinted>2017-01-30T19:00:04Z</cp:lastPrinted>
  <dcterms:created xsi:type="dcterms:W3CDTF">2013-10-30T18:24:59Z</dcterms:created>
  <dcterms:modified xsi:type="dcterms:W3CDTF">2017-01-30T19:10:00Z</dcterms:modified>
</cp:coreProperties>
</file>