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790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Calc'!$A$1:$N$1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Calc'!$A$1:$N$155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155" i="1" l="1"/>
  <c r="G155" i="1" s="1"/>
  <c r="F131" i="1"/>
  <c r="F119" i="1"/>
  <c r="G119" i="1" s="1"/>
  <c r="F40" i="1"/>
  <c r="G40" i="1" s="1"/>
  <c r="F152" i="1"/>
  <c r="G152" i="1" s="1"/>
  <c r="F57" i="1"/>
  <c r="F99" i="1"/>
  <c r="G99" i="1" s="1"/>
  <c r="F118" i="1"/>
  <c r="G118" i="1" s="1"/>
  <c r="F33" i="1"/>
  <c r="F45" i="1"/>
  <c r="F12" i="1"/>
  <c r="G12" i="1" s="1"/>
  <c r="F4" i="1"/>
  <c r="G4" i="1" s="1"/>
  <c r="F135" i="1"/>
  <c r="F107" i="1"/>
  <c r="F90" i="1"/>
  <c r="G90" i="1" s="1"/>
  <c r="F25" i="1"/>
  <c r="G25" i="1" s="1"/>
  <c r="F30" i="1"/>
  <c r="G30" i="1" s="1"/>
  <c r="F3" i="1"/>
  <c r="G3" i="1" s="1"/>
  <c r="F126" i="1"/>
  <c r="G126" i="1" s="1"/>
  <c r="I126" i="1" s="1"/>
  <c r="K126" i="1" s="1"/>
  <c r="N126" i="1" s="1"/>
  <c r="F104" i="1"/>
  <c r="G104" i="1" s="1"/>
  <c r="F113" i="1"/>
  <c r="G113" i="1" s="1"/>
  <c r="F38" i="1"/>
  <c r="G38" i="1" s="1"/>
  <c r="I38" i="1" s="1"/>
  <c r="K38" i="1" s="1"/>
  <c r="N38" i="1" s="1"/>
  <c r="F116" i="1"/>
  <c r="G116" i="1" s="1"/>
  <c r="F148" i="1"/>
  <c r="G148" i="1" s="1"/>
  <c r="F128" i="1"/>
  <c r="G128" i="1" s="1"/>
  <c r="I128" i="1" s="1"/>
  <c r="K128" i="1" s="1"/>
  <c r="N128" i="1" s="1"/>
  <c r="F114" i="1"/>
  <c r="G114" i="1" s="1"/>
  <c r="F73" i="1"/>
  <c r="G73" i="1" s="1"/>
  <c r="F58" i="1"/>
  <c r="G58" i="1" s="1"/>
  <c r="I58" i="1" s="1"/>
  <c r="K58" i="1" s="1"/>
  <c r="N58" i="1" s="1"/>
  <c r="F14" i="1"/>
  <c r="G14" i="1" s="1"/>
  <c r="F137" i="1"/>
  <c r="F112" i="1"/>
  <c r="F70" i="1"/>
  <c r="G70" i="1" s="1"/>
  <c r="F39" i="1"/>
  <c r="G39" i="1" s="1"/>
  <c r="F29" i="1"/>
  <c r="F144" i="1"/>
  <c r="G144" i="1" s="1"/>
  <c r="F133" i="1"/>
  <c r="F120" i="1"/>
  <c r="F35" i="1"/>
  <c r="G35" i="1" s="1"/>
  <c r="F17" i="1"/>
  <c r="G17" i="1" s="1"/>
  <c r="F9" i="1"/>
  <c r="F146" i="1"/>
  <c r="G146" i="1" s="1"/>
  <c r="F50" i="1"/>
  <c r="F94" i="1"/>
  <c r="G94" i="1" s="1"/>
  <c r="I94" i="1" s="1"/>
  <c r="F83" i="1"/>
  <c r="G83" i="1" s="1"/>
  <c r="F19" i="1"/>
  <c r="G19" i="1" s="1"/>
  <c r="F87" i="1"/>
  <c r="F49" i="1"/>
  <c r="G49" i="1" s="1"/>
  <c r="F91" i="1"/>
  <c r="G91" i="1" s="1"/>
  <c r="F100" i="1"/>
  <c r="G100" i="1" s="1"/>
  <c r="F22" i="1"/>
  <c r="F88" i="1"/>
  <c r="F129" i="1"/>
  <c r="G129" i="1" s="1"/>
  <c r="F86" i="1"/>
  <c r="G86" i="1" s="1"/>
  <c r="F66" i="1"/>
  <c r="F23" i="1"/>
  <c r="F125" i="1"/>
  <c r="G125" i="1" s="1"/>
  <c r="F84" i="1"/>
  <c r="G84" i="1" s="1"/>
  <c r="F106" i="1"/>
  <c r="F27" i="1"/>
  <c r="F82" i="1"/>
  <c r="G82" i="1" s="1"/>
  <c r="F34" i="1"/>
  <c r="G34" i="1" s="1"/>
  <c r="I34" i="1" s="1"/>
  <c r="K34" i="1" s="1"/>
  <c r="N34" i="1" s="1"/>
  <c r="F6" i="1"/>
  <c r="G6" i="1" s="1"/>
  <c r="F79" i="1"/>
  <c r="G79" i="1" s="1"/>
  <c r="F143" i="1"/>
  <c r="J80" i="1"/>
  <c r="F80" i="1"/>
  <c r="G80" i="1" s="1"/>
  <c r="I80" i="1" s="1"/>
  <c r="K80" i="1" s="1"/>
  <c r="F132" i="1"/>
  <c r="G132" i="1" s="1"/>
  <c r="F108" i="1"/>
  <c r="G108" i="1" s="1"/>
  <c r="F95" i="1"/>
  <c r="F109" i="1"/>
  <c r="G109" i="1" s="1"/>
  <c r="F65" i="1"/>
  <c r="G65" i="1" s="1"/>
  <c r="F64" i="1"/>
  <c r="G64" i="1" s="1"/>
  <c r="F97" i="1"/>
  <c r="F63" i="1"/>
  <c r="G63" i="1" s="1"/>
  <c r="F47" i="1"/>
  <c r="G47" i="1" s="1"/>
  <c r="F24" i="1"/>
  <c r="F62" i="1"/>
  <c r="F124" i="1"/>
  <c r="G124" i="1" s="1"/>
  <c r="I124" i="1" s="1"/>
  <c r="K124" i="1" s="1"/>
  <c r="N124" i="1" s="1"/>
  <c r="F60" i="1"/>
  <c r="G60" i="1" s="1"/>
  <c r="F21" i="1"/>
  <c r="F96" i="1"/>
  <c r="F59" i="1"/>
  <c r="G59" i="1" s="1"/>
  <c r="F13" i="1"/>
  <c r="G13" i="1" s="1"/>
  <c r="F51" i="1"/>
  <c r="F105" i="1"/>
  <c r="F72" i="1"/>
  <c r="G72" i="1" s="1"/>
  <c r="F42" i="1"/>
  <c r="G42" i="1" s="1"/>
  <c r="F76" i="1"/>
  <c r="F43" i="1"/>
  <c r="F16" i="1"/>
  <c r="G16" i="1" s="1"/>
  <c r="F31" i="1"/>
  <c r="G31" i="1" s="1"/>
  <c r="F7" i="1"/>
  <c r="F130" i="1"/>
  <c r="F41" i="1"/>
  <c r="G41" i="1" s="1"/>
  <c r="I41" i="1" s="1"/>
  <c r="K41" i="1" s="1"/>
  <c r="N41" i="1" s="1"/>
  <c r="F37" i="1"/>
  <c r="G37" i="1" s="1"/>
  <c r="F142" i="1"/>
  <c r="F140" i="1"/>
  <c r="F101" i="1"/>
  <c r="G101" i="1" s="1"/>
  <c r="I101" i="1" s="1"/>
  <c r="K101" i="1" s="1"/>
  <c r="N101" i="1" s="1"/>
  <c r="F98" i="1"/>
  <c r="G98" i="1" s="1"/>
  <c r="F48" i="1"/>
  <c r="F44" i="1"/>
  <c r="F32" i="1"/>
  <c r="G32" i="1" s="1"/>
  <c r="F123" i="1"/>
  <c r="G123" i="1" s="1"/>
  <c r="F93" i="1"/>
  <c r="F92" i="1"/>
  <c r="F141" i="1"/>
  <c r="G141" i="1" s="1"/>
  <c r="I141" i="1" s="1"/>
  <c r="K141" i="1" s="1"/>
  <c r="N141" i="1" s="1"/>
  <c r="F139" i="1"/>
  <c r="G139" i="1" s="1"/>
  <c r="F67" i="1"/>
  <c r="F53" i="1"/>
  <c r="J77" i="1"/>
  <c r="F77" i="1"/>
  <c r="F134" i="1"/>
  <c r="G134" i="1" s="1"/>
  <c r="F147" i="1"/>
  <c r="G147" i="1" s="1"/>
  <c r="F28" i="1"/>
  <c r="J111" i="1"/>
  <c r="F111" i="1"/>
  <c r="G111" i="1" s="1"/>
  <c r="I111" i="1" s="1"/>
  <c r="K111" i="1" s="1"/>
  <c r="N111" i="1" s="1"/>
  <c r="F136" i="1"/>
  <c r="G136" i="1" s="1"/>
  <c r="I136" i="1" s="1"/>
  <c r="F68" i="1"/>
  <c r="G68" i="1" s="1"/>
  <c r="F103" i="1"/>
  <c r="G103" i="1" s="1"/>
  <c r="I103" i="1" s="1"/>
  <c r="K103" i="1" s="1"/>
  <c r="N103" i="1" s="1"/>
  <c r="F10" i="1"/>
  <c r="G10" i="1" s="1"/>
  <c r="I10" i="1" s="1"/>
  <c r="K10" i="1" s="1"/>
  <c r="N10" i="1" s="1"/>
  <c r="F26" i="1"/>
  <c r="G26" i="1" s="1"/>
  <c r="F61" i="1"/>
  <c r="G61" i="1" s="1"/>
  <c r="I61" i="1" s="1"/>
  <c r="K61" i="1" s="1"/>
  <c r="N61" i="1" s="1"/>
  <c r="F138" i="1"/>
  <c r="G138" i="1" s="1"/>
  <c r="I138" i="1" s="1"/>
  <c r="K138" i="1" s="1"/>
  <c r="N138" i="1" s="1"/>
  <c r="F2" i="1"/>
  <c r="G2" i="1" s="1"/>
  <c r="F36" i="1"/>
  <c r="G36" i="1" s="1"/>
  <c r="F121" i="1"/>
  <c r="G121" i="1" s="1"/>
  <c r="F46" i="1"/>
  <c r="G46" i="1" s="1"/>
  <c r="I46" i="1" s="1"/>
  <c r="K46" i="1" s="1"/>
  <c r="N46" i="1" s="1"/>
  <c r="F20" i="1"/>
  <c r="G20" i="1" s="1"/>
  <c r="F117" i="1"/>
  <c r="G117" i="1" s="1"/>
  <c r="F15" i="1"/>
  <c r="G15" i="1" s="1"/>
  <c r="I15" i="1" s="1"/>
  <c r="K15" i="1" s="1"/>
  <c r="N15" i="1" s="1"/>
  <c r="F150" i="1"/>
  <c r="G150" i="1" s="1"/>
  <c r="F75" i="1"/>
  <c r="G75" i="1" s="1"/>
  <c r="F145" i="1"/>
  <c r="F127" i="1"/>
  <c r="G127" i="1" s="1"/>
  <c r="K155" i="1" l="1"/>
  <c r="N155" i="1" s="1"/>
  <c r="I155" i="1"/>
  <c r="J153" i="1"/>
  <c r="I99" i="1"/>
  <c r="K99" i="1" s="1"/>
  <c r="N99" i="1" s="1"/>
  <c r="N80" i="1"/>
  <c r="I2" i="1"/>
  <c r="K2" i="1" s="1"/>
  <c r="N2" i="1" s="1"/>
  <c r="I123" i="1"/>
  <c r="K123" i="1" s="1"/>
  <c r="N123" i="1" s="1"/>
  <c r="I37" i="1"/>
  <c r="K37" i="1" s="1"/>
  <c r="N37" i="1" s="1"/>
  <c r="I42" i="1"/>
  <c r="K42" i="1" s="1"/>
  <c r="N42" i="1" s="1"/>
  <c r="I60" i="1"/>
  <c r="K60" i="1" s="1"/>
  <c r="N60" i="1" s="1"/>
  <c r="I64" i="1"/>
  <c r="K64" i="1" s="1"/>
  <c r="N64" i="1" s="1"/>
  <c r="I79" i="1"/>
  <c r="K79" i="1" s="1"/>
  <c r="N79" i="1" s="1"/>
  <c r="C153" i="1"/>
  <c r="G145" i="1"/>
  <c r="I75" i="1"/>
  <c r="K75" i="1" s="1"/>
  <c r="N75" i="1" s="1"/>
  <c r="F78" i="1"/>
  <c r="G78" i="1" s="1"/>
  <c r="F11" i="1"/>
  <c r="G11" i="1" s="1"/>
  <c r="I20" i="1"/>
  <c r="K20" i="1" s="1"/>
  <c r="N20" i="1" s="1"/>
  <c r="I36" i="1"/>
  <c r="K36" i="1" s="1"/>
  <c r="N36" i="1" s="1"/>
  <c r="I26" i="1"/>
  <c r="K26" i="1" s="1"/>
  <c r="N26" i="1" s="1"/>
  <c r="K136" i="1"/>
  <c r="N136" i="1" s="1"/>
  <c r="I84" i="1"/>
  <c r="K84" i="1" s="1"/>
  <c r="N84" i="1" s="1"/>
  <c r="M153" i="1"/>
  <c r="I127" i="1"/>
  <c r="K127" i="1" s="1"/>
  <c r="N127" i="1" s="1"/>
  <c r="I121" i="1"/>
  <c r="K121" i="1" s="1"/>
  <c r="N121" i="1" s="1"/>
  <c r="I147" i="1"/>
  <c r="K147" i="1" s="1"/>
  <c r="N147" i="1" s="1"/>
  <c r="I139" i="1"/>
  <c r="K139" i="1" s="1"/>
  <c r="N139" i="1" s="1"/>
  <c r="I98" i="1"/>
  <c r="K98" i="1" s="1"/>
  <c r="N98" i="1" s="1"/>
  <c r="I31" i="1"/>
  <c r="K31" i="1" s="1"/>
  <c r="N31" i="1" s="1"/>
  <c r="I13" i="1"/>
  <c r="K13" i="1" s="1"/>
  <c r="N13" i="1" s="1"/>
  <c r="I47" i="1"/>
  <c r="K47" i="1" s="1"/>
  <c r="N47" i="1" s="1"/>
  <c r="I108" i="1"/>
  <c r="K108" i="1" s="1"/>
  <c r="N108" i="1" s="1"/>
  <c r="I150" i="1"/>
  <c r="K150" i="1" s="1"/>
  <c r="N150" i="1" s="1"/>
  <c r="I117" i="1"/>
  <c r="K117" i="1" s="1"/>
  <c r="N117" i="1" s="1"/>
  <c r="I68" i="1"/>
  <c r="K68" i="1" s="1"/>
  <c r="N68" i="1" s="1"/>
  <c r="I132" i="1"/>
  <c r="K132" i="1" s="1"/>
  <c r="N132" i="1" s="1"/>
  <c r="I19" i="1"/>
  <c r="K19" i="1" s="1"/>
  <c r="N19" i="1" s="1"/>
  <c r="I91" i="1"/>
  <c r="K91" i="1" s="1"/>
  <c r="N91" i="1" s="1"/>
  <c r="I144" i="1"/>
  <c r="K144" i="1" s="1"/>
  <c r="N144" i="1" s="1"/>
  <c r="I14" i="1"/>
  <c r="K14" i="1" s="1"/>
  <c r="N14" i="1" s="1"/>
  <c r="I30" i="1"/>
  <c r="K30" i="1" s="1"/>
  <c r="N30" i="1" s="1"/>
  <c r="D153" i="1"/>
  <c r="F81" i="1"/>
  <c r="G81" i="1" s="1"/>
  <c r="F5" i="1"/>
  <c r="G5" i="1" s="1"/>
  <c r="F18" i="1"/>
  <c r="G18" i="1" s="1"/>
  <c r="G95" i="1"/>
  <c r="G27" i="1"/>
  <c r="I86" i="1"/>
  <c r="K86" i="1" s="1"/>
  <c r="N86" i="1" s="1"/>
  <c r="I129" i="1"/>
  <c r="K129" i="1" s="1"/>
  <c r="N129" i="1" s="1"/>
  <c r="I49" i="1"/>
  <c r="K49" i="1" s="1"/>
  <c r="N49" i="1" s="1"/>
  <c r="I73" i="1"/>
  <c r="K73" i="1" s="1"/>
  <c r="N73" i="1" s="1"/>
  <c r="I104" i="1"/>
  <c r="K104" i="1" s="1"/>
  <c r="N104" i="1" s="1"/>
  <c r="I40" i="1"/>
  <c r="K40" i="1" s="1"/>
  <c r="N40" i="1" s="1"/>
  <c r="E153" i="1"/>
  <c r="F8" i="1"/>
  <c r="G8" i="1" s="1"/>
  <c r="F54" i="1"/>
  <c r="G54" i="1" s="1"/>
  <c r="G28" i="1"/>
  <c r="I134" i="1"/>
  <c r="K134" i="1" s="1"/>
  <c r="N134" i="1" s="1"/>
  <c r="G67" i="1"/>
  <c r="G93" i="1"/>
  <c r="I32" i="1"/>
  <c r="K32" i="1" s="1"/>
  <c r="N32" i="1" s="1"/>
  <c r="G48" i="1"/>
  <c r="G142" i="1"/>
  <c r="G7" i="1"/>
  <c r="I16" i="1"/>
  <c r="K16" i="1" s="1"/>
  <c r="N16" i="1" s="1"/>
  <c r="G76" i="1"/>
  <c r="I72" i="1"/>
  <c r="K72" i="1" s="1"/>
  <c r="N72" i="1" s="1"/>
  <c r="G51" i="1"/>
  <c r="I59" i="1"/>
  <c r="K59" i="1" s="1"/>
  <c r="N59" i="1" s="1"/>
  <c r="G21" i="1"/>
  <c r="G24" i="1"/>
  <c r="I63" i="1"/>
  <c r="K63" i="1" s="1"/>
  <c r="N63" i="1" s="1"/>
  <c r="I109" i="1"/>
  <c r="K109" i="1" s="1"/>
  <c r="N109" i="1" s="1"/>
  <c r="F55" i="1"/>
  <c r="G55" i="1" s="1"/>
  <c r="I82" i="1"/>
  <c r="K82" i="1" s="1"/>
  <c r="N82" i="1" s="1"/>
  <c r="F89" i="1"/>
  <c r="G89" i="1" s="1"/>
  <c r="G106" i="1"/>
  <c r="G88" i="1"/>
  <c r="K94" i="1"/>
  <c r="N94" i="1" s="1"/>
  <c r="I116" i="1"/>
  <c r="K116" i="1" s="1"/>
  <c r="N116" i="1" s="1"/>
  <c r="I3" i="1"/>
  <c r="K3" i="1" s="1"/>
  <c r="N3" i="1" s="1"/>
  <c r="I152" i="1"/>
  <c r="K152" i="1" s="1"/>
  <c r="N152" i="1" s="1"/>
  <c r="I65" i="1"/>
  <c r="K65" i="1" s="1"/>
  <c r="N65" i="1" s="1"/>
  <c r="I6" i="1"/>
  <c r="K6" i="1" s="1"/>
  <c r="N6" i="1" s="1"/>
  <c r="I100" i="1"/>
  <c r="K100" i="1" s="1"/>
  <c r="N100" i="1" s="1"/>
  <c r="I83" i="1"/>
  <c r="K83" i="1" s="1"/>
  <c r="N83" i="1" s="1"/>
  <c r="I146" i="1"/>
  <c r="K146" i="1" s="1"/>
  <c r="N146" i="1" s="1"/>
  <c r="I148" i="1"/>
  <c r="K148" i="1" s="1"/>
  <c r="N148" i="1" s="1"/>
  <c r="F110" i="1"/>
  <c r="L153" i="1"/>
  <c r="G77" i="1"/>
  <c r="G53" i="1"/>
  <c r="G92" i="1"/>
  <c r="G44" i="1"/>
  <c r="G140" i="1"/>
  <c r="G130" i="1"/>
  <c r="G43" i="1"/>
  <c r="G105" i="1"/>
  <c r="G96" i="1"/>
  <c r="G62" i="1"/>
  <c r="G97" i="1"/>
  <c r="G143" i="1"/>
  <c r="I125" i="1"/>
  <c r="K125" i="1" s="1"/>
  <c r="N125" i="1" s="1"/>
  <c r="G23" i="1"/>
  <c r="I17" i="1"/>
  <c r="K17" i="1" s="1"/>
  <c r="N17" i="1" s="1"/>
  <c r="I39" i="1"/>
  <c r="K39" i="1" s="1"/>
  <c r="N39" i="1" s="1"/>
  <c r="I114" i="1"/>
  <c r="K114" i="1" s="1"/>
  <c r="N114" i="1" s="1"/>
  <c r="I113" i="1"/>
  <c r="K113" i="1" s="1"/>
  <c r="N113" i="1" s="1"/>
  <c r="I25" i="1"/>
  <c r="K25" i="1" s="1"/>
  <c r="N25" i="1" s="1"/>
  <c r="I90" i="1"/>
  <c r="K90" i="1" s="1"/>
  <c r="N90" i="1" s="1"/>
  <c r="F115" i="1"/>
  <c r="G115" i="1" s="1"/>
  <c r="G50" i="1"/>
  <c r="G133" i="1"/>
  <c r="G137" i="1"/>
  <c r="I4" i="1"/>
  <c r="K4" i="1" s="1"/>
  <c r="N4" i="1" s="1"/>
  <c r="I12" i="1"/>
  <c r="K12" i="1" s="1"/>
  <c r="N12" i="1" s="1"/>
  <c r="G57" i="1"/>
  <c r="F69" i="1"/>
  <c r="G69" i="1" s="1"/>
  <c r="G66" i="1"/>
  <c r="G22" i="1"/>
  <c r="G87" i="1"/>
  <c r="I35" i="1"/>
  <c r="K35" i="1" s="1"/>
  <c r="N35" i="1" s="1"/>
  <c r="I70" i="1"/>
  <c r="K70" i="1" s="1"/>
  <c r="N70" i="1" s="1"/>
  <c r="F122" i="1"/>
  <c r="G122" i="1" s="1"/>
  <c r="F151" i="1"/>
  <c r="G151" i="1" s="1"/>
  <c r="F71" i="1"/>
  <c r="G71" i="1" s="1"/>
  <c r="F149" i="1"/>
  <c r="G149" i="1" s="1"/>
  <c r="I118" i="1"/>
  <c r="K118" i="1" s="1"/>
  <c r="N118" i="1" s="1"/>
  <c r="I119" i="1"/>
  <c r="K119" i="1" s="1"/>
  <c r="N119" i="1" s="1"/>
  <c r="F74" i="1"/>
  <c r="G74" i="1" s="1"/>
  <c r="G9" i="1"/>
  <c r="F56" i="1"/>
  <c r="G56" i="1" s="1"/>
  <c r="G120" i="1"/>
  <c r="F52" i="1"/>
  <c r="G52" i="1" s="1"/>
  <c r="G29" i="1"/>
  <c r="F102" i="1"/>
  <c r="G102" i="1" s="1"/>
  <c r="G112" i="1"/>
  <c r="F85" i="1"/>
  <c r="G85" i="1" s="1"/>
  <c r="G135" i="1"/>
  <c r="G33" i="1"/>
  <c r="G107" i="1"/>
  <c r="G45" i="1"/>
  <c r="G131" i="1"/>
  <c r="I131" i="1" l="1"/>
  <c r="K131" i="1" s="1"/>
  <c r="N131" i="1" s="1"/>
  <c r="I135" i="1"/>
  <c r="K135" i="1" s="1"/>
  <c r="N135" i="1" s="1"/>
  <c r="I29" i="1"/>
  <c r="K29" i="1" s="1"/>
  <c r="N29" i="1" s="1"/>
  <c r="I9" i="1"/>
  <c r="K9" i="1" s="1"/>
  <c r="N9" i="1" s="1"/>
  <c r="I151" i="1"/>
  <c r="K151" i="1" s="1"/>
  <c r="N151" i="1" s="1"/>
  <c r="I66" i="1"/>
  <c r="K66" i="1" s="1"/>
  <c r="N66" i="1" s="1"/>
  <c r="I133" i="1"/>
  <c r="K133" i="1" s="1"/>
  <c r="N133" i="1" s="1"/>
  <c r="I97" i="1"/>
  <c r="K97" i="1" s="1"/>
  <c r="N97" i="1" s="1"/>
  <c r="I43" i="1"/>
  <c r="K43" i="1" s="1"/>
  <c r="N43" i="1" s="1"/>
  <c r="I92" i="1"/>
  <c r="K92" i="1" s="1"/>
  <c r="N92" i="1" s="1"/>
  <c r="F153" i="1"/>
  <c r="G110" i="1"/>
  <c r="I24" i="1"/>
  <c r="K24" i="1" s="1"/>
  <c r="N24" i="1" s="1"/>
  <c r="I142" i="1"/>
  <c r="K142" i="1" s="1"/>
  <c r="N142" i="1" s="1"/>
  <c r="I67" i="1"/>
  <c r="K67" i="1" s="1"/>
  <c r="N67" i="1" s="1"/>
  <c r="I54" i="1"/>
  <c r="K54" i="1" s="1"/>
  <c r="N54" i="1" s="1"/>
  <c r="I11" i="1"/>
  <c r="K11" i="1" s="1"/>
  <c r="N11" i="1" s="1"/>
  <c r="I145" i="1"/>
  <c r="K145" i="1" s="1"/>
  <c r="N145" i="1" s="1"/>
  <c r="I45" i="1"/>
  <c r="K45" i="1" s="1"/>
  <c r="N45" i="1" s="1"/>
  <c r="I85" i="1"/>
  <c r="K85" i="1" s="1"/>
  <c r="N85" i="1" s="1"/>
  <c r="I52" i="1"/>
  <c r="K52" i="1" s="1"/>
  <c r="N52" i="1" s="1"/>
  <c r="I74" i="1"/>
  <c r="K74" i="1" s="1"/>
  <c r="N74" i="1" s="1"/>
  <c r="I122" i="1"/>
  <c r="K122" i="1" s="1"/>
  <c r="N122" i="1" s="1"/>
  <c r="I69" i="1"/>
  <c r="K69" i="1" s="1"/>
  <c r="N69" i="1" s="1"/>
  <c r="I50" i="1"/>
  <c r="K50" i="1" s="1"/>
  <c r="N50" i="1" s="1"/>
  <c r="I62" i="1"/>
  <c r="K62" i="1" s="1"/>
  <c r="N62" i="1" s="1"/>
  <c r="I130" i="1"/>
  <c r="K130" i="1" s="1"/>
  <c r="N130" i="1" s="1"/>
  <c r="I53" i="1"/>
  <c r="K53" i="1" s="1"/>
  <c r="N53" i="1" s="1"/>
  <c r="I88" i="1"/>
  <c r="K88" i="1" s="1"/>
  <c r="N88" i="1" s="1"/>
  <c r="I55" i="1"/>
  <c r="K55" i="1" s="1"/>
  <c r="N55" i="1" s="1"/>
  <c r="I21" i="1"/>
  <c r="K21" i="1" s="1"/>
  <c r="N21" i="1" s="1"/>
  <c r="I76" i="1"/>
  <c r="K76" i="1" s="1"/>
  <c r="N76" i="1" s="1"/>
  <c r="I48" i="1"/>
  <c r="K48" i="1" s="1"/>
  <c r="N48" i="1" s="1"/>
  <c r="I8" i="1"/>
  <c r="K8" i="1" s="1"/>
  <c r="N8" i="1" s="1"/>
  <c r="I78" i="1"/>
  <c r="K78" i="1" s="1"/>
  <c r="N78" i="1" s="1"/>
  <c r="I107" i="1"/>
  <c r="K107" i="1" s="1"/>
  <c r="N107" i="1" s="1"/>
  <c r="I112" i="1"/>
  <c r="K112" i="1" s="1"/>
  <c r="N112" i="1" s="1"/>
  <c r="I120" i="1"/>
  <c r="K120" i="1" s="1"/>
  <c r="N120" i="1" s="1"/>
  <c r="I149" i="1"/>
  <c r="K149" i="1" s="1"/>
  <c r="N149" i="1" s="1"/>
  <c r="I87" i="1"/>
  <c r="K87" i="1" s="1"/>
  <c r="N87" i="1" s="1"/>
  <c r="I57" i="1"/>
  <c r="K57" i="1" s="1"/>
  <c r="N57" i="1" s="1"/>
  <c r="I115" i="1"/>
  <c r="K115" i="1" s="1"/>
  <c r="N115" i="1" s="1"/>
  <c r="I143" i="1"/>
  <c r="K143" i="1" s="1"/>
  <c r="N143" i="1" s="1"/>
  <c r="I96" i="1"/>
  <c r="K96" i="1" s="1"/>
  <c r="N96" i="1" s="1"/>
  <c r="I140" i="1"/>
  <c r="K140" i="1" s="1"/>
  <c r="N140" i="1" s="1"/>
  <c r="I77" i="1"/>
  <c r="K77" i="1" s="1"/>
  <c r="N77" i="1" s="1"/>
  <c r="I106" i="1"/>
  <c r="K106" i="1" s="1"/>
  <c r="N106" i="1" s="1"/>
  <c r="I28" i="1"/>
  <c r="K28" i="1" s="1"/>
  <c r="N28" i="1" s="1"/>
  <c r="I95" i="1"/>
  <c r="K95" i="1" s="1"/>
  <c r="N95" i="1" s="1"/>
  <c r="I5" i="1"/>
  <c r="K5" i="1" s="1"/>
  <c r="N5" i="1" s="1"/>
  <c r="I33" i="1"/>
  <c r="K33" i="1" s="1"/>
  <c r="N33" i="1" s="1"/>
  <c r="I102" i="1"/>
  <c r="K102" i="1" s="1"/>
  <c r="N102" i="1" s="1"/>
  <c r="I56" i="1"/>
  <c r="K56" i="1" s="1"/>
  <c r="N56" i="1" s="1"/>
  <c r="I71" i="1"/>
  <c r="K71" i="1" s="1"/>
  <c r="N71" i="1" s="1"/>
  <c r="I22" i="1"/>
  <c r="K22" i="1" s="1"/>
  <c r="N22" i="1" s="1"/>
  <c r="I137" i="1"/>
  <c r="K137" i="1" s="1"/>
  <c r="N137" i="1" s="1"/>
  <c r="I23" i="1"/>
  <c r="K23" i="1" s="1"/>
  <c r="N23" i="1" s="1"/>
  <c r="I105" i="1"/>
  <c r="K105" i="1" s="1"/>
  <c r="N105" i="1" s="1"/>
  <c r="I44" i="1"/>
  <c r="K44" i="1" s="1"/>
  <c r="N44" i="1" s="1"/>
  <c r="I89" i="1"/>
  <c r="K89" i="1" s="1"/>
  <c r="N89" i="1" s="1"/>
  <c r="I51" i="1"/>
  <c r="K51" i="1" s="1"/>
  <c r="N51" i="1" s="1"/>
  <c r="I7" i="1"/>
  <c r="K7" i="1" s="1"/>
  <c r="N7" i="1" s="1"/>
  <c r="I93" i="1"/>
  <c r="K93" i="1" s="1"/>
  <c r="N93" i="1" s="1"/>
  <c r="I27" i="1"/>
  <c r="K27" i="1" s="1"/>
  <c r="N27" i="1" s="1"/>
  <c r="I18" i="1"/>
  <c r="K18" i="1" s="1"/>
  <c r="N18" i="1" s="1"/>
  <c r="I81" i="1"/>
  <c r="K81" i="1" s="1"/>
  <c r="N81" i="1" s="1"/>
  <c r="G153" i="1" l="1"/>
  <c r="I110" i="1"/>
  <c r="I153" i="1" l="1"/>
  <c r="K110" i="1"/>
  <c r="K153" i="1" l="1"/>
  <c r="N110" i="1"/>
  <c r="N153" i="1" s="1"/>
</calcChain>
</file>

<file path=xl/comments1.xml><?xml version="1.0" encoding="utf-8"?>
<comments xmlns="http://schemas.openxmlformats.org/spreadsheetml/2006/main">
  <authors>
    <author>depr14748</author>
  </authors>
  <commentList>
    <comment ref="J1" authorId="0">
      <text>
        <r>
          <rPr>
            <b/>
            <u/>
            <sz val="8"/>
            <color indexed="81"/>
            <rFont val="Tahoma"/>
            <family val="2"/>
          </rPr>
          <t xml:space="preserve">DOE Policy:  </t>
        </r>
        <r>
          <rPr>
            <sz val="8"/>
            <color indexed="81"/>
            <rFont val="Tahoma"/>
            <family val="2"/>
          </rPr>
          <t>DOE will calculate SSA based on data of previous school districts and current year data and use for funding purposes the higher of these two SSA amounts.</t>
        </r>
      </text>
    </comment>
  </commentList>
</comments>
</file>

<file path=xl/sharedStrings.xml><?xml version="1.0" encoding="utf-8"?>
<sst xmlns="http://schemas.openxmlformats.org/spreadsheetml/2006/main" count="168" uniqueCount="167">
  <si>
    <t>District No.</t>
  </si>
  <si>
    <t>District</t>
  </si>
  <si>
    <t>2012 State Aid Fall Enrollment</t>
  </si>
  <si>
    <t>2013 State Aid Fall Enrollment</t>
  </si>
  <si>
    <t>Per Student Allocation</t>
  </si>
  <si>
    <t>Small School Adjustment</t>
  </si>
  <si>
    <t>Small Sch Adj  for Reorganized prior to 7/1/07</t>
  </si>
  <si>
    <t>Base Need SAFE x (PSA+SSA)</t>
  </si>
  <si>
    <t>2014 ELL Eligible Student Adjustment</t>
  </si>
  <si>
    <t>Adjustment to Need as per ARSD 24:17:03:07</t>
  </si>
  <si>
    <t>TOTAL Need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</si>
  <si>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</si>
  <si>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</si>
  <si>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</si>
  <si>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</si>
  <si>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</si>
  <si>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</si>
  <si>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</si>
  <si>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</si>
  <si>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</si>
  <si>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</si>
  <si>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</si>
  <si>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</si>
  <si>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</si>
  <si>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</si>
  <si>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</si>
  <si>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</si>
  <si>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</si>
  <si>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</si>
  <si>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</si>
  <si>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</si>
  <si>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</si>
  <si>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</si>
  <si>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</si>
  <si>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</si>
  <si>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</si>
  <si>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</si>
  <si>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</si>
  <si>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</si>
  <si>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</si>
  <si>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</si>
  <si>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</si>
  <si>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</si>
  <si>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</si>
  <si>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</si>
  <si>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</si>
  <si>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</si>
  <si>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</si>
  <si>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</si>
  <si>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</si>
  <si>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</si>
  <si>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</si>
  <si>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</si>
  <si>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</si>
  <si>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</si>
  <si>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</si>
  <si>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</si>
  <si>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</si>
  <si>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</si>
  <si>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</si>
  <si>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</si>
  <si>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</si>
  <si>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</si>
  <si>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</si>
  <si>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</si>
  <si>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</si>
  <si>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</si>
  <si>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</si>
  <si>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</si>
  <si>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</si>
  <si>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</si>
  <si>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</si>
  <si>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</si>
  <si>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</si>
  <si>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</si>
  <si>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</si>
  <si>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</si>
  <si>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</si>
  <si>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</si>
  <si>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</si>
  <si>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</si>
  <si>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</si>
  <si>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</si>
  <si>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</si>
  <si>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</si>
  <si>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</si>
  <si>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</si>
  <si>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</si>
  <si>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</si>
  <si>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</si>
  <si>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</si>
  <si>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</si>
  <si>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</si>
  <si>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</si>
  <si>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</si>
  <si>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</si>
  <si>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</si>
  <si>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</si>
  <si>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</si>
  <si>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</si>
  <si>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</si>
  <si>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</si>
  <si>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</si>
  <si>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</si>
  <si>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</si>
  <si>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</si>
  <si>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</si>
  <si>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</si>
  <si>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</si>
  <si>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</si>
  <si>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</si>
  <si>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</si>
  <si>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</si>
  <si>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</si>
  <si>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</si>
  <si>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</si>
  <si>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</si>
  <si>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</si>
  <si>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</si>
  <si>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</si>
  <si>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</si>
  <si>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</si>
  <si>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</si>
  <si>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</si>
  <si>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</si>
  <si>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</si>
  <si>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</si>
  <si>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</si>
  <si>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</si>
  <si>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</si>
  <si>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</si>
  <si>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</si>
  <si>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</si>
  <si>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</si>
  <si>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</si>
  <si>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</si>
  <si>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</si>
  <si>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</si>
  <si>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</si>
  <si>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</si>
  <si>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</si>
  <si>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</si>
  <si>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</si>
  <si>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</si>
  <si>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</si>
  <si>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</si>
  <si>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</si>
  <si>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</si>
  <si>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</si>
  <si>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</si>
  <si>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</si>
  <si>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</si>
  <si>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</si>
  <si>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</si>
  <si>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</si>
  <si>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</si>
  <si>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</si>
  <si>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</si>
  <si>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</si>
  <si>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</si>
  <si>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</si>
  <si>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</si>
  <si>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</si>
  <si>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L-D Career &amp; Tech Ed.</t>
  </si>
  <si>
    <t xml:space="preserve"> 2014 State Aid Fall Enrollment</t>
  </si>
  <si>
    <t>2 year Average (2012 &amp; 2013)</t>
  </si>
  <si>
    <t>Greater of 2 Yr Average or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</si>
</sst>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Gill Sans MT"/>
      <family val="2"/>
    </font>
    <font>
      <sz val="10"/>
      <color rgb="FF002060"/>
      <name val="Ebrima"/>
    </font>
    <font>
      <sz val="10"/>
      <color rgb="FFC00000"/>
      <name val="Ebrima"/>
    </font>
    <font>
      <sz val="11"/>
      <color theme="0"/>
      <name val="Ebrima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6" fillId="0" borderId="0" xfId="0" applyFont="1" applyFill="1" applyBorder="1" applyAlignment="1"/>
    <xf numFmtId="0" fontId="6" fillId="0" borderId="2" xfId="0" applyFont="1" applyFill="1" applyBorder="1" applyAlignment="1">
      <alignment horizontal="left"/>
    </xf>
    <xf numFmtId="4" fontId="6" fillId="0" borderId="2" xfId="0" applyNumberFormat="1" applyFont="1" applyFill="1" applyBorder="1"/>
    <xf numFmtId="7" fontId="6" fillId="0" borderId="2" xfId="0" applyNumberFormat="1" applyFont="1" applyFill="1" applyBorder="1"/>
    <xf numFmtId="167" fontId="6" fillId="0" borderId="2" xfId="0" applyNumberFormat="1" applyFont="1" applyFill="1" applyBorder="1"/>
    <xf numFmtId="5" fontId="6" fillId="0" borderId="2" xfId="0" applyNumberFormat="1" applyFont="1" applyFill="1" applyBorder="1"/>
    <xf numFmtId="166" fontId="6" fillId="0" borderId="2" xfId="0" applyNumberFormat="1" applyFont="1" applyFill="1" applyBorder="1"/>
    <xf numFmtId="0" fontId="6" fillId="0" borderId="0" xfId="0" applyFont="1" applyFill="1" applyBorder="1"/>
    <xf numFmtId="0" fontId="6" fillId="0" borderId="2" xfId="0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/>
    <xf numFmtId="4" fontId="6" fillId="0" borderId="3" xfId="0" applyNumberFormat="1" applyFont="1" applyFill="1" applyBorder="1"/>
    <xf numFmtId="7" fontId="6" fillId="0" borderId="0" xfId="0" applyNumberFormat="1" applyFont="1" applyFill="1" applyBorder="1"/>
    <xf numFmtId="5" fontId="6" fillId="0" borderId="0" xfId="0" applyNumberFormat="1" applyFont="1" applyFill="1" applyBorder="1"/>
    <xf numFmtId="167" fontId="6" fillId="0" borderId="0" xfId="0" applyNumberFormat="1" applyFont="1" applyFill="1" applyBorder="1"/>
    <xf numFmtId="5" fontId="6" fillId="0" borderId="3" xfId="0" applyNumberFormat="1" applyFont="1" applyFill="1" applyBorder="1"/>
    <xf numFmtId="5" fontId="7" fillId="0" borderId="3" xfId="0" applyNumberFormat="1" applyFont="1" applyFill="1" applyBorder="1"/>
    <xf numFmtId="0" fontId="6" fillId="0" borderId="3" xfId="0" applyFont="1" applyFill="1" applyBorder="1"/>
    <xf numFmtId="3" fontId="6" fillId="0" borderId="4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7" fontId="6" fillId="0" borderId="6" xfId="0" applyNumberFormat="1" applyFont="1" applyFill="1" applyBorder="1"/>
    <xf numFmtId="167" fontId="6" fillId="0" borderId="5" xfId="0" applyNumberFormat="1" applyFont="1" applyFill="1" applyBorder="1"/>
    <xf numFmtId="5" fontId="6" fillId="0" borderId="5" xfId="0" applyNumberFormat="1" applyFont="1" applyFill="1" applyBorder="1"/>
    <xf numFmtId="166" fontId="6" fillId="0" borderId="3" xfId="0" applyNumberFormat="1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5" fontId="7" fillId="0" borderId="0" xfId="0" applyNumberFormat="1" applyFont="1" applyFill="1" applyBorder="1"/>
    <xf numFmtId="0" fontId="7" fillId="0" borderId="0" xfId="0" applyFont="1" applyFill="1" applyBorder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quotePrefix="1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7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2015%20State%20Aid/2nd%20Half/General%20State%20Aid%205.1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5 Aid"/>
      <sheetName val="Need Calc"/>
      <sheetName val="State Aid Fall Enroll"/>
      <sheetName val="ELL"/>
      <sheetName val="ARSD 24.17.03.07"/>
      <sheetName val="SDCL 13-13-87"/>
      <sheetName val="students 13.13.87"/>
      <sheetName val="reorganizations"/>
      <sheetName val="SCHV2014"/>
      <sheetName val="SCHV2015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C1" sqref="C1:G1048576"/>
    </sheetView>
  </sheetViews>
  <sheetFormatPr defaultRowHeight="16.5" x14ac:dyDescent="0.4"/>
  <cols>
    <col min="1" max="1" width="9.5703125" style="29" customWidth="1"/>
    <col min="2" max="2" width="23.7109375" style="29" bestFit="1" customWidth="1"/>
    <col min="3" max="4" width="11.28515625" style="8" bestFit="1" customWidth="1"/>
    <col min="5" max="5" width="11.5703125" style="8" bestFit="1" customWidth="1"/>
    <col min="6" max="6" width="15.28515625" style="8" customWidth="1"/>
    <col min="7" max="7" width="14" style="8" customWidth="1"/>
    <col min="8" max="8" width="12.42578125" style="14" customWidth="1"/>
    <col min="9" max="9" width="13.7109375" style="15" customWidth="1"/>
    <col min="10" max="10" width="14.85546875" style="16" customWidth="1"/>
    <col min="11" max="11" width="12.42578125" style="15" bestFit="1" customWidth="1"/>
    <col min="12" max="12" width="13.140625" style="30" customWidth="1"/>
    <col min="13" max="13" width="15.5703125" style="31" bestFit="1" customWidth="1"/>
    <col min="14" max="14" width="15.28515625" style="8" customWidth="1"/>
    <col min="15" max="16384" width="9.140625" style="8"/>
  </cols>
  <sheetData>
    <row r="1" spans="1:14" s="1" customFormat="1" ht="81" x14ac:dyDescent="0.5">
      <c r="A1" s="32" t="s">
        <v>0</v>
      </c>
      <c r="B1" s="33" t="s">
        <v>1</v>
      </c>
      <c r="C1" s="34" t="s">
        <v>2</v>
      </c>
      <c r="D1" s="34" t="s">
        <v>3</v>
      </c>
      <c r="E1" s="34" t="s">
        <v>164</v>
      </c>
      <c r="F1" s="35" t="s">
        <v>165</v>
      </c>
      <c r="G1" s="35" t="s">
        <v>166</v>
      </c>
      <c r="H1" s="36" t="s">
        <v>4</v>
      </c>
      <c r="I1" s="37" t="s">
        <v>5</v>
      </c>
      <c r="J1" s="37" t="s">
        <v>6</v>
      </c>
      <c r="K1" s="37" t="s">
        <v>7</v>
      </c>
      <c r="L1" s="37" t="s">
        <v>8</v>
      </c>
      <c r="M1" s="38" t="s">
        <v>9</v>
      </c>
      <c r="N1" s="38" t="s">
        <v>10</v>
      </c>
    </row>
    <row r="2" spans="1:14" x14ac:dyDescent="0.4">
      <c r="A2" s="2">
        <v>6001</v>
      </c>
      <c r="B2" s="2" t="s">
        <v>25</v>
      </c>
      <c r="C2" s="3">
        <v>4169.4799999999996</v>
      </c>
      <c r="D2" s="3">
        <v>4255.4799999999996</v>
      </c>
      <c r="E2" s="3">
        <v>4351.5200000000004</v>
      </c>
      <c r="F2" s="3">
        <f>(D2+C2)/2</f>
        <v>4212.4799999999996</v>
      </c>
      <c r="G2" s="3">
        <f>IF(F2&gt;E2,F2,E2)</f>
        <v>4351.5200000000004</v>
      </c>
      <c r="H2" s="4">
        <v>4781.1400000000003</v>
      </c>
      <c r="I2" s="5">
        <f>IF(G2&lt;200,847.54,IF(G2&gt;600,0,((G2*-0.0005)+0.3)*4237.72))</f>
        <v>0</v>
      </c>
      <c r="J2" s="5"/>
      <c r="K2" s="6">
        <f>IF(I2&gt;J2,G2*(H2+I2),G2*(H2+J2))</f>
        <v>20805226.332800005</v>
      </c>
      <c r="L2" s="6">
        <v>35859</v>
      </c>
      <c r="M2" s="7">
        <v>3347</v>
      </c>
      <c r="N2" s="7">
        <f>ROUND((K2+L2+M2),0)</f>
        <v>20844432</v>
      </c>
    </row>
    <row r="3" spans="1:14" x14ac:dyDescent="0.4">
      <c r="A3" s="2">
        <v>58003</v>
      </c>
      <c r="B3" s="2" t="s">
        <v>144</v>
      </c>
      <c r="C3" s="3">
        <v>268</v>
      </c>
      <c r="D3" s="3">
        <v>275</v>
      </c>
      <c r="E3" s="3">
        <v>267</v>
      </c>
      <c r="F3" s="3">
        <f>(D3+C3)/2</f>
        <v>271.5</v>
      </c>
      <c r="G3" s="3">
        <f>IF(F3&gt;E3,F3,E3)</f>
        <v>271.5</v>
      </c>
      <c r="H3" s="4">
        <v>4781.1400000000003</v>
      </c>
      <c r="I3" s="5">
        <f>IF(G3&lt;200,847.54,IF(G3&gt;600,0,((G3*-0.0005)+0.3)*4237.72))</f>
        <v>696.04550999999992</v>
      </c>
      <c r="J3" s="5"/>
      <c r="K3" s="6">
        <f>IF(I3&gt;J3,G3*(H3+I3),G3*(H3+J3))</f>
        <v>1487055.8659650001</v>
      </c>
      <c r="L3" s="6">
        <v>3586</v>
      </c>
      <c r="M3" s="7">
        <v>0</v>
      </c>
      <c r="N3" s="7">
        <f>ROUND((K3+L3+M3),0)</f>
        <v>1490642</v>
      </c>
    </row>
    <row r="4" spans="1:14" x14ac:dyDescent="0.4">
      <c r="A4" s="2">
        <v>61001</v>
      </c>
      <c r="B4" s="2" t="s">
        <v>151</v>
      </c>
      <c r="C4" s="3">
        <v>292.76</v>
      </c>
      <c r="D4" s="3">
        <v>290.45</v>
      </c>
      <c r="E4" s="3">
        <v>285.58</v>
      </c>
      <c r="F4" s="3">
        <f>(D4+C4)/2</f>
        <v>291.60500000000002</v>
      </c>
      <c r="G4" s="3">
        <f>IF(F4&gt;E4,F4,E4)</f>
        <v>291.60500000000002</v>
      </c>
      <c r="H4" s="4">
        <v>4781.1400000000003</v>
      </c>
      <c r="I4" s="5">
        <f>IF(G4&lt;200,847.54,IF(G4&gt;600,0,((G4*-0.0005)+0.3)*4237.72))</f>
        <v>653.44582969999999</v>
      </c>
      <c r="J4" s="5"/>
      <c r="K4" s="6">
        <f>IF(I4&gt;J4,G4*(H4+I4),G4*(H4+J4))</f>
        <v>1584752.4008696687</v>
      </c>
      <c r="L4" s="6">
        <v>0</v>
      </c>
      <c r="M4" s="7">
        <v>0</v>
      </c>
      <c r="N4" s="7">
        <f>ROUND((K4+L4+M4),0)</f>
        <v>1584752</v>
      </c>
    </row>
    <row r="5" spans="1:14" x14ac:dyDescent="0.4">
      <c r="A5" s="2">
        <v>11001</v>
      </c>
      <c r="B5" s="2" t="s">
        <v>34</v>
      </c>
      <c r="C5" s="3">
        <v>324</v>
      </c>
      <c r="D5" s="3">
        <v>333</v>
      </c>
      <c r="E5" s="3">
        <v>346</v>
      </c>
      <c r="F5" s="3">
        <f>(D5+C5)/2</f>
        <v>328.5</v>
      </c>
      <c r="G5" s="3">
        <f>IF(F5&gt;E5,F5,E5)</f>
        <v>346</v>
      </c>
      <c r="H5" s="4">
        <v>4781.1400000000003</v>
      </c>
      <c r="I5" s="5">
        <f>IF(G5&lt;200,847.54,IF(G5&gt;600,0,((G5*-0.0005)+0.3)*4237.72))</f>
        <v>538.19043999999997</v>
      </c>
      <c r="J5" s="5"/>
      <c r="K5" s="6">
        <f>IF(I5&gt;J5,G5*(H5+I5),G5*(H5+J5))</f>
        <v>1840488.3322400001</v>
      </c>
      <c r="L5" s="6">
        <v>7172</v>
      </c>
      <c r="M5" s="7">
        <v>0</v>
      </c>
      <c r="N5" s="7">
        <f>ROUND((K5+L5+M5),0)</f>
        <v>1847660</v>
      </c>
    </row>
    <row r="6" spans="1:14" x14ac:dyDescent="0.4">
      <c r="A6" s="2">
        <v>38001</v>
      </c>
      <c r="B6" s="2" t="s">
        <v>90</v>
      </c>
      <c r="C6" s="3">
        <v>288</v>
      </c>
      <c r="D6" s="3">
        <v>281.99</v>
      </c>
      <c r="E6" s="3">
        <v>286</v>
      </c>
      <c r="F6" s="3">
        <f>(D6+C6)/2</f>
        <v>284.995</v>
      </c>
      <c r="G6" s="3">
        <f>IF(F6&gt;E6,F6,E6)</f>
        <v>286</v>
      </c>
      <c r="H6" s="4">
        <v>4781.1400000000003</v>
      </c>
      <c r="I6" s="5">
        <f>IF(G6&lt;200,847.54,IF(G6&gt;600,0,((G6*-0.0005)+0.3)*4237.72))</f>
        <v>665.3220399999999</v>
      </c>
      <c r="J6" s="5"/>
      <c r="K6" s="6">
        <f>IF(I6&gt;J6,G6*(H6+I6),G6*(H6+J6))</f>
        <v>1557688.14344</v>
      </c>
      <c r="L6" s="6">
        <v>3586</v>
      </c>
      <c r="M6" s="7">
        <v>0</v>
      </c>
      <c r="N6" s="7">
        <f>ROUND((K6+L6+M6),0)</f>
        <v>1561274</v>
      </c>
    </row>
    <row r="7" spans="1:14" x14ac:dyDescent="0.4">
      <c r="A7" s="2">
        <v>21001</v>
      </c>
      <c r="B7" s="2" t="s">
        <v>58</v>
      </c>
      <c r="C7" s="3">
        <v>164</v>
      </c>
      <c r="D7" s="3">
        <v>166</v>
      </c>
      <c r="E7" s="3">
        <v>173</v>
      </c>
      <c r="F7" s="3">
        <f>(D7+C7)/2</f>
        <v>165</v>
      </c>
      <c r="G7" s="3">
        <f>IF(F7&gt;E7,F7,E7)</f>
        <v>173</v>
      </c>
      <c r="H7" s="4">
        <v>4781.1400000000003</v>
      </c>
      <c r="I7" s="5">
        <f>IF(G7&lt;200,847.54,IF(G7&gt;600,0,((G7*-0.0005)+0.3)*4237.72))</f>
        <v>847.54</v>
      </c>
      <c r="J7" s="5"/>
      <c r="K7" s="6">
        <f>IF(I7&gt;J7,G7*(H7+I7),G7*(H7+J7))</f>
        <v>973761.64</v>
      </c>
      <c r="L7" s="6">
        <v>0</v>
      </c>
      <c r="M7" s="7">
        <v>0</v>
      </c>
      <c r="N7" s="7">
        <f>ROUND((K7+L7+M7),0)</f>
        <v>973762</v>
      </c>
    </row>
    <row r="8" spans="1:14" x14ac:dyDescent="0.4">
      <c r="A8" s="2">
        <v>4001</v>
      </c>
      <c r="B8" s="2" t="s">
        <v>18</v>
      </c>
      <c r="C8" s="3">
        <v>262</v>
      </c>
      <c r="D8" s="3">
        <v>261</v>
      </c>
      <c r="E8" s="3">
        <v>251</v>
      </c>
      <c r="F8" s="3">
        <f>(D8+C8)/2</f>
        <v>261.5</v>
      </c>
      <c r="G8" s="3">
        <f>IF(F8&gt;E8,F8,E8)</f>
        <v>261.5</v>
      </c>
      <c r="H8" s="4">
        <v>4781.1400000000003</v>
      </c>
      <c r="I8" s="5">
        <f>IF(G8&lt;200,847.54,IF(G8&gt;600,0,((G8*-0.0005)+0.3)*4237.72))</f>
        <v>717.23410999999999</v>
      </c>
      <c r="J8" s="5"/>
      <c r="K8" s="6">
        <f>IF(I8&gt;J8,G8*(H8+I8),G8*(H8+J8))</f>
        <v>1437824.8297650001</v>
      </c>
      <c r="L8" s="6">
        <v>0</v>
      </c>
      <c r="M8" s="7">
        <v>0</v>
      </c>
      <c r="N8" s="7">
        <f>ROUND((K8+L8+M8),0)</f>
        <v>1437825</v>
      </c>
    </row>
    <row r="9" spans="1:14" x14ac:dyDescent="0.4">
      <c r="A9" s="2">
        <v>49001</v>
      </c>
      <c r="B9" s="2" t="s">
        <v>115</v>
      </c>
      <c r="C9" s="3">
        <v>415</v>
      </c>
      <c r="D9" s="3">
        <v>422.51</v>
      </c>
      <c r="E9" s="3">
        <v>459.89</v>
      </c>
      <c r="F9" s="3">
        <f>(D9+C9)/2</f>
        <v>418.755</v>
      </c>
      <c r="G9" s="3">
        <f>IF(F9&gt;E9,F9,E9)</f>
        <v>459.89</v>
      </c>
      <c r="H9" s="4">
        <v>4781.1400000000003</v>
      </c>
      <c r="I9" s="5">
        <f>IF(G9&lt;200,847.54,IF(G9&gt;600,0,((G9*-0.0005)+0.3)*4237.72))</f>
        <v>296.87347459999995</v>
      </c>
      <c r="J9" s="5"/>
      <c r="K9" s="6">
        <f>IF(I9&gt;J9,G9*(H9+I9),G9*(H9+J9))</f>
        <v>2335327.6168337939</v>
      </c>
      <c r="L9" s="6">
        <v>1195</v>
      </c>
      <c r="M9" s="7">
        <v>0</v>
      </c>
      <c r="N9" s="7">
        <f>ROUND((K9+L9+M9),0)</f>
        <v>2336523</v>
      </c>
    </row>
    <row r="10" spans="1:14" x14ac:dyDescent="0.4">
      <c r="A10" s="2">
        <v>9001</v>
      </c>
      <c r="B10" s="2" t="s">
        <v>31</v>
      </c>
      <c r="C10" s="3">
        <v>1374.31</v>
      </c>
      <c r="D10" s="3">
        <v>1404.03</v>
      </c>
      <c r="E10" s="3">
        <v>1355.51</v>
      </c>
      <c r="F10" s="3">
        <f>(D10+C10)/2</f>
        <v>1389.17</v>
      </c>
      <c r="G10" s="3">
        <f>IF(F10&gt;E10,F10,E10)</f>
        <v>1389.17</v>
      </c>
      <c r="H10" s="4">
        <v>4781.1400000000003</v>
      </c>
      <c r="I10" s="5">
        <f>IF(G10&lt;200,847.54,IF(G10&gt;600,0,((G10*-0.0005)+0.3)*4237.72))</f>
        <v>0</v>
      </c>
      <c r="J10" s="5"/>
      <c r="K10" s="6">
        <f>IF(I10&gt;J10,G10*(H10+I10),G10*(H10+J10))</f>
        <v>6641816.253800001</v>
      </c>
      <c r="L10" s="6">
        <v>1195</v>
      </c>
      <c r="M10" s="7">
        <v>0</v>
      </c>
      <c r="N10" s="7">
        <f>ROUND((K10+L10+M10),0)</f>
        <v>6643011</v>
      </c>
    </row>
    <row r="11" spans="1:14" x14ac:dyDescent="0.4">
      <c r="A11" s="2">
        <v>3001</v>
      </c>
      <c r="B11" s="2" t="s">
        <v>17</v>
      </c>
      <c r="C11" s="3">
        <v>470.57</v>
      </c>
      <c r="D11" s="3">
        <v>493</v>
      </c>
      <c r="E11" s="3">
        <v>482</v>
      </c>
      <c r="F11" s="3">
        <f>(D11+C11)/2</f>
        <v>481.78499999999997</v>
      </c>
      <c r="G11" s="3">
        <f>IF(F11&gt;E11,F11,E11)</f>
        <v>482</v>
      </c>
      <c r="H11" s="4">
        <v>4781.1400000000003</v>
      </c>
      <c r="I11" s="5">
        <f>IF(G11&lt;200,847.54,IF(G11&gt;600,0,((G11*-0.0005)+0.3)*4237.72))</f>
        <v>250.02548000000002</v>
      </c>
      <c r="J11" s="5"/>
      <c r="K11" s="6">
        <f>IF(I11&gt;J11,G11*(H11+I11),G11*(H11+J11))</f>
        <v>2425021.7613600004</v>
      </c>
      <c r="L11" s="6">
        <v>0</v>
      </c>
      <c r="M11" s="7">
        <v>0</v>
      </c>
      <c r="N11" s="7">
        <f>ROUND((K11+L11+M11),0)</f>
        <v>2425022</v>
      </c>
    </row>
    <row r="12" spans="1:14" x14ac:dyDescent="0.4">
      <c r="A12" s="2">
        <v>61002</v>
      </c>
      <c r="B12" s="2" t="s">
        <v>152</v>
      </c>
      <c r="C12" s="3">
        <v>640.30999999999995</v>
      </c>
      <c r="D12" s="3">
        <v>650.84</v>
      </c>
      <c r="E12" s="3">
        <v>652</v>
      </c>
      <c r="F12" s="3">
        <f>(D12+C12)/2</f>
        <v>645.57500000000005</v>
      </c>
      <c r="G12" s="3">
        <f>IF(F12&gt;E12,F12,E12)</f>
        <v>652</v>
      </c>
      <c r="H12" s="4">
        <v>4781.1400000000003</v>
      </c>
      <c r="I12" s="5">
        <f>IF(G12&lt;200,847.54,IF(G12&gt;600,0,((G12*-0.0005)+0.3)*4237.72))</f>
        <v>0</v>
      </c>
      <c r="J12" s="5"/>
      <c r="K12" s="6">
        <f>IF(I12&gt;J12,G12*(H12+I12),G12*(H12+J12))</f>
        <v>3117303.2800000003</v>
      </c>
      <c r="L12" s="6">
        <v>0</v>
      </c>
      <c r="M12" s="7">
        <v>0</v>
      </c>
      <c r="N12" s="7">
        <f>ROUND((K12+L12+M12),0)</f>
        <v>3117303</v>
      </c>
    </row>
    <row r="13" spans="1:14" x14ac:dyDescent="0.4">
      <c r="A13" s="2">
        <v>25001</v>
      </c>
      <c r="B13" s="2" t="s">
        <v>67</v>
      </c>
      <c r="C13" s="3">
        <v>103</v>
      </c>
      <c r="D13" s="3">
        <v>106.2</v>
      </c>
      <c r="E13" s="3">
        <v>95</v>
      </c>
      <c r="F13" s="3">
        <f>(D13+C13)/2</f>
        <v>104.6</v>
      </c>
      <c r="G13" s="3">
        <f>IF(F13&gt;E13,F13,E13)</f>
        <v>104.6</v>
      </c>
      <c r="H13" s="4">
        <v>4781.1400000000003</v>
      </c>
      <c r="I13" s="5">
        <f>IF(G13&lt;200,847.54,IF(G13&gt;600,0,((G13*-0.0005)+0.3)*4237.72))</f>
        <v>847.54</v>
      </c>
      <c r="J13" s="5"/>
      <c r="K13" s="6">
        <f>IF(I13&gt;J13,G13*(H13+I13),G13*(H13+J13))</f>
        <v>588759.92799999996</v>
      </c>
      <c r="L13" s="6">
        <v>0</v>
      </c>
      <c r="M13" s="7">
        <v>0</v>
      </c>
      <c r="N13" s="7">
        <f>ROUND((K13+L13+M13),0)</f>
        <v>588760</v>
      </c>
    </row>
    <row r="14" spans="1:14" x14ac:dyDescent="0.4">
      <c r="A14" s="2">
        <v>52001</v>
      </c>
      <c r="B14" s="2" t="s">
        <v>129</v>
      </c>
      <c r="C14" s="3">
        <v>143</v>
      </c>
      <c r="D14" s="3">
        <v>143</v>
      </c>
      <c r="E14" s="3">
        <v>148</v>
      </c>
      <c r="F14" s="3">
        <f>(D14+C14)/2</f>
        <v>143</v>
      </c>
      <c r="G14" s="3">
        <f>IF(F14&gt;E14,F14,E14)</f>
        <v>148</v>
      </c>
      <c r="H14" s="4">
        <v>4781.1400000000003</v>
      </c>
      <c r="I14" s="5">
        <f>IF(G14&lt;200,847.54,IF(G14&gt;600,0,((G14*-0.0005)+0.3)*4237.72))</f>
        <v>847.54</v>
      </c>
      <c r="J14" s="5"/>
      <c r="K14" s="6">
        <f>IF(I14&gt;J14,G14*(H14+I14),G14*(H14+J14))</f>
        <v>833044.64</v>
      </c>
      <c r="L14" s="6">
        <v>0</v>
      </c>
      <c r="M14" s="7">
        <v>0</v>
      </c>
      <c r="N14" s="7">
        <f>ROUND((K14+L14+M14),0)</f>
        <v>833045</v>
      </c>
    </row>
    <row r="15" spans="1:14" x14ac:dyDescent="0.4">
      <c r="A15" s="2">
        <v>4002</v>
      </c>
      <c r="B15" s="2" t="s">
        <v>19</v>
      </c>
      <c r="C15" s="3">
        <v>543.9</v>
      </c>
      <c r="D15" s="3">
        <v>524.42999999999995</v>
      </c>
      <c r="E15" s="3">
        <v>523.02</v>
      </c>
      <c r="F15" s="3">
        <f>(D15+C15)/2</f>
        <v>534.16499999999996</v>
      </c>
      <c r="G15" s="3">
        <f>IF(F15&gt;E15,F15,E15)</f>
        <v>534.16499999999996</v>
      </c>
      <c r="H15" s="4">
        <v>4781.1400000000003</v>
      </c>
      <c r="I15" s="5">
        <f>IF(G15&lt;200,847.54,IF(G15&gt;600,0,((G15*-0.0005)+0.3)*4237.72))</f>
        <v>139.49514809999997</v>
      </c>
      <c r="J15" s="5"/>
      <c r="K15" s="6">
        <f>IF(I15&gt;J15,G15*(H15+I15),G15*(H15+J15))</f>
        <v>2628431.0738848364</v>
      </c>
      <c r="L15" s="6">
        <v>19125</v>
      </c>
      <c r="M15" s="7">
        <v>0</v>
      </c>
      <c r="N15" s="7">
        <f>ROUND((K15+L15+M15),0)</f>
        <v>2647556</v>
      </c>
    </row>
    <row r="16" spans="1:14" x14ac:dyDescent="0.4">
      <c r="A16" s="2">
        <v>22001</v>
      </c>
      <c r="B16" s="2" t="s">
        <v>60</v>
      </c>
      <c r="C16" s="3">
        <v>136</v>
      </c>
      <c r="D16" s="3">
        <v>128.19999999999999</v>
      </c>
      <c r="E16" s="3">
        <v>121</v>
      </c>
      <c r="F16" s="3">
        <f>(D16+C16)/2</f>
        <v>132.1</v>
      </c>
      <c r="G16" s="3">
        <f>IF(F16&gt;E16,F16,E16)</f>
        <v>132.1</v>
      </c>
      <c r="H16" s="4">
        <v>4781.1400000000003</v>
      </c>
      <c r="I16" s="5">
        <f>IF(G16&lt;200,847.54,IF(G16&gt;600,0,((G16*-0.0005)+0.3)*4237.72))</f>
        <v>847.54</v>
      </c>
      <c r="J16" s="5"/>
      <c r="K16" s="6">
        <f>IF(I16&gt;J16,G16*(H16+I16),G16*(H16+J16))</f>
        <v>743548.62800000003</v>
      </c>
      <c r="L16" s="6">
        <v>0</v>
      </c>
      <c r="M16" s="7">
        <v>0</v>
      </c>
      <c r="N16" s="7">
        <f>ROUND((K16+L16+M16),0)</f>
        <v>743549</v>
      </c>
    </row>
    <row r="17" spans="1:14" x14ac:dyDescent="0.4">
      <c r="A17" s="2">
        <v>49002</v>
      </c>
      <c r="B17" s="2" t="s">
        <v>116</v>
      </c>
      <c r="C17" s="3">
        <v>3478.52</v>
      </c>
      <c r="D17" s="3">
        <v>3584.99</v>
      </c>
      <c r="E17" s="3">
        <v>3639.46</v>
      </c>
      <c r="F17" s="3">
        <f>(D17+C17)/2</f>
        <v>3531.7550000000001</v>
      </c>
      <c r="G17" s="3">
        <f>IF(F17&gt;E17,F17,E17)</f>
        <v>3639.46</v>
      </c>
      <c r="H17" s="4">
        <v>4781.1400000000003</v>
      </c>
      <c r="I17" s="5">
        <f>IF(G17&lt;200,847.54,IF(G17&gt;600,0,((G17*-0.0005)+0.3)*4237.72))</f>
        <v>0</v>
      </c>
      <c r="J17" s="5"/>
      <c r="K17" s="6">
        <f>IF(I17&gt;J17,G17*(H17+I17),G17*(H17+J17))</f>
        <v>17400767.784400001</v>
      </c>
      <c r="L17" s="6">
        <v>16734</v>
      </c>
      <c r="M17" s="7">
        <v>0</v>
      </c>
      <c r="N17" s="7">
        <f>ROUND((K17+L17+M17),0)</f>
        <v>17417502</v>
      </c>
    </row>
    <row r="18" spans="1:14" x14ac:dyDescent="0.4">
      <c r="A18" s="2">
        <v>30003</v>
      </c>
      <c r="B18" s="2" t="s">
        <v>79</v>
      </c>
      <c r="C18" s="3">
        <v>321</v>
      </c>
      <c r="D18" s="3">
        <v>332.6</v>
      </c>
      <c r="E18" s="3">
        <v>329.6</v>
      </c>
      <c r="F18" s="3">
        <f>(D18+C18)/2</f>
        <v>326.8</v>
      </c>
      <c r="G18" s="3">
        <f>IF(F18&gt;E18,F18,E18)</f>
        <v>329.6</v>
      </c>
      <c r="H18" s="4">
        <v>4781.1400000000003</v>
      </c>
      <c r="I18" s="5">
        <f>IF(G18&lt;200,847.54,IF(G18&gt;600,0,((G18*-0.0005)+0.3)*4237.72))</f>
        <v>572.93974400000002</v>
      </c>
      <c r="J18" s="5"/>
      <c r="K18" s="6">
        <f>IF(I18&gt;J18,G18*(H18+I18),G18*(H18+J18))</f>
        <v>1764704.6836224003</v>
      </c>
      <c r="L18" s="6">
        <v>0</v>
      </c>
      <c r="M18" s="7">
        <v>0</v>
      </c>
      <c r="N18" s="7">
        <f>ROUND((K18+L18+M18),0)</f>
        <v>1764705</v>
      </c>
    </row>
    <row r="19" spans="1:14" x14ac:dyDescent="0.4">
      <c r="A19" s="2">
        <v>45004</v>
      </c>
      <c r="B19" s="2" t="s">
        <v>109</v>
      </c>
      <c r="C19" s="3">
        <v>484</v>
      </c>
      <c r="D19" s="3">
        <v>460.5</v>
      </c>
      <c r="E19" s="3">
        <v>450.99</v>
      </c>
      <c r="F19" s="3">
        <f>(D19+C19)/2</f>
        <v>472.25</v>
      </c>
      <c r="G19" s="3">
        <f>IF(F19&gt;E19,F19,E19)</f>
        <v>472.25</v>
      </c>
      <c r="H19" s="4">
        <v>4781.1400000000003</v>
      </c>
      <c r="I19" s="5">
        <f>IF(G19&lt;200,847.54,IF(G19&gt;600,0,((G19*-0.0005)+0.3)*4237.72))</f>
        <v>270.68436499999996</v>
      </c>
      <c r="J19" s="5"/>
      <c r="K19" s="6">
        <f>IF(I19&gt;J19,G19*(H19+I19),G19*(H19+J19))</f>
        <v>2385724.0563712502</v>
      </c>
      <c r="L19" s="6">
        <v>11953</v>
      </c>
      <c r="M19" s="7">
        <v>0</v>
      </c>
      <c r="N19" s="7">
        <f>ROUND((K19+L19+M19),0)</f>
        <v>2397677</v>
      </c>
    </row>
    <row r="20" spans="1:14" x14ac:dyDescent="0.4">
      <c r="A20" s="2">
        <v>5001</v>
      </c>
      <c r="B20" s="2" t="s">
        <v>21</v>
      </c>
      <c r="C20" s="3">
        <v>2988.05</v>
      </c>
      <c r="D20" s="3">
        <v>3184.6</v>
      </c>
      <c r="E20" s="3">
        <v>3277.5</v>
      </c>
      <c r="F20" s="3">
        <f>(D20+C20)/2</f>
        <v>3086.3249999999998</v>
      </c>
      <c r="G20" s="3">
        <f>IF(F20&gt;E20,F20,E20)</f>
        <v>3277.5</v>
      </c>
      <c r="H20" s="4">
        <v>4781.1400000000003</v>
      </c>
      <c r="I20" s="5">
        <f>IF(G20&lt;200,847.54,IF(G20&gt;600,0,((G20*-0.0005)+0.3)*4237.72))</f>
        <v>0</v>
      </c>
      <c r="J20" s="5"/>
      <c r="K20" s="6">
        <f>IF(I20&gt;J20,G20*(H20+I20),G20*(H20+J20))</f>
        <v>15670186.350000001</v>
      </c>
      <c r="L20" s="6">
        <v>49007</v>
      </c>
      <c r="M20" s="7">
        <v>0</v>
      </c>
      <c r="N20" s="7">
        <f>ROUND((K20+L20+M20),0)</f>
        <v>15719193</v>
      </c>
    </row>
    <row r="21" spans="1:14" x14ac:dyDescent="0.4">
      <c r="A21" s="2">
        <v>26002</v>
      </c>
      <c r="B21" s="2" t="s">
        <v>70</v>
      </c>
      <c r="C21" s="3">
        <v>205</v>
      </c>
      <c r="D21" s="3">
        <v>200</v>
      </c>
      <c r="E21" s="3">
        <v>221</v>
      </c>
      <c r="F21" s="3">
        <f>(D21+C21)/2</f>
        <v>202.5</v>
      </c>
      <c r="G21" s="3">
        <f>IF(F21&gt;E21,F21,E21)</f>
        <v>221</v>
      </c>
      <c r="H21" s="4">
        <v>4781.1400000000003</v>
      </c>
      <c r="I21" s="5">
        <f>IF(G21&lt;200,847.54,IF(G21&gt;600,0,((G21*-0.0005)+0.3)*4237.72))</f>
        <v>803.04794000000004</v>
      </c>
      <c r="J21" s="5"/>
      <c r="K21" s="6">
        <f>IF(I21&gt;J21,G21*(H21+I21),G21*(H21+J21))</f>
        <v>1234105.5347400003</v>
      </c>
      <c r="L21" s="6">
        <v>0</v>
      </c>
      <c r="M21" s="7">
        <v>0</v>
      </c>
      <c r="N21" s="7">
        <f>ROUND((K21+L21+M21),0)</f>
        <v>1234106</v>
      </c>
    </row>
    <row r="22" spans="1:14" x14ac:dyDescent="0.4">
      <c r="A22" s="2">
        <v>43001</v>
      </c>
      <c r="B22" s="2" t="s">
        <v>104</v>
      </c>
      <c r="C22" s="3">
        <v>231</v>
      </c>
      <c r="D22" s="3">
        <v>217</v>
      </c>
      <c r="E22" s="3">
        <v>211.29</v>
      </c>
      <c r="F22" s="3">
        <f>(D22+C22)/2</f>
        <v>224</v>
      </c>
      <c r="G22" s="3">
        <f>IF(F22&gt;E22,F22,E22)</f>
        <v>224</v>
      </c>
      <c r="H22" s="4">
        <v>4781.1400000000003</v>
      </c>
      <c r="I22" s="5">
        <f>IF(G22&lt;200,847.54,IF(G22&gt;600,0,((G22*-0.0005)+0.3)*4237.72))</f>
        <v>796.69136000000003</v>
      </c>
      <c r="J22" s="5"/>
      <c r="K22" s="6">
        <f>IF(I22&gt;J22,G22*(H22+I22),G22*(H22+J22))</f>
        <v>1249434.2246400001</v>
      </c>
      <c r="L22" s="6">
        <v>0</v>
      </c>
      <c r="M22" s="7">
        <v>0</v>
      </c>
      <c r="N22" s="7">
        <f>ROUND((K22+L22+M22),0)</f>
        <v>1249434</v>
      </c>
    </row>
    <row r="23" spans="1:14" x14ac:dyDescent="0.4">
      <c r="A23" s="2">
        <v>41001</v>
      </c>
      <c r="B23" s="2" t="s">
        <v>99</v>
      </c>
      <c r="C23" s="3">
        <v>858.5</v>
      </c>
      <c r="D23" s="3">
        <v>859.3</v>
      </c>
      <c r="E23" s="3">
        <v>901.7</v>
      </c>
      <c r="F23" s="3">
        <f>(D23+C23)/2</f>
        <v>858.9</v>
      </c>
      <c r="G23" s="3">
        <f>IF(F23&gt;E23,F23,E23)</f>
        <v>901.7</v>
      </c>
      <c r="H23" s="4">
        <v>4781.1400000000003</v>
      </c>
      <c r="I23" s="5">
        <f>IF(G23&lt;200,847.54,IF(G23&gt;600,0,((G23*-0.0005)+0.3)*4237.72))</f>
        <v>0</v>
      </c>
      <c r="J23" s="5"/>
      <c r="K23" s="6">
        <f>IF(I23&gt;J23,G23*(H23+I23),G23*(H23+J23))</f>
        <v>4311153.9380000001</v>
      </c>
      <c r="L23" s="6">
        <v>2391</v>
      </c>
      <c r="M23" s="7">
        <v>3079</v>
      </c>
      <c r="N23" s="7">
        <f>ROUND((K23+L23+M23),0)</f>
        <v>4316624</v>
      </c>
    </row>
    <row r="24" spans="1:14" x14ac:dyDescent="0.4">
      <c r="A24" s="2">
        <v>28001</v>
      </c>
      <c r="B24" s="2" t="s">
        <v>74</v>
      </c>
      <c r="C24" s="3">
        <v>270</v>
      </c>
      <c r="D24" s="3">
        <v>260</v>
      </c>
      <c r="E24" s="3">
        <v>261</v>
      </c>
      <c r="F24" s="3">
        <f>(D24+C24)/2</f>
        <v>265</v>
      </c>
      <c r="G24" s="3">
        <f>IF(F24&gt;E24,F24,E24)</f>
        <v>265</v>
      </c>
      <c r="H24" s="4">
        <v>4781.1400000000003</v>
      </c>
      <c r="I24" s="5">
        <f>IF(G24&lt;200,847.54,IF(G24&gt;600,0,((G24*-0.0005)+0.3)*4237.72))</f>
        <v>709.81809999999996</v>
      </c>
      <c r="J24" s="5"/>
      <c r="K24" s="6">
        <f>IF(I24&gt;J24,G24*(H24+I24),G24*(H24+J24))</f>
        <v>1455103.8965</v>
      </c>
      <c r="L24" s="6">
        <v>1195</v>
      </c>
      <c r="M24" s="7">
        <v>0</v>
      </c>
      <c r="N24" s="7">
        <f>ROUND((K24+L24+M24),0)</f>
        <v>1456299</v>
      </c>
    </row>
    <row r="25" spans="1:14" x14ac:dyDescent="0.4">
      <c r="A25" s="2">
        <v>60001</v>
      </c>
      <c r="B25" s="2" t="s">
        <v>147</v>
      </c>
      <c r="C25" s="3">
        <v>220</v>
      </c>
      <c r="D25" s="3">
        <v>222</v>
      </c>
      <c r="E25" s="3">
        <v>228.13</v>
      </c>
      <c r="F25" s="3">
        <f>(D25+C25)/2</f>
        <v>221</v>
      </c>
      <c r="G25" s="3">
        <f>IF(F25&gt;E25,F25,E25)</f>
        <v>228.13</v>
      </c>
      <c r="H25" s="4">
        <v>4781.1400000000003</v>
      </c>
      <c r="I25" s="5">
        <f>IF(G25&lt;200,847.54,IF(G25&gt;600,0,((G25*-0.0005)+0.3)*4237.72))</f>
        <v>787.94046820000005</v>
      </c>
      <c r="J25" s="5"/>
      <c r="K25" s="6">
        <f>IF(I25&gt;J25,G25*(H25+I25),G25*(H25+J25))</f>
        <v>1270474.3272104661</v>
      </c>
      <c r="L25" s="6">
        <v>0</v>
      </c>
      <c r="M25" s="7">
        <v>0</v>
      </c>
      <c r="N25" s="7">
        <f>ROUND((K25+L25+M25),0)</f>
        <v>1270474</v>
      </c>
    </row>
    <row r="26" spans="1:14" x14ac:dyDescent="0.4">
      <c r="A26" s="2">
        <v>7001</v>
      </c>
      <c r="B26" s="2" t="s">
        <v>29</v>
      </c>
      <c r="C26" s="3">
        <v>902.45</v>
      </c>
      <c r="D26" s="3">
        <v>911</v>
      </c>
      <c r="E26" s="3">
        <v>879.21</v>
      </c>
      <c r="F26" s="3">
        <f>(D26+C26)/2</f>
        <v>906.72500000000002</v>
      </c>
      <c r="G26" s="3">
        <f>IF(F26&gt;E26,F26,E26)</f>
        <v>906.72500000000002</v>
      </c>
      <c r="H26" s="4">
        <v>4781.1400000000003</v>
      </c>
      <c r="I26" s="5">
        <f>IF(G26&lt;200,847.54,IF(G26&gt;600,0,((G26*-0.0005)+0.3)*4237.72))</f>
        <v>0</v>
      </c>
      <c r="J26" s="5"/>
      <c r="K26" s="6">
        <f>IF(I26&gt;J26,G26*(H26+I26),G26*(H26+J26))</f>
        <v>4335179.1665000003</v>
      </c>
      <c r="L26" s="6">
        <v>0</v>
      </c>
      <c r="M26" s="7">
        <v>0</v>
      </c>
      <c r="N26" s="7">
        <f>ROUND((K26+L26+M26),0)</f>
        <v>4335179</v>
      </c>
    </row>
    <row r="27" spans="1:14" x14ac:dyDescent="0.4">
      <c r="A27" s="2">
        <v>39001</v>
      </c>
      <c r="B27" s="2" t="s">
        <v>93</v>
      </c>
      <c r="C27" s="3">
        <v>561</v>
      </c>
      <c r="D27" s="3">
        <v>564.4</v>
      </c>
      <c r="E27" s="3">
        <v>611</v>
      </c>
      <c r="F27" s="3">
        <f>(D27+C27)/2</f>
        <v>562.70000000000005</v>
      </c>
      <c r="G27" s="3">
        <f>IF(F27&gt;E27,F27,E27)</f>
        <v>611</v>
      </c>
      <c r="H27" s="4">
        <v>4781.1400000000003</v>
      </c>
      <c r="I27" s="5">
        <f>IF(G27&lt;200,847.54,IF(G27&gt;600,0,((G27*-0.0005)+0.3)*4237.72))</f>
        <v>0</v>
      </c>
      <c r="J27" s="5"/>
      <c r="K27" s="6">
        <f>IF(I27&gt;J27,G27*(H27+I27),G27*(H27+J27))</f>
        <v>2921276.54</v>
      </c>
      <c r="L27" s="6">
        <v>2391</v>
      </c>
      <c r="M27" s="7">
        <v>0</v>
      </c>
      <c r="N27" s="7">
        <f>ROUND((K27+L27+M27),0)</f>
        <v>2923668</v>
      </c>
    </row>
    <row r="28" spans="1:14" x14ac:dyDescent="0.4">
      <c r="A28" s="2">
        <v>12002</v>
      </c>
      <c r="B28" s="2" t="s">
        <v>37</v>
      </c>
      <c r="C28" s="3">
        <v>359</v>
      </c>
      <c r="D28" s="3">
        <v>372</v>
      </c>
      <c r="E28" s="3">
        <v>369</v>
      </c>
      <c r="F28" s="3">
        <f>(D28+C28)/2</f>
        <v>365.5</v>
      </c>
      <c r="G28" s="3">
        <f>IF(F28&gt;E28,F28,E28)</f>
        <v>369</v>
      </c>
      <c r="H28" s="4">
        <v>4781.1400000000003</v>
      </c>
      <c r="I28" s="5">
        <f>IF(G28&lt;200,847.54,IF(G28&gt;600,0,((G28*-0.0005)+0.3)*4237.72))</f>
        <v>489.45666</v>
      </c>
      <c r="J28" s="5"/>
      <c r="K28" s="6">
        <f>IF(I28&gt;J28,G28*(H28+I28),G28*(H28+J28))</f>
        <v>1944850.1675400001</v>
      </c>
      <c r="L28" s="6">
        <v>34663</v>
      </c>
      <c r="M28" s="7">
        <v>0</v>
      </c>
      <c r="N28" s="7">
        <f>ROUND((K28+L28+M28),0)</f>
        <v>1979513</v>
      </c>
    </row>
    <row r="29" spans="1:14" x14ac:dyDescent="0.4">
      <c r="A29" s="2">
        <v>50005</v>
      </c>
      <c r="B29" s="2" t="s">
        <v>123</v>
      </c>
      <c r="C29" s="3">
        <v>247</v>
      </c>
      <c r="D29" s="3">
        <v>243</v>
      </c>
      <c r="E29" s="3">
        <v>259</v>
      </c>
      <c r="F29" s="3">
        <f>(D29+C29)/2</f>
        <v>245</v>
      </c>
      <c r="G29" s="3">
        <f>IF(F29&gt;E29,F29,E29)</f>
        <v>259</v>
      </c>
      <c r="H29" s="4">
        <v>4781.1400000000003</v>
      </c>
      <c r="I29" s="5">
        <f>IF(G29&lt;200,847.54,IF(G29&gt;600,0,((G29*-0.0005)+0.3)*4237.72))</f>
        <v>722.53125999999997</v>
      </c>
      <c r="J29" s="5"/>
      <c r="K29" s="6">
        <f>IF(I29&gt;J29,G29*(H29+I29),G29*(H29+J29))</f>
        <v>1425450.8563399999</v>
      </c>
      <c r="L29" s="6">
        <v>1195</v>
      </c>
      <c r="M29" s="7">
        <v>0</v>
      </c>
      <c r="N29" s="7">
        <f>ROUND((K29+L29+M29),0)</f>
        <v>1426646</v>
      </c>
    </row>
    <row r="30" spans="1:14" x14ac:dyDescent="0.4">
      <c r="A30" s="2">
        <v>59003</v>
      </c>
      <c r="B30" s="2" t="s">
        <v>146</v>
      </c>
      <c r="C30" s="3">
        <v>263</v>
      </c>
      <c r="D30" s="3">
        <v>248</v>
      </c>
      <c r="E30" s="3">
        <v>239</v>
      </c>
      <c r="F30" s="3">
        <f>(D30+C30)/2</f>
        <v>255.5</v>
      </c>
      <c r="G30" s="3">
        <f>IF(F30&gt;E30,F30,E30)</f>
        <v>255.5</v>
      </c>
      <c r="H30" s="4">
        <v>4781.1400000000003</v>
      </c>
      <c r="I30" s="5">
        <f>IF(G30&lt;200,847.54,IF(G30&gt;600,0,((G30*-0.0005)+0.3)*4237.72))</f>
        <v>729.94727</v>
      </c>
      <c r="J30" s="5"/>
      <c r="K30" s="6">
        <f>IF(I30&gt;J30,G30*(H30+I30),G30*(H30+J30))</f>
        <v>1408082.797485</v>
      </c>
      <c r="L30" s="6">
        <v>0</v>
      </c>
      <c r="M30" s="7">
        <v>0</v>
      </c>
      <c r="N30" s="7">
        <f>ROUND((K30+L30+M30),0)</f>
        <v>1408083</v>
      </c>
    </row>
    <row r="31" spans="1:14" x14ac:dyDescent="0.4">
      <c r="A31" s="2">
        <v>21002</v>
      </c>
      <c r="B31" s="2" t="s">
        <v>59</v>
      </c>
      <c r="C31" s="3">
        <v>144</v>
      </c>
      <c r="D31" s="3">
        <v>143</v>
      </c>
      <c r="E31" s="3">
        <v>135</v>
      </c>
      <c r="F31" s="3">
        <f>(D31+C31)/2</f>
        <v>143.5</v>
      </c>
      <c r="G31" s="3">
        <f>IF(F31&gt;E31,F31,E31)</f>
        <v>143.5</v>
      </c>
      <c r="H31" s="4">
        <v>4781.1400000000003</v>
      </c>
      <c r="I31" s="5">
        <f>IF(G31&lt;200,847.54,IF(G31&gt;600,0,((G31*-0.0005)+0.3)*4237.72))</f>
        <v>847.54</v>
      </c>
      <c r="J31" s="5"/>
      <c r="K31" s="6">
        <f>IF(I31&gt;J31,G31*(H31+I31),G31*(H31+J31))</f>
        <v>807715.58000000007</v>
      </c>
      <c r="L31" s="6">
        <v>0</v>
      </c>
      <c r="M31" s="7">
        <v>0</v>
      </c>
      <c r="N31" s="7">
        <f>ROUND((K31+L31+M31),0)</f>
        <v>807716</v>
      </c>
    </row>
    <row r="32" spans="1:14" x14ac:dyDescent="0.4">
      <c r="A32" s="2">
        <v>16001</v>
      </c>
      <c r="B32" s="2" t="s">
        <v>48</v>
      </c>
      <c r="C32" s="3">
        <v>865.28</v>
      </c>
      <c r="D32" s="3">
        <v>857.14</v>
      </c>
      <c r="E32" s="3">
        <v>863.73</v>
      </c>
      <c r="F32" s="3">
        <f>(D32+C32)/2</f>
        <v>861.21</v>
      </c>
      <c r="G32" s="3">
        <f>IF(F32&gt;E32,F32,E32)</f>
        <v>863.73</v>
      </c>
      <c r="H32" s="4">
        <v>4781.1400000000003</v>
      </c>
      <c r="I32" s="5">
        <f>IF(G32&lt;200,847.54,IF(G32&gt;600,0,((G32*-0.0005)+0.3)*4237.72))</f>
        <v>0</v>
      </c>
      <c r="J32" s="5"/>
      <c r="K32" s="6">
        <f>IF(I32&gt;J32,G32*(H32+I32),G32*(H32+J32))</f>
        <v>4129614.0522000003</v>
      </c>
      <c r="L32" s="6">
        <v>0</v>
      </c>
      <c r="M32" s="7">
        <v>0</v>
      </c>
      <c r="N32" s="7">
        <f>ROUND((K32+L32+M32),0)</f>
        <v>4129614</v>
      </c>
    </row>
    <row r="33" spans="1:14" x14ac:dyDescent="0.4">
      <c r="A33" s="2">
        <v>61008</v>
      </c>
      <c r="B33" s="2" t="s">
        <v>154</v>
      </c>
      <c r="C33" s="3">
        <v>1195.76</v>
      </c>
      <c r="D33" s="3">
        <v>1235.8399999999999</v>
      </c>
      <c r="E33" s="3">
        <v>1252.8800000000001</v>
      </c>
      <c r="F33" s="3">
        <f>(D33+C33)/2</f>
        <v>1215.8</v>
      </c>
      <c r="G33" s="3">
        <f>IF(F33&gt;E33,F33,E33)</f>
        <v>1252.8800000000001</v>
      </c>
      <c r="H33" s="4">
        <v>4781.1400000000003</v>
      </c>
      <c r="I33" s="5">
        <f>IF(G33&lt;200,847.54,IF(G33&gt;600,0,((G33*-0.0005)+0.3)*4237.72))</f>
        <v>0</v>
      </c>
      <c r="J33" s="5"/>
      <c r="K33" s="6">
        <f>IF(I33&gt;J33,G33*(H33+I33),G33*(H33+J33))</f>
        <v>5990194.6832000008</v>
      </c>
      <c r="L33" s="6">
        <v>4781</v>
      </c>
      <c r="M33" s="7">
        <v>0</v>
      </c>
      <c r="N33" s="7">
        <f>ROUND((K33+L33+M33),0)</f>
        <v>5994976</v>
      </c>
    </row>
    <row r="34" spans="1:14" x14ac:dyDescent="0.4">
      <c r="A34" s="2">
        <v>38002</v>
      </c>
      <c r="B34" s="2" t="s">
        <v>91</v>
      </c>
      <c r="C34" s="3">
        <v>312</v>
      </c>
      <c r="D34" s="3">
        <v>314</v>
      </c>
      <c r="E34" s="3">
        <v>307</v>
      </c>
      <c r="F34" s="3">
        <f>(D34+C34)/2</f>
        <v>313</v>
      </c>
      <c r="G34" s="3">
        <f>IF(F34&gt;E34,F34,E34)</f>
        <v>313</v>
      </c>
      <c r="H34" s="4">
        <v>4781.1400000000003</v>
      </c>
      <c r="I34" s="5">
        <f>IF(G34&lt;200,847.54,IF(G34&gt;600,0,((G34*-0.0005)+0.3)*4237.72))</f>
        <v>608.11281999999994</v>
      </c>
      <c r="J34" s="5"/>
      <c r="K34" s="6">
        <f>IF(I34&gt;J34,G34*(H34+I34),G34*(H34+J34))</f>
        <v>1686836.1326600001</v>
      </c>
      <c r="L34" s="6">
        <v>0</v>
      </c>
      <c r="M34" s="7">
        <v>0</v>
      </c>
      <c r="N34" s="7">
        <f>ROUND((K34+L34+M34),0)</f>
        <v>1686836</v>
      </c>
    </row>
    <row r="35" spans="1:14" x14ac:dyDescent="0.4">
      <c r="A35" s="2">
        <v>49003</v>
      </c>
      <c r="B35" s="2" t="s">
        <v>117</v>
      </c>
      <c r="C35" s="3">
        <v>913.36</v>
      </c>
      <c r="D35" s="3">
        <v>919.18</v>
      </c>
      <c r="E35" s="3">
        <v>913.18</v>
      </c>
      <c r="F35" s="3">
        <f>(D35+C35)/2</f>
        <v>916.27</v>
      </c>
      <c r="G35" s="3">
        <f>IF(F35&gt;E35,F35,E35)</f>
        <v>916.27</v>
      </c>
      <c r="H35" s="4">
        <v>4781.1400000000003</v>
      </c>
      <c r="I35" s="5">
        <f>IF(G35&lt;200,847.54,IF(G35&gt;600,0,((G35*-0.0005)+0.3)*4237.72))</f>
        <v>0</v>
      </c>
      <c r="J35" s="5"/>
      <c r="K35" s="6">
        <f>IF(I35&gt;J35,G35*(H35+I35),G35*(H35+J35))</f>
        <v>4380815.1478000004</v>
      </c>
      <c r="L35" s="6">
        <v>3586</v>
      </c>
      <c r="M35" s="7">
        <v>0</v>
      </c>
      <c r="N35" s="7">
        <f>ROUND((K35+L35+M35),0)</f>
        <v>4384401</v>
      </c>
    </row>
    <row r="36" spans="1:14" x14ac:dyDescent="0.4">
      <c r="A36" s="2">
        <v>5006</v>
      </c>
      <c r="B36" s="2" t="s">
        <v>24</v>
      </c>
      <c r="C36" s="3">
        <v>353</v>
      </c>
      <c r="D36" s="3">
        <v>344</v>
      </c>
      <c r="E36" s="3">
        <v>368</v>
      </c>
      <c r="F36" s="3">
        <f>(D36+C36)/2</f>
        <v>348.5</v>
      </c>
      <c r="G36" s="3">
        <f>IF(F36&gt;E36,F36,E36)</f>
        <v>368</v>
      </c>
      <c r="H36" s="4">
        <v>4781.1400000000003</v>
      </c>
      <c r="I36" s="5">
        <f>IF(G36&lt;200,847.54,IF(G36&gt;600,0,((G36*-0.0005)+0.3)*4237.72))</f>
        <v>491.57551999999998</v>
      </c>
      <c r="J36" s="5"/>
      <c r="K36" s="6">
        <f>IF(I36&gt;J36,G36*(H36+I36),G36*(H36+J36))</f>
        <v>1940359.3113600002</v>
      </c>
      <c r="L36" s="6">
        <v>13148</v>
      </c>
      <c r="M36" s="7">
        <v>0</v>
      </c>
      <c r="N36" s="7">
        <f>ROUND((K36+L36+M36),0)</f>
        <v>1953507</v>
      </c>
    </row>
    <row r="37" spans="1:14" x14ac:dyDescent="0.4">
      <c r="A37" s="2">
        <v>19004</v>
      </c>
      <c r="B37" s="2" t="s">
        <v>55</v>
      </c>
      <c r="C37" s="3">
        <v>495</v>
      </c>
      <c r="D37" s="3">
        <v>499</v>
      </c>
      <c r="E37" s="3">
        <v>509.51</v>
      </c>
      <c r="F37" s="3">
        <f>(D37+C37)/2</f>
        <v>497</v>
      </c>
      <c r="G37" s="3">
        <f>IF(F37&gt;E37,F37,E37)</f>
        <v>509.51</v>
      </c>
      <c r="H37" s="4">
        <v>4781.1400000000003</v>
      </c>
      <c r="I37" s="5">
        <f>IF(G37&lt;200,847.54,IF(G37&gt;600,0,((G37*-0.0005)+0.3)*4237.72))</f>
        <v>191.73564139999993</v>
      </c>
      <c r="J37" s="5"/>
      <c r="K37" s="6">
        <f>IF(I37&gt;J37,G37*(H37+I37),G37*(H37+J37))</f>
        <v>2533729.8680497138</v>
      </c>
      <c r="L37" s="6">
        <v>1195</v>
      </c>
      <c r="M37" s="7">
        <v>0</v>
      </c>
      <c r="N37" s="7">
        <f>ROUND((K37+L37+M37),0)</f>
        <v>2534925</v>
      </c>
    </row>
    <row r="38" spans="1:14" x14ac:dyDescent="0.4">
      <c r="A38" s="2">
        <v>56002</v>
      </c>
      <c r="B38" s="2" t="s">
        <v>139</v>
      </c>
      <c r="C38" s="3">
        <v>158</v>
      </c>
      <c r="D38" s="3">
        <v>167</v>
      </c>
      <c r="E38" s="3">
        <v>167</v>
      </c>
      <c r="F38" s="3">
        <f>(D38+C38)/2</f>
        <v>162.5</v>
      </c>
      <c r="G38" s="3">
        <f>IF(F38&gt;E38,F38,E38)</f>
        <v>167</v>
      </c>
      <c r="H38" s="4">
        <v>4781.1400000000003</v>
      </c>
      <c r="I38" s="5">
        <f>IF(G38&lt;200,847.54,IF(G38&gt;600,0,((G38*-0.0005)+0.3)*4237.72))</f>
        <v>847.54</v>
      </c>
      <c r="J38" s="5"/>
      <c r="K38" s="6">
        <f>IF(I38&gt;J38,G38*(H38+I38),G38*(H38+J38))</f>
        <v>939989.56</v>
      </c>
      <c r="L38" s="6">
        <v>15539</v>
      </c>
      <c r="M38" s="7">
        <v>0</v>
      </c>
      <c r="N38" s="7">
        <f>ROUND((K38+L38+M38),0)</f>
        <v>955529</v>
      </c>
    </row>
    <row r="39" spans="1:14" x14ac:dyDescent="0.4">
      <c r="A39" s="2">
        <v>51001</v>
      </c>
      <c r="B39" s="2" t="s">
        <v>124</v>
      </c>
      <c r="C39" s="3">
        <v>2530</v>
      </c>
      <c r="D39" s="3">
        <v>2655</v>
      </c>
      <c r="E39" s="3">
        <v>2676.15</v>
      </c>
      <c r="F39" s="3">
        <f>(D39+C39)/2</f>
        <v>2592.5</v>
      </c>
      <c r="G39" s="3">
        <f>IF(F39&gt;E39,F39,E39)</f>
        <v>2676.15</v>
      </c>
      <c r="H39" s="4">
        <v>4781.1400000000003</v>
      </c>
      <c r="I39" s="5">
        <f>IF(G39&lt;200,847.54,IF(G39&gt;600,0,((G39*-0.0005)+0.3)*4237.72))</f>
        <v>0</v>
      </c>
      <c r="J39" s="5"/>
      <c r="K39" s="6">
        <f>IF(I39&gt;J39,G39*(H39+I39),G39*(H39+J39))</f>
        <v>12795047.811000001</v>
      </c>
      <c r="L39" s="6">
        <v>5976</v>
      </c>
      <c r="M39" s="7">
        <v>0</v>
      </c>
      <c r="N39" s="7">
        <f>ROUND((K39+L39+M39),0)</f>
        <v>12801024</v>
      </c>
    </row>
    <row r="40" spans="1:14" x14ac:dyDescent="0.4">
      <c r="A40" s="2">
        <v>64002</v>
      </c>
      <c r="B40" s="2" t="s">
        <v>159</v>
      </c>
      <c r="C40" s="3">
        <v>360</v>
      </c>
      <c r="D40" s="3">
        <v>377</v>
      </c>
      <c r="E40" s="3">
        <v>368</v>
      </c>
      <c r="F40" s="3">
        <f>(D40+C40)/2</f>
        <v>368.5</v>
      </c>
      <c r="G40" s="3">
        <f>IF(F40&gt;E40,F40,E40)</f>
        <v>368.5</v>
      </c>
      <c r="H40" s="4">
        <v>4781.1400000000003</v>
      </c>
      <c r="I40" s="5">
        <f>IF(G40&lt;200,847.54,IF(G40&gt;600,0,((G40*-0.0005)+0.3)*4237.72))</f>
        <v>490.51609000000002</v>
      </c>
      <c r="J40" s="5"/>
      <c r="K40" s="6">
        <f>IF(I40&gt;J40,G40*(H40+I40),G40*(H40+J40))</f>
        <v>1942605.2691650002</v>
      </c>
      <c r="L40" s="6">
        <v>1195</v>
      </c>
      <c r="M40" s="7">
        <v>0</v>
      </c>
      <c r="N40" s="7">
        <f>ROUND((K40+L40+M40),0)</f>
        <v>1943800</v>
      </c>
    </row>
    <row r="41" spans="1:14" x14ac:dyDescent="0.4">
      <c r="A41" s="2">
        <v>20001</v>
      </c>
      <c r="B41" s="2" t="s">
        <v>56</v>
      </c>
      <c r="C41" s="3">
        <v>290</v>
      </c>
      <c r="D41" s="3">
        <v>333</v>
      </c>
      <c r="E41" s="3">
        <v>339</v>
      </c>
      <c r="F41" s="3">
        <f>(D41+C41)/2</f>
        <v>311.5</v>
      </c>
      <c r="G41" s="3">
        <f>IF(F41&gt;E41,F41,E41)</f>
        <v>339</v>
      </c>
      <c r="H41" s="4">
        <v>4781.1400000000003</v>
      </c>
      <c r="I41" s="5">
        <f>IF(G41&lt;200,847.54,IF(G41&gt;600,0,((G41*-0.0005)+0.3)*4237.72))</f>
        <v>553.02245999999991</v>
      </c>
      <c r="J41" s="5"/>
      <c r="K41" s="6">
        <f>IF(I41&gt;J41,G41*(H41+I41),G41*(H41+J41))</f>
        <v>1808281.0739400003</v>
      </c>
      <c r="L41" s="6">
        <v>4781</v>
      </c>
      <c r="M41" s="7">
        <v>0</v>
      </c>
      <c r="N41" s="7">
        <f>ROUND((K41+L41+M41),0)</f>
        <v>1813062</v>
      </c>
    </row>
    <row r="42" spans="1:14" x14ac:dyDescent="0.4">
      <c r="A42" s="2">
        <v>23001</v>
      </c>
      <c r="B42" s="2" t="s">
        <v>63</v>
      </c>
      <c r="C42" s="3">
        <v>170</v>
      </c>
      <c r="D42" s="3">
        <v>164</v>
      </c>
      <c r="E42" s="3">
        <v>156</v>
      </c>
      <c r="F42" s="3">
        <f>(D42+C42)/2</f>
        <v>167</v>
      </c>
      <c r="G42" s="3">
        <f>IF(F42&gt;E42,F42,E42)</f>
        <v>167</v>
      </c>
      <c r="H42" s="4">
        <v>4781.1400000000003</v>
      </c>
      <c r="I42" s="5">
        <f>IF(G42&lt;200,847.54,IF(G42&gt;600,0,((G42*-0.0005)+0.3)*4237.72))</f>
        <v>847.54</v>
      </c>
      <c r="J42" s="5"/>
      <c r="K42" s="6">
        <f>IF(I42&gt;J42,G42*(H42+I42),G42*(H42+J42))</f>
        <v>939989.56</v>
      </c>
      <c r="L42" s="6">
        <v>0</v>
      </c>
      <c r="M42" s="7">
        <v>0</v>
      </c>
      <c r="N42" s="7">
        <f>ROUND((K42+L42+M42),0)</f>
        <v>939990</v>
      </c>
    </row>
    <row r="43" spans="1:14" x14ac:dyDescent="0.4">
      <c r="A43" s="2">
        <v>22005</v>
      </c>
      <c r="B43" s="2" t="s">
        <v>61</v>
      </c>
      <c r="C43" s="3">
        <v>133</v>
      </c>
      <c r="D43" s="3">
        <v>133</v>
      </c>
      <c r="E43" s="3">
        <v>130</v>
      </c>
      <c r="F43" s="3">
        <f>(D43+C43)/2</f>
        <v>133</v>
      </c>
      <c r="G43" s="3">
        <f>IF(F43&gt;E43,F43,E43)</f>
        <v>133</v>
      </c>
      <c r="H43" s="4">
        <v>4781.1400000000003</v>
      </c>
      <c r="I43" s="5">
        <f>IF(G43&lt;200,847.54,IF(G43&gt;600,0,((G43*-0.0005)+0.3)*4237.72))</f>
        <v>847.54</v>
      </c>
      <c r="J43" s="5"/>
      <c r="K43" s="6">
        <f>IF(I43&gt;J43,G43*(H43+I43),G43*(H43+J43))</f>
        <v>748614.44000000006</v>
      </c>
      <c r="L43" s="6">
        <v>0</v>
      </c>
      <c r="M43" s="7">
        <v>0</v>
      </c>
      <c r="N43" s="7">
        <f>ROUND((K43+L43+M43),0)</f>
        <v>748614</v>
      </c>
    </row>
    <row r="44" spans="1:14" x14ac:dyDescent="0.4">
      <c r="A44" s="2">
        <v>16002</v>
      </c>
      <c r="B44" s="2" t="s">
        <v>49</v>
      </c>
      <c r="C44" s="3">
        <v>8</v>
      </c>
      <c r="D44" s="3">
        <v>12</v>
      </c>
      <c r="E44" s="3">
        <v>6</v>
      </c>
      <c r="F44" s="3">
        <f>(D44+C44)/2</f>
        <v>10</v>
      </c>
      <c r="G44" s="3">
        <f>IF(F44&gt;E44,F44,E44)</f>
        <v>10</v>
      </c>
      <c r="H44" s="4">
        <v>4781.1400000000003</v>
      </c>
      <c r="I44" s="5">
        <f>IF(G44&lt;200,847.54,IF(G44&gt;600,0,((G44*-0.0005)+0.3)*4237.72))</f>
        <v>847.54</v>
      </c>
      <c r="J44" s="5"/>
      <c r="K44" s="6">
        <f>IF(I44&gt;J44,G44*(H44+I44),G44*(H44+J44))</f>
        <v>56286.8</v>
      </c>
      <c r="L44" s="6">
        <v>0</v>
      </c>
      <c r="M44" s="7">
        <v>0</v>
      </c>
      <c r="N44" s="7">
        <f>ROUND((K44+L44+M44),0)</f>
        <v>56287</v>
      </c>
    </row>
    <row r="45" spans="1:14" x14ac:dyDescent="0.4">
      <c r="A45" s="2">
        <v>61007</v>
      </c>
      <c r="B45" s="2" t="s">
        <v>153</v>
      </c>
      <c r="C45" s="3">
        <v>692.01</v>
      </c>
      <c r="D45" s="3">
        <v>688.86</v>
      </c>
      <c r="E45" s="3">
        <v>705</v>
      </c>
      <c r="F45" s="3">
        <f>(D45+C45)/2</f>
        <v>690.43499999999995</v>
      </c>
      <c r="G45" s="3">
        <f>IF(F45&gt;E45,F45,E45)</f>
        <v>705</v>
      </c>
      <c r="H45" s="4">
        <v>4781.1400000000003</v>
      </c>
      <c r="I45" s="5">
        <f>IF(G45&lt;200,847.54,IF(G45&gt;600,0,((G45*-0.0005)+0.3)*4237.72))</f>
        <v>0</v>
      </c>
      <c r="J45" s="5"/>
      <c r="K45" s="6">
        <f>IF(I45&gt;J45,G45*(H45+I45),G45*(H45+J45))</f>
        <v>3370703.7</v>
      </c>
      <c r="L45" s="6">
        <v>0</v>
      </c>
      <c r="M45" s="7">
        <v>0</v>
      </c>
      <c r="N45" s="7">
        <f>ROUND((K45+L45+M45),0)</f>
        <v>3370704</v>
      </c>
    </row>
    <row r="46" spans="1:14" x14ac:dyDescent="0.4">
      <c r="A46" s="2">
        <v>5003</v>
      </c>
      <c r="B46" s="2" t="s">
        <v>22</v>
      </c>
      <c r="C46" s="3">
        <v>269</v>
      </c>
      <c r="D46" s="3">
        <v>260</v>
      </c>
      <c r="E46" s="3">
        <v>267</v>
      </c>
      <c r="F46" s="3">
        <f>(D46+C46)/2</f>
        <v>264.5</v>
      </c>
      <c r="G46" s="3">
        <f>IF(F46&gt;E46,F46,E46)</f>
        <v>267</v>
      </c>
      <c r="H46" s="4">
        <v>4781.1400000000003</v>
      </c>
      <c r="I46" s="5">
        <f>IF(G46&lt;200,847.54,IF(G46&gt;600,0,((G46*-0.0005)+0.3)*4237.72))</f>
        <v>705.58037999999999</v>
      </c>
      <c r="J46" s="5"/>
      <c r="K46" s="6">
        <f>IF(I46&gt;J46,G46*(H46+I46),G46*(H46+J46))</f>
        <v>1464954.3414600003</v>
      </c>
      <c r="L46" s="6">
        <v>7172</v>
      </c>
      <c r="M46" s="7">
        <v>0</v>
      </c>
      <c r="N46" s="7">
        <f>ROUND((K46+L46+M46),0)</f>
        <v>1472126</v>
      </c>
    </row>
    <row r="47" spans="1:14" x14ac:dyDescent="0.4">
      <c r="A47" s="2">
        <v>28002</v>
      </c>
      <c r="B47" s="2" t="s">
        <v>75</v>
      </c>
      <c r="C47" s="3">
        <v>266</v>
      </c>
      <c r="D47" s="3">
        <v>254</v>
      </c>
      <c r="E47" s="3">
        <v>254</v>
      </c>
      <c r="F47" s="3">
        <f>(D47+C47)/2</f>
        <v>260</v>
      </c>
      <c r="G47" s="3">
        <f>IF(F47&gt;E47,F47,E47)</f>
        <v>260</v>
      </c>
      <c r="H47" s="4">
        <v>4781.1400000000003</v>
      </c>
      <c r="I47" s="5">
        <f>IF(G47&lt;200,847.54,IF(G47&gt;600,0,((G47*-0.0005)+0.3)*4237.72))</f>
        <v>720.41239999999993</v>
      </c>
      <c r="J47" s="5"/>
      <c r="K47" s="6">
        <f>IF(I47&gt;J47,G47*(H47+I47),G47*(H47+J47))</f>
        <v>1430403.6240000001</v>
      </c>
      <c r="L47" s="6">
        <v>3586</v>
      </c>
      <c r="M47" s="7">
        <v>0</v>
      </c>
      <c r="N47" s="7">
        <f>ROUND((K47+L47+M47),0)</f>
        <v>1433990</v>
      </c>
    </row>
    <row r="48" spans="1:14" x14ac:dyDescent="0.4">
      <c r="A48" s="2">
        <v>17001</v>
      </c>
      <c r="B48" s="2" t="s">
        <v>50</v>
      </c>
      <c r="C48" s="3">
        <v>240.8</v>
      </c>
      <c r="D48" s="3">
        <v>245.6</v>
      </c>
      <c r="E48" s="3">
        <v>240.6</v>
      </c>
      <c r="F48" s="3">
        <f>(D48+C48)/2</f>
        <v>243.2</v>
      </c>
      <c r="G48" s="3">
        <f>IF(F48&gt;E48,F48,E48)</f>
        <v>243.2</v>
      </c>
      <c r="H48" s="4">
        <v>4781.1400000000003</v>
      </c>
      <c r="I48" s="5">
        <f>IF(G48&lt;200,847.54,IF(G48&gt;600,0,((G48*-0.0005)+0.3)*4237.72))</f>
        <v>756.00924800000007</v>
      </c>
      <c r="J48" s="5"/>
      <c r="K48" s="6">
        <f>IF(I48&gt;J48,G48*(H48+I48),G48*(H48+J48))</f>
        <v>1346634.6971136001</v>
      </c>
      <c r="L48" s="6">
        <v>2391</v>
      </c>
      <c r="M48" s="7">
        <v>0</v>
      </c>
      <c r="N48" s="7">
        <f>ROUND((K48+L48+M48),0)</f>
        <v>1349026</v>
      </c>
    </row>
    <row r="49" spans="1:14" x14ac:dyDescent="0.4">
      <c r="A49" s="2">
        <v>44001</v>
      </c>
      <c r="B49" s="2" t="s">
        <v>107</v>
      </c>
      <c r="C49" s="3">
        <v>138</v>
      </c>
      <c r="D49" s="3">
        <v>140</v>
      </c>
      <c r="E49" s="3">
        <v>135</v>
      </c>
      <c r="F49" s="3">
        <f>(D49+C49)/2</f>
        <v>139</v>
      </c>
      <c r="G49" s="3">
        <f>IF(F49&gt;E49,F49,E49)</f>
        <v>139</v>
      </c>
      <c r="H49" s="4">
        <v>4781.1400000000003</v>
      </c>
      <c r="I49" s="5">
        <f>IF(G49&lt;200,847.54,IF(G49&gt;600,0,((G49*-0.0005)+0.3)*4237.72))</f>
        <v>847.54</v>
      </c>
      <c r="J49" s="5"/>
      <c r="K49" s="6">
        <f>IF(I49&gt;J49,G49*(H49+I49),G49*(H49+J49))</f>
        <v>782386.52</v>
      </c>
      <c r="L49" s="6">
        <v>0</v>
      </c>
      <c r="M49" s="7">
        <v>0</v>
      </c>
      <c r="N49" s="7">
        <f>ROUND((K49+L49+M49),0)</f>
        <v>782387</v>
      </c>
    </row>
    <row r="50" spans="1:14" x14ac:dyDescent="0.4">
      <c r="A50" s="2">
        <v>46002</v>
      </c>
      <c r="B50" s="2" t="s">
        <v>112</v>
      </c>
      <c r="C50" s="3">
        <v>189</v>
      </c>
      <c r="D50" s="3">
        <v>188</v>
      </c>
      <c r="E50" s="3">
        <v>196</v>
      </c>
      <c r="F50" s="3">
        <f>(D50+C50)/2</f>
        <v>188.5</v>
      </c>
      <c r="G50" s="3">
        <f>IF(F50&gt;E50,F50,E50)</f>
        <v>196</v>
      </c>
      <c r="H50" s="4">
        <v>4781.1400000000003</v>
      </c>
      <c r="I50" s="5">
        <f>IF(G50&lt;200,847.54,IF(G50&gt;600,0,((G50*-0.0005)+0.3)*4237.72))</f>
        <v>847.54</v>
      </c>
      <c r="J50" s="5"/>
      <c r="K50" s="6">
        <f>IF(I50&gt;J50,G50*(H50+I50),G50*(H50+J50))</f>
        <v>1103221.28</v>
      </c>
      <c r="L50" s="6">
        <v>0</v>
      </c>
      <c r="M50" s="7">
        <v>0</v>
      </c>
      <c r="N50" s="7">
        <f>ROUND((K50+L50+M50),0)</f>
        <v>1103221</v>
      </c>
    </row>
    <row r="51" spans="1:14" x14ac:dyDescent="0.4">
      <c r="A51" s="2">
        <v>24004</v>
      </c>
      <c r="B51" s="2" t="s">
        <v>66</v>
      </c>
      <c r="C51" s="3">
        <v>311</v>
      </c>
      <c r="D51" s="3">
        <v>311</v>
      </c>
      <c r="E51" s="3">
        <v>314</v>
      </c>
      <c r="F51" s="3">
        <f>(D51+C51)/2</f>
        <v>311</v>
      </c>
      <c r="G51" s="3">
        <f>IF(F51&gt;E51,F51,E51)</f>
        <v>314</v>
      </c>
      <c r="H51" s="4">
        <v>4781.1400000000003</v>
      </c>
      <c r="I51" s="5">
        <f>IF(G51&lt;200,847.54,IF(G51&gt;600,0,((G51*-0.0005)+0.3)*4237.72))</f>
        <v>605.99396000000002</v>
      </c>
      <c r="J51" s="5"/>
      <c r="K51" s="6">
        <f>IF(I51&gt;J51,G51*(H51+I51),G51*(H51+J51))</f>
        <v>1691560.0634399999</v>
      </c>
      <c r="L51" s="6">
        <v>14343</v>
      </c>
      <c r="M51" s="7">
        <v>0</v>
      </c>
      <c r="N51" s="7">
        <f>ROUND((K51+L51+M51),0)</f>
        <v>1705903</v>
      </c>
    </row>
    <row r="52" spans="1:14" x14ac:dyDescent="0.4">
      <c r="A52" s="2">
        <v>50003</v>
      </c>
      <c r="B52" s="2" t="s">
        <v>122</v>
      </c>
      <c r="C52" s="3">
        <v>655.56</v>
      </c>
      <c r="D52" s="3">
        <v>639.70000000000005</v>
      </c>
      <c r="E52" s="3">
        <v>656.84</v>
      </c>
      <c r="F52" s="3">
        <f>(D52+C52)/2</f>
        <v>647.63</v>
      </c>
      <c r="G52" s="3">
        <f>IF(F52&gt;E52,F52,E52)</f>
        <v>656.84</v>
      </c>
      <c r="H52" s="4">
        <v>4781.1400000000003</v>
      </c>
      <c r="I52" s="5">
        <f>IF(G52&lt;200,847.54,IF(G52&gt;600,0,((G52*-0.0005)+0.3)*4237.72))</f>
        <v>0</v>
      </c>
      <c r="J52" s="5"/>
      <c r="K52" s="6">
        <f>IF(I52&gt;J52,G52*(H52+I52),G52*(H52+J52))</f>
        <v>3140443.9976000004</v>
      </c>
      <c r="L52" s="6">
        <v>23906</v>
      </c>
      <c r="M52" s="7">
        <v>0</v>
      </c>
      <c r="N52" s="7">
        <f>ROUND((K52+L52+M52),0)</f>
        <v>3164350</v>
      </c>
    </row>
    <row r="53" spans="1:14" x14ac:dyDescent="0.4">
      <c r="A53" s="2">
        <v>14001</v>
      </c>
      <c r="B53" s="2" t="s">
        <v>41</v>
      </c>
      <c r="C53" s="3">
        <v>203</v>
      </c>
      <c r="D53" s="3">
        <v>207</v>
      </c>
      <c r="E53" s="3">
        <v>226</v>
      </c>
      <c r="F53" s="3">
        <f>(D53+C53)/2</f>
        <v>205</v>
      </c>
      <c r="G53" s="3">
        <f>IF(F53&gt;E53,F53,E53)</f>
        <v>226</v>
      </c>
      <c r="H53" s="4">
        <v>4781.1400000000003</v>
      </c>
      <c r="I53" s="5">
        <f>IF(G53&lt;200,847.54,IF(G53&gt;600,0,((G53*-0.0005)+0.3)*4237.72))</f>
        <v>792.45364000000006</v>
      </c>
      <c r="J53" s="5"/>
      <c r="K53" s="6">
        <f>IF(I53&gt;J53,G53*(H53+I53),G53*(H53+J53))</f>
        <v>1259632.16264</v>
      </c>
      <c r="L53" s="6">
        <v>0</v>
      </c>
      <c r="M53" s="7">
        <v>0</v>
      </c>
      <c r="N53" s="7">
        <f>ROUND((K53+L53+M53),0)</f>
        <v>1259632</v>
      </c>
    </row>
    <row r="54" spans="1:14" x14ac:dyDescent="0.4">
      <c r="A54" s="2">
        <v>6002</v>
      </c>
      <c r="B54" s="2" t="s">
        <v>26</v>
      </c>
      <c r="C54" s="3">
        <v>190</v>
      </c>
      <c r="D54" s="3">
        <v>174</v>
      </c>
      <c r="E54" s="3">
        <v>167.3</v>
      </c>
      <c r="F54" s="3">
        <f>(D54+C54)/2</f>
        <v>182</v>
      </c>
      <c r="G54" s="3">
        <f>IF(F54&gt;E54,F54,E54)</f>
        <v>182</v>
      </c>
      <c r="H54" s="4">
        <v>4781.1400000000003</v>
      </c>
      <c r="I54" s="5">
        <f>IF(G54&lt;200,847.54,IF(G54&gt;600,0,((G54*-0.0005)+0.3)*4237.72))</f>
        <v>847.54</v>
      </c>
      <c r="J54" s="5"/>
      <c r="K54" s="6">
        <f>IF(I54&gt;J54,G54*(H54+I54),G54*(H54+J54))</f>
        <v>1024419.76</v>
      </c>
      <c r="L54" s="6">
        <v>0</v>
      </c>
      <c r="M54" s="7">
        <v>0</v>
      </c>
      <c r="N54" s="7">
        <f>ROUND((K54+L54+M54),0)</f>
        <v>1024420</v>
      </c>
    </row>
    <row r="55" spans="1:14" x14ac:dyDescent="0.4">
      <c r="A55" s="2">
        <v>33001</v>
      </c>
      <c r="B55" s="2" t="s">
        <v>82</v>
      </c>
      <c r="C55" s="3">
        <v>354.09</v>
      </c>
      <c r="D55" s="3">
        <v>339.1</v>
      </c>
      <c r="E55" s="3">
        <v>311.08</v>
      </c>
      <c r="F55" s="3">
        <f>(D55+C55)/2</f>
        <v>346.59500000000003</v>
      </c>
      <c r="G55" s="3">
        <f>IF(F55&gt;E55,F55,E55)</f>
        <v>346.59500000000003</v>
      </c>
      <c r="H55" s="4">
        <v>4781.1400000000003</v>
      </c>
      <c r="I55" s="5">
        <f>IF(G55&lt;200,847.54,IF(G55&gt;600,0,((G55*-0.0005)+0.3)*4237.72))</f>
        <v>536.92971829999988</v>
      </c>
      <c r="J55" s="5"/>
      <c r="K55" s="6">
        <f>IF(I55&gt;J55,G55*(H55+I55),G55*(H55+J55))</f>
        <v>1843216.3740141888</v>
      </c>
      <c r="L55" s="6">
        <v>44226</v>
      </c>
      <c r="M55" s="7">
        <v>0</v>
      </c>
      <c r="N55" s="7">
        <f>ROUND((K55+L55+M55),0)</f>
        <v>1887442</v>
      </c>
    </row>
    <row r="56" spans="1:14" x14ac:dyDescent="0.4">
      <c r="A56" s="2">
        <v>49004</v>
      </c>
      <c r="B56" s="2" t="s">
        <v>118</v>
      </c>
      <c r="C56" s="3">
        <v>520</v>
      </c>
      <c r="D56" s="3">
        <v>494</v>
      </c>
      <c r="E56" s="3">
        <v>475</v>
      </c>
      <c r="F56" s="3">
        <f>(D56+C56)/2</f>
        <v>507</v>
      </c>
      <c r="G56" s="3">
        <f>IF(F56&gt;E56,F56,E56)</f>
        <v>507</v>
      </c>
      <c r="H56" s="4">
        <v>4781.1400000000003</v>
      </c>
      <c r="I56" s="5">
        <f>IF(G56&lt;200,847.54,IF(G56&gt;600,0,((G56*-0.0005)+0.3)*4237.72))</f>
        <v>197.05397999999994</v>
      </c>
      <c r="J56" s="5"/>
      <c r="K56" s="6">
        <f>IF(I56&gt;J56,G56*(H56+I56),G56*(H56+J56))</f>
        <v>2523944.3478600001</v>
      </c>
      <c r="L56" s="6">
        <v>0</v>
      </c>
      <c r="M56" s="7">
        <v>0</v>
      </c>
      <c r="N56" s="7">
        <f>ROUND((K56+L56+M56),0)</f>
        <v>2523944</v>
      </c>
    </row>
    <row r="57" spans="1:14" x14ac:dyDescent="0.4">
      <c r="A57" s="2">
        <v>63001</v>
      </c>
      <c r="B57" s="2" t="s">
        <v>157</v>
      </c>
      <c r="C57" s="3">
        <v>274</v>
      </c>
      <c r="D57" s="3">
        <v>275</v>
      </c>
      <c r="E57" s="3">
        <v>275.05</v>
      </c>
      <c r="F57" s="3">
        <f>(D57+C57)/2</f>
        <v>274.5</v>
      </c>
      <c r="G57" s="3">
        <f>IF(F57&gt;E57,F57,E57)</f>
        <v>275.05</v>
      </c>
      <c r="H57" s="4">
        <v>4781.1400000000003</v>
      </c>
      <c r="I57" s="5">
        <f>IF(G57&lt;200,847.54,IF(G57&gt;600,0,((G57*-0.0005)+0.3)*4237.72))</f>
        <v>688.52355699999998</v>
      </c>
      <c r="J57" s="5"/>
      <c r="K57" s="6">
        <f>IF(I57&gt;J57,G57*(H57+I57),G57*(H57+J57))</f>
        <v>1504430.9613528501</v>
      </c>
      <c r="L57" s="6">
        <v>0</v>
      </c>
      <c r="M57" s="7">
        <v>0</v>
      </c>
      <c r="N57" s="7">
        <f>ROUND((K57+L57+M57),0)</f>
        <v>1504431</v>
      </c>
    </row>
    <row r="58" spans="1:14" x14ac:dyDescent="0.4">
      <c r="A58" s="2">
        <v>53001</v>
      </c>
      <c r="B58" s="2" t="s">
        <v>131</v>
      </c>
      <c r="C58" s="3">
        <v>257.26</v>
      </c>
      <c r="D58" s="3">
        <v>263.39999999999998</v>
      </c>
      <c r="E58" s="3">
        <v>259.14999999999998</v>
      </c>
      <c r="F58" s="3">
        <f>(D58+C58)/2</f>
        <v>260.33</v>
      </c>
      <c r="G58" s="3">
        <f>IF(F58&gt;E58,F58,E58)</f>
        <v>260.33</v>
      </c>
      <c r="H58" s="4">
        <v>4781.1400000000003</v>
      </c>
      <c r="I58" s="5">
        <f>IF(G58&lt;200,847.54,IF(G58&gt;600,0,((G58*-0.0005)+0.3)*4237.72))</f>
        <v>719.71317620000002</v>
      </c>
      <c r="J58" s="5"/>
      <c r="K58" s="6">
        <f>IF(I58&gt;J58,G58*(H58+I58),G58*(H58+J58))</f>
        <v>1432037.107360146</v>
      </c>
      <c r="L58" s="6">
        <v>0</v>
      </c>
      <c r="M58" s="7">
        <v>0</v>
      </c>
      <c r="N58" s="7">
        <f>ROUND((K58+L58+M58),0)</f>
        <v>1432037</v>
      </c>
    </row>
    <row r="59" spans="1:14" x14ac:dyDescent="0.4">
      <c r="A59" s="2">
        <v>25003</v>
      </c>
      <c r="B59" s="2" t="s">
        <v>68</v>
      </c>
      <c r="C59" s="3">
        <v>126</v>
      </c>
      <c r="D59" s="3">
        <v>108</v>
      </c>
      <c r="E59" s="3">
        <v>83</v>
      </c>
      <c r="F59" s="3">
        <f>(D59+C59)/2</f>
        <v>117</v>
      </c>
      <c r="G59" s="3">
        <f>IF(F59&gt;E59,F59,E59)</f>
        <v>117</v>
      </c>
      <c r="H59" s="4">
        <v>4781.1400000000003</v>
      </c>
      <c r="I59" s="5">
        <f>IF(G59&lt;200,847.54,IF(G59&gt;600,0,((G59*-0.0005)+0.3)*4237.72))</f>
        <v>847.54</v>
      </c>
      <c r="J59" s="5"/>
      <c r="K59" s="6">
        <f>IF(I59&gt;J59,G59*(H59+I59),G59*(H59+J59))</f>
        <v>658555.56000000006</v>
      </c>
      <c r="L59" s="6">
        <v>0</v>
      </c>
      <c r="M59" s="7">
        <v>0</v>
      </c>
      <c r="N59" s="7">
        <f>ROUND((K59+L59+M59),0)</f>
        <v>658556</v>
      </c>
    </row>
    <row r="60" spans="1:14" x14ac:dyDescent="0.4">
      <c r="A60" s="2">
        <v>26004</v>
      </c>
      <c r="B60" s="2" t="s">
        <v>71</v>
      </c>
      <c r="C60" s="3">
        <v>376</v>
      </c>
      <c r="D60" s="3">
        <v>379</v>
      </c>
      <c r="E60" s="3">
        <v>382</v>
      </c>
      <c r="F60" s="3">
        <f>(D60+C60)/2</f>
        <v>377.5</v>
      </c>
      <c r="G60" s="3">
        <f>IF(F60&gt;E60,F60,E60)</f>
        <v>382</v>
      </c>
      <c r="H60" s="4">
        <v>4781.1400000000003</v>
      </c>
      <c r="I60" s="5">
        <f>IF(G60&lt;200,847.54,IF(G60&gt;600,0,((G60*-0.0005)+0.3)*4237.72))</f>
        <v>461.91147999999998</v>
      </c>
      <c r="J60" s="5"/>
      <c r="K60" s="6">
        <f>IF(I60&gt;J60,G60*(H60+I60),G60*(H60+J60))</f>
        <v>2002845.66536</v>
      </c>
      <c r="L60" s="6">
        <v>0</v>
      </c>
      <c r="M60" s="7">
        <v>0</v>
      </c>
      <c r="N60" s="7">
        <f>ROUND((K60+L60+M60),0)</f>
        <v>2002846</v>
      </c>
    </row>
    <row r="61" spans="1:14" x14ac:dyDescent="0.4">
      <c r="A61" s="9">
        <v>6006</v>
      </c>
      <c r="B61" s="2" t="s">
        <v>28</v>
      </c>
      <c r="C61" s="3">
        <v>588</v>
      </c>
      <c r="D61" s="3">
        <v>581</v>
      </c>
      <c r="E61" s="3">
        <v>596</v>
      </c>
      <c r="F61" s="3">
        <f>(D61+C61)/2</f>
        <v>584.5</v>
      </c>
      <c r="G61" s="3">
        <f>IF(F61&gt;E61,F61,E61)</f>
        <v>596</v>
      </c>
      <c r="H61" s="4">
        <v>4781.1400000000003</v>
      </c>
      <c r="I61" s="5">
        <f>IF(G61&lt;200,847.54,IF(G61&gt;600,0,((G61*-0.0005)+0.3)*4237.72))</f>
        <v>8.4754400000000079</v>
      </c>
      <c r="J61" s="5"/>
      <c r="K61" s="6">
        <f>IF(I61&gt;J61,G61*(H61+I61),G61*(H61+J61))</f>
        <v>2854610.8022400001</v>
      </c>
      <c r="L61" s="6">
        <v>4781</v>
      </c>
      <c r="M61" s="7">
        <v>0</v>
      </c>
      <c r="N61" s="7">
        <f>ROUND((K61+L61+M61),0)</f>
        <v>2859392</v>
      </c>
    </row>
    <row r="62" spans="1:14" x14ac:dyDescent="0.4">
      <c r="A62" s="2">
        <v>27001</v>
      </c>
      <c r="B62" s="2" t="s">
        <v>73</v>
      </c>
      <c r="C62" s="3">
        <v>299</v>
      </c>
      <c r="D62" s="3">
        <v>300</v>
      </c>
      <c r="E62" s="3">
        <v>295</v>
      </c>
      <c r="F62" s="3">
        <f>(D62+C62)/2</f>
        <v>299.5</v>
      </c>
      <c r="G62" s="3">
        <f>IF(F62&gt;E62,F62,E62)</f>
        <v>299.5</v>
      </c>
      <c r="H62" s="4">
        <v>4781.1400000000003</v>
      </c>
      <c r="I62" s="5">
        <f>IF(G62&lt;200,847.54,IF(G62&gt;600,0,((G62*-0.0005)+0.3)*4237.72))</f>
        <v>636.71743000000004</v>
      </c>
      <c r="J62" s="5"/>
      <c r="K62" s="6">
        <f>IF(I62&gt;J62,G62*(H62+I62),G62*(H62+J62))</f>
        <v>1622648.3002850001</v>
      </c>
      <c r="L62" s="6">
        <v>0</v>
      </c>
      <c r="M62" s="7">
        <v>0</v>
      </c>
      <c r="N62" s="7">
        <f>ROUND((K62+L62+M62),0)</f>
        <v>1622648</v>
      </c>
    </row>
    <row r="63" spans="1:14" x14ac:dyDescent="0.4">
      <c r="A63" s="2">
        <v>28003</v>
      </c>
      <c r="B63" s="2" t="s">
        <v>76</v>
      </c>
      <c r="C63" s="3">
        <v>677</v>
      </c>
      <c r="D63" s="3">
        <v>715</v>
      </c>
      <c r="E63" s="3">
        <v>726.25</v>
      </c>
      <c r="F63" s="3">
        <f>(D63+C63)/2</f>
        <v>696</v>
      </c>
      <c r="G63" s="3">
        <f>IF(F63&gt;E63,F63,E63)</f>
        <v>726.25</v>
      </c>
      <c r="H63" s="4">
        <v>4781.1400000000003</v>
      </c>
      <c r="I63" s="5">
        <f>IF(G63&lt;200,847.54,IF(G63&gt;600,0,((G63*-0.0005)+0.3)*4237.72))</f>
        <v>0</v>
      </c>
      <c r="J63" s="5"/>
      <c r="K63" s="6">
        <f>IF(I63&gt;J63,G63*(H63+I63),G63*(H63+J63))</f>
        <v>3472302.9250000003</v>
      </c>
      <c r="L63" s="6">
        <v>7172</v>
      </c>
      <c r="M63" s="7">
        <v>0</v>
      </c>
      <c r="N63" s="7">
        <f>ROUND((K63+L63+M63),0)</f>
        <v>3479475</v>
      </c>
    </row>
    <row r="64" spans="1:14" x14ac:dyDescent="0.4">
      <c r="A64" s="2">
        <v>30001</v>
      </c>
      <c r="B64" s="2" t="s">
        <v>78</v>
      </c>
      <c r="C64" s="3">
        <v>402</v>
      </c>
      <c r="D64" s="3">
        <v>409.28</v>
      </c>
      <c r="E64" s="3">
        <v>423</v>
      </c>
      <c r="F64" s="3">
        <f>(D64+C64)/2</f>
        <v>405.64</v>
      </c>
      <c r="G64" s="3">
        <f>IF(F64&gt;E64,F64,E64)</f>
        <v>423</v>
      </c>
      <c r="H64" s="4">
        <v>4781.1400000000003</v>
      </c>
      <c r="I64" s="5">
        <f>IF(G64&lt;200,847.54,IF(G64&gt;600,0,((G64*-0.0005)+0.3)*4237.72))</f>
        <v>375.03822000000002</v>
      </c>
      <c r="J64" s="5"/>
      <c r="K64" s="6">
        <f>IF(I64&gt;J64,G64*(H64+I64),G64*(H64+J64))</f>
        <v>2181063.3870600001</v>
      </c>
      <c r="L64" s="6">
        <v>14343</v>
      </c>
      <c r="M64" s="7">
        <v>0</v>
      </c>
      <c r="N64" s="7">
        <f>ROUND((K64+L64+M64),0)</f>
        <v>2195406</v>
      </c>
    </row>
    <row r="65" spans="1:14" x14ac:dyDescent="0.4">
      <c r="A65" s="2">
        <v>31001</v>
      </c>
      <c r="B65" s="2" t="s">
        <v>80</v>
      </c>
      <c r="C65" s="3">
        <v>179.25</v>
      </c>
      <c r="D65" s="3">
        <v>169.25</v>
      </c>
      <c r="E65" s="3">
        <v>179.25</v>
      </c>
      <c r="F65" s="3">
        <f>(D65+C65)/2</f>
        <v>174.25</v>
      </c>
      <c r="G65" s="3">
        <f>IF(F65&gt;E65,F65,E65)</f>
        <v>179.25</v>
      </c>
      <c r="H65" s="4">
        <v>4781.1400000000003</v>
      </c>
      <c r="I65" s="5">
        <f>IF(G65&lt;200,847.54,IF(G65&gt;600,0,((G65*-0.0005)+0.3)*4237.72))</f>
        <v>847.54</v>
      </c>
      <c r="J65" s="5"/>
      <c r="K65" s="6">
        <f>IF(I65&gt;J65,G65*(H65+I65),G65*(H65+J65))</f>
        <v>1008940.89</v>
      </c>
      <c r="L65" s="6">
        <v>0</v>
      </c>
      <c r="M65" s="7">
        <v>0</v>
      </c>
      <c r="N65" s="7">
        <f>ROUND((K65+L65+M65),0)</f>
        <v>1008941</v>
      </c>
    </row>
    <row r="66" spans="1:14" x14ac:dyDescent="0.4">
      <c r="A66" s="2">
        <v>41002</v>
      </c>
      <c r="B66" s="2" t="s">
        <v>100</v>
      </c>
      <c r="C66" s="3">
        <v>2999.72</v>
      </c>
      <c r="D66" s="3">
        <v>3267.04</v>
      </c>
      <c r="E66" s="3">
        <v>3572</v>
      </c>
      <c r="F66" s="3">
        <f>(D66+C66)/2</f>
        <v>3133.38</v>
      </c>
      <c r="G66" s="3">
        <f>IF(F66&gt;E66,F66,E66)</f>
        <v>3572</v>
      </c>
      <c r="H66" s="4">
        <v>4781.1400000000003</v>
      </c>
      <c r="I66" s="5">
        <f>IF(G66&lt;200,847.54,IF(G66&gt;600,0,((G66*-0.0005)+0.3)*4237.72))</f>
        <v>0</v>
      </c>
      <c r="J66" s="5"/>
      <c r="K66" s="6">
        <f>IF(I66&gt;J66,G66*(H66+I66),G66*(H66+J66))</f>
        <v>17078232.080000002</v>
      </c>
      <c r="L66" s="6">
        <v>27492</v>
      </c>
      <c r="M66" s="7">
        <v>0</v>
      </c>
      <c r="N66" s="7">
        <f>ROUND((K66+L66+M66),0)</f>
        <v>17105724</v>
      </c>
    </row>
    <row r="67" spans="1:14" x14ac:dyDescent="0.4">
      <c r="A67" s="2">
        <v>14002</v>
      </c>
      <c r="B67" s="2" t="s">
        <v>42</v>
      </c>
      <c r="C67" s="3">
        <v>170</v>
      </c>
      <c r="D67" s="3">
        <v>173</v>
      </c>
      <c r="E67" s="3">
        <v>177</v>
      </c>
      <c r="F67" s="3">
        <f>(D67+C67)/2</f>
        <v>171.5</v>
      </c>
      <c r="G67" s="3">
        <f>IF(F67&gt;E67,F67,E67)</f>
        <v>177</v>
      </c>
      <c r="H67" s="4">
        <v>4781.1400000000003</v>
      </c>
      <c r="I67" s="5">
        <f>IF(G67&lt;200,847.54,IF(G67&gt;600,0,((G67*-0.0005)+0.3)*4237.72))</f>
        <v>847.54</v>
      </c>
      <c r="J67" s="5"/>
      <c r="K67" s="6">
        <f>IF(I67&gt;J67,G67*(H67+I67),G67*(H67+J67))</f>
        <v>996276.3600000001</v>
      </c>
      <c r="L67" s="6">
        <v>0</v>
      </c>
      <c r="M67" s="7">
        <v>0</v>
      </c>
      <c r="N67" s="7">
        <f>ROUND((K67+L67+M67),0)</f>
        <v>996276</v>
      </c>
    </row>
    <row r="68" spans="1:14" x14ac:dyDescent="0.4">
      <c r="A68" s="2">
        <v>10001</v>
      </c>
      <c r="B68" s="2" t="s">
        <v>33</v>
      </c>
      <c r="C68" s="3">
        <v>115</v>
      </c>
      <c r="D68" s="3">
        <v>120</v>
      </c>
      <c r="E68" s="3">
        <v>120</v>
      </c>
      <c r="F68" s="3">
        <f>(D68+C68)/2</f>
        <v>117.5</v>
      </c>
      <c r="G68" s="3">
        <f>IF(F68&gt;E68,F68,E68)</f>
        <v>120</v>
      </c>
      <c r="H68" s="4">
        <v>4781.1400000000003</v>
      </c>
      <c r="I68" s="5">
        <f>IF(G68&lt;200,847.54,IF(G68&gt;600,0,((G68*-0.0005)+0.3)*4237.72))</f>
        <v>847.54</v>
      </c>
      <c r="J68" s="5"/>
      <c r="K68" s="6">
        <f>IF(I68&gt;J68,G68*(H68+I68),G68*(H68+J68))</f>
        <v>675441.60000000009</v>
      </c>
      <c r="L68" s="6">
        <v>0</v>
      </c>
      <c r="M68" s="7">
        <v>0</v>
      </c>
      <c r="N68" s="7">
        <f>ROUND((K68+L68+M68),0)</f>
        <v>675442</v>
      </c>
    </row>
    <row r="69" spans="1:14" x14ac:dyDescent="0.4">
      <c r="A69" s="2">
        <v>34002</v>
      </c>
      <c r="B69" s="2" t="s">
        <v>86</v>
      </c>
      <c r="C69" s="3">
        <v>274</v>
      </c>
      <c r="D69" s="3">
        <v>268</v>
      </c>
      <c r="E69" s="3">
        <v>261</v>
      </c>
      <c r="F69" s="3">
        <f>(D69+C69)/2</f>
        <v>271</v>
      </c>
      <c r="G69" s="3">
        <f>IF(F69&gt;E69,F69,E69)</f>
        <v>271</v>
      </c>
      <c r="H69" s="4">
        <v>4781.1400000000003</v>
      </c>
      <c r="I69" s="5">
        <f>IF(G69&lt;200,847.54,IF(G69&gt;600,0,((G69*-0.0005)+0.3)*4237.72))</f>
        <v>697.10493999999994</v>
      </c>
      <c r="J69" s="5"/>
      <c r="K69" s="6">
        <f>IF(I69&gt;J69,G69*(H69+I69),G69*(H69+J69))</f>
        <v>1484604.3787400001</v>
      </c>
      <c r="L69" s="6">
        <v>0</v>
      </c>
      <c r="M69" s="7">
        <v>0</v>
      </c>
      <c r="N69" s="7">
        <f>ROUND((K69+L69+M69),0)</f>
        <v>1484604</v>
      </c>
    </row>
    <row r="70" spans="1:14" x14ac:dyDescent="0.4">
      <c r="A70" s="2">
        <v>51002</v>
      </c>
      <c r="B70" s="2" t="s">
        <v>125</v>
      </c>
      <c r="C70" s="3">
        <v>510.2</v>
      </c>
      <c r="D70" s="3">
        <v>517.5</v>
      </c>
      <c r="E70" s="3">
        <v>512.6</v>
      </c>
      <c r="F70" s="3">
        <f>(D70+C70)/2</f>
        <v>513.85</v>
      </c>
      <c r="G70" s="3">
        <f>IF(F70&gt;E70,F70,E70)</f>
        <v>513.85</v>
      </c>
      <c r="H70" s="4">
        <v>4781.1400000000003</v>
      </c>
      <c r="I70" s="5">
        <f>IF(G70&lt;200,847.54,IF(G70&gt;600,0,((G70*-0.0005)+0.3)*4237.72))</f>
        <v>182.5397889999999</v>
      </c>
      <c r="J70" s="5"/>
      <c r="K70" s="6">
        <f>IF(I70&gt;J70,G70*(H70+I70),G70*(H70+J70))</f>
        <v>2550586.8595776502</v>
      </c>
      <c r="L70" s="6">
        <v>8367</v>
      </c>
      <c r="M70" s="7">
        <v>0</v>
      </c>
      <c r="N70" s="7">
        <f>ROUND((K70+L70+M70),0)</f>
        <v>2558954</v>
      </c>
    </row>
    <row r="71" spans="1:14" x14ac:dyDescent="0.4">
      <c r="A71" s="2">
        <v>56006</v>
      </c>
      <c r="B71" s="2" t="s">
        <v>141</v>
      </c>
      <c r="C71" s="3">
        <v>210</v>
      </c>
      <c r="D71" s="3">
        <v>206</v>
      </c>
      <c r="E71" s="3">
        <v>203</v>
      </c>
      <c r="F71" s="3">
        <f>(D71+C71)/2</f>
        <v>208</v>
      </c>
      <c r="G71" s="3">
        <f>IF(F71&gt;E71,F71,E71)</f>
        <v>208</v>
      </c>
      <c r="H71" s="4">
        <v>4781.1400000000003</v>
      </c>
      <c r="I71" s="5">
        <f>IF(G71&lt;200,847.54,IF(G71&gt;600,0,((G71*-0.0005)+0.3)*4237.72))</f>
        <v>830.59312</v>
      </c>
      <c r="J71" s="5"/>
      <c r="K71" s="6">
        <f>IF(I71&gt;J71,G71*(H71+I71),G71*(H71+J71))</f>
        <v>1167240.4889600002</v>
      </c>
      <c r="L71" s="6">
        <v>17929</v>
      </c>
      <c r="M71" s="7">
        <v>0</v>
      </c>
      <c r="N71" s="7">
        <f>ROUND((K71+L71+M71),0)</f>
        <v>1185169</v>
      </c>
    </row>
    <row r="72" spans="1:14" x14ac:dyDescent="0.4">
      <c r="A72" s="2">
        <v>23002</v>
      </c>
      <c r="B72" s="2" t="s">
        <v>64</v>
      </c>
      <c r="C72" s="3">
        <v>803.64</v>
      </c>
      <c r="D72" s="3">
        <v>808.08</v>
      </c>
      <c r="E72" s="3">
        <v>803.24</v>
      </c>
      <c r="F72" s="3">
        <f>(D72+C72)/2</f>
        <v>805.86</v>
      </c>
      <c r="G72" s="3">
        <f>IF(F72&gt;E72,F72,E72)</f>
        <v>805.86</v>
      </c>
      <c r="H72" s="4">
        <v>4781.1400000000003</v>
      </c>
      <c r="I72" s="5">
        <f>IF(G72&lt;200,847.54,IF(G72&gt;600,0,((G72*-0.0005)+0.3)*4237.72))</f>
        <v>0</v>
      </c>
      <c r="J72" s="5"/>
      <c r="K72" s="6">
        <f>IF(I72&gt;J72,G72*(H72+I72),G72*(H72+J72))</f>
        <v>3852929.4804000002</v>
      </c>
      <c r="L72" s="6">
        <v>1195</v>
      </c>
      <c r="M72" s="7">
        <v>0</v>
      </c>
      <c r="N72" s="7">
        <f>ROUND((K72+L72+M72),0)</f>
        <v>3854124</v>
      </c>
    </row>
    <row r="73" spans="1:14" x14ac:dyDescent="0.4">
      <c r="A73" s="2">
        <v>53002</v>
      </c>
      <c r="B73" s="2" t="s">
        <v>132</v>
      </c>
      <c r="C73" s="3">
        <v>107.2</v>
      </c>
      <c r="D73" s="3">
        <v>102</v>
      </c>
      <c r="E73" s="3">
        <v>107</v>
      </c>
      <c r="F73" s="3">
        <f>(D73+C73)/2</f>
        <v>104.6</v>
      </c>
      <c r="G73" s="3">
        <f>IF(F73&gt;E73,F73,E73)</f>
        <v>107</v>
      </c>
      <c r="H73" s="4">
        <v>4781.1400000000003</v>
      </c>
      <c r="I73" s="5">
        <f>IF(G73&lt;200,847.54,IF(G73&gt;600,0,((G73*-0.0005)+0.3)*4237.72))</f>
        <v>847.54</v>
      </c>
      <c r="J73" s="5"/>
      <c r="K73" s="6">
        <f>IF(I73&gt;J73,G73*(H73+I73),G73*(H73+J73))</f>
        <v>602268.76</v>
      </c>
      <c r="L73" s="6">
        <v>0</v>
      </c>
      <c r="M73" s="7">
        <v>0</v>
      </c>
      <c r="N73" s="7">
        <f>ROUND((K73+L73+M73),0)</f>
        <v>602269</v>
      </c>
    </row>
    <row r="74" spans="1:14" x14ac:dyDescent="0.4">
      <c r="A74" s="2">
        <v>48003</v>
      </c>
      <c r="B74" s="2" t="s">
        <v>114</v>
      </c>
      <c r="C74" s="3">
        <v>366.51</v>
      </c>
      <c r="D74" s="3">
        <v>370.88</v>
      </c>
      <c r="E74" s="3">
        <v>363</v>
      </c>
      <c r="F74" s="3">
        <f>(D74+C74)/2</f>
        <v>368.69499999999999</v>
      </c>
      <c r="G74" s="3">
        <f>IF(F74&gt;E74,F74,E74)</f>
        <v>368.69499999999999</v>
      </c>
      <c r="H74" s="4">
        <v>4781.1400000000003</v>
      </c>
      <c r="I74" s="5">
        <f>IF(G74&lt;200,847.54,IF(G74&gt;600,0,((G74*-0.0005)+0.3)*4237.72))</f>
        <v>490.10291230000001</v>
      </c>
      <c r="J74" s="5"/>
      <c r="K74" s="6">
        <f>IF(I74&gt;J74,G74*(H74+I74),G74*(H74+J74))</f>
        <v>1943480.9055504485</v>
      </c>
      <c r="L74" s="6">
        <v>11953</v>
      </c>
      <c r="M74" s="7">
        <v>0</v>
      </c>
      <c r="N74" s="7">
        <f>ROUND((K74+L74+M74),0)</f>
        <v>1955434</v>
      </c>
    </row>
    <row r="75" spans="1:14" x14ac:dyDescent="0.4">
      <c r="A75" s="2">
        <v>2002</v>
      </c>
      <c r="B75" s="2" t="s">
        <v>14</v>
      </c>
      <c r="C75" s="3">
        <v>2323.0300000000002</v>
      </c>
      <c r="D75" s="3">
        <v>2304.5</v>
      </c>
      <c r="E75" s="3">
        <v>2402.19</v>
      </c>
      <c r="F75" s="3">
        <f>(D75+C75)/2</f>
        <v>2313.7650000000003</v>
      </c>
      <c r="G75" s="3">
        <f>IF(F75&gt;E75,F75,E75)</f>
        <v>2402.19</v>
      </c>
      <c r="H75" s="4">
        <v>4781.1400000000003</v>
      </c>
      <c r="I75" s="5">
        <f>IF(G75&lt;200,847.54,IF(G75&gt;600,0,((G75*-0.0005)+0.3)*4237.72))</f>
        <v>0</v>
      </c>
      <c r="J75" s="5"/>
      <c r="K75" s="6">
        <f>IF(I75&gt;J75,G75*(H75+I75),G75*(H75+J75))</f>
        <v>11485206.696600001</v>
      </c>
      <c r="L75" s="6">
        <v>591666</v>
      </c>
      <c r="M75" s="7">
        <v>8415</v>
      </c>
      <c r="N75" s="7">
        <f>ROUND((K75+L75+M75),0)</f>
        <v>12085288</v>
      </c>
    </row>
    <row r="76" spans="1:14" x14ac:dyDescent="0.4">
      <c r="A76" s="2">
        <v>22006</v>
      </c>
      <c r="B76" s="2" t="s">
        <v>62</v>
      </c>
      <c r="C76" s="3">
        <v>356.26</v>
      </c>
      <c r="D76" s="3">
        <v>376.28</v>
      </c>
      <c r="E76" s="3">
        <v>369.04</v>
      </c>
      <c r="F76" s="3">
        <f>(D76+C76)/2</f>
        <v>366.27</v>
      </c>
      <c r="G76" s="3">
        <f>IF(F76&gt;E76,F76,E76)</f>
        <v>369.04</v>
      </c>
      <c r="H76" s="4">
        <v>4781.1400000000003</v>
      </c>
      <c r="I76" s="5">
        <f>IF(G76&lt;200,847.54,IF(G76&gt;600,0,((G76*-0.0005)+0.3)*4237.72))</f>
        <v>489.37190559999993</v>
      </c>
      <c r="J76" s="5"/>
      <c r="K76" s="6">
        <f>IF(I76&gt;J76,G76*(H76+I76),G76*(H76+J76))</f>
        <v>1945029.7136426242</v>
      </c>
      <c r="L76" s="6">
        <v>19125</v>
      </c>
      <c r="M76" s="7">
        <v>0</v>
      </c>
      <c r="N76" s="7">
        <f>ROUND((K76+L76+M76),0)</f>
        <v>1964155</v>
      </c>
    </row>
    <row r="77" spans="1:14" x14ac:dyDescent="0.4">
      <c r="A77" s="2">
        <v>13003</v>
      </c>
      <c r="B77" s="2" t="s">
        <v>40</v>
      </c>
      <c r="C77" s="3">
        <v>302</v>
      </c>
      <c r="D77" s="3">
        <v>286</v>
      </c>
      <c r="E77" s="3">
        <v>278</v>
      </c>
      <c r="F77" s="3">
        <f>(D77+C77)/2</f>
        <v>294</v>
      </c>
      <c r="G77" s="3">
        <f>IF(F77&gt;E77,F77,E77)</f>
        <v>294</v>
      </c>
      <c r="H77" s="4">
        <v>4781.1400000000003</v>
      </c>
      <c r="I77" s="5">
        <f>IF(G77&lt;200,847.54,IF(G77&gt;600,0,((G77*-0.0005)+0.3)*4237.72))</f>
        <v>648.37116000000003</v>
      </c>
      <c r="J77" s="5">
        <f>847.54*0.2</f>
        <v>169.50800000000001</v>
      </c>
      <c r="K77" s="6">
        <f>IF(I77&gt;J77,G77*(H77+I77),G77*(H77+J77))</f>
        <v>1596276.28104</v>
      </c>
      <c r="L77" s="6">
        <v>0</v>
      </c>
      <c r="M77" s="7">
        <v>0</v>
      </c>
      <c r="N77" s="7">
        <f>ROUND((K77+L77+M77),0)</f>
        <v>1596276</v>
      </c>
    </row>
    <row r="78" spans="1:14" x14ac:dyDescent="0.4">
      <c r="A78" s="2">
        <v>2003</v>
      </c>
      <c r="B78" s="2" t="s">
        <v>15</v>
      </c>
      <c r="C78" s="3">
        <v>223.01</v>
      </c>
      <c r="D78" s="3">
        <v>228</v>
      </c>
      <c r="E78" s="3">
        <v>216</v>
      </c>
      <c r="F78" s="3">
        <f>(D78+C78)/2</f>
        <v>225.505</v>
      </c>
      <c r="G78" s="3">
        <f>IF(F78&gt;E78,F78,E78)</f>
        <v>225.505</v>
      </c>
      <c r="H78" s="4">
        <v>4781.1400000000003</v>
      </c>
      <c r="I78" s="5">
        <f>IF(G78&lt;200,847.54,IF(G78&gt;600,0,((G78*-0.0005)+0.3)*4237.72))</f>
        <v>793.50247569999999</v>
      </c>
      <c r="J78" s="5"/>
      <c r="K78" s="6">
        <f>IF(I78&gt;J78,G78*(H78+I78),G78*(H78+J78))</f>
        <v>1257109.7514827286</v>
      </c>
      <c r="L78" s="6">
        <v>3586</v>
      </c>
      <c r="M78" s="7">
        <v>0</v>
      </c>
      <c r="N78" s="7">
        <f>ROUND((K78+L78+M78),0)</f>
        <v>1260696</v>
      </c>
    </row>
    <row r="79" spans="1:14" x14ac:dyDescent="0.4">
      <c r="A79" s="2">
        <v>37003</v>
      </c>
      <c r="B79" s="2" t="s">
        <v>89</v>
      </c>
      <c r="C79" s="3">
        <v>183</v>
      </c>
      <c r="D79" s="3">
        <v>191</v>
      </c>
      <c r="E79" s="3">
        <v>178</v>
      </c>
      <c r="F79" s="3">
        <f>(D79+C79)/2</f>
        <v>187</v>
      </c>
      <c r="G79" s="3">
        <f>IF(F79&gt;E79,F79,E79)</f>
        <v>187</v>
      </c>
      <c r="H79" s="4">
        <v>4781.1400000000003</v>
      </c>
      <c r="I79" s="5">
        <f>IF(G79&lt;200,847.54,IF(G79&gt;600,0,((G79*-0.0005)+0.3)*4237.72))</f>
        <v>847.54</v>
      </c>
      <c r="J79" s="5"/>
      <c r="K79" s="6">
        <f>IF(I79&gt;J79,G79*(H79+I79),G79*(H79+J79))</f>
        <v>1052563.1600000001</v>
      </c>
      <c r="L79" s="6">
        <v>1195</v>
      </c>
      <c r="M79" s="7">
        <v>0</v>
      </c>
      <c r="N79" s="7">
        <f>ROUND((K79+L79+M79),0)</f>
        <v>1053758</v>
      </c>
    </row>
    <row r="80" spans="1:14" x14ac:dyDescent="0.4">
      <c r="A80" s="2">
        <v>35002</v>
      </c>
      <c r="B80" s="2" t="s">
        <v>87</v>
      </c>
      <c r="C80" s="3">
        <v>353</v>
      </c>
      <c r="D80" s="3">
        <v>362</v>
      </c>
      <c r="E80" s="3">
        <v>368</v>
      </c>
      <c r="F80" s="3">
        <f>(D80+C80)/2</f>
        <v>357.5</v>
      </c>
      <c r="G80" s="3">
        <f>IF(F80&gt;E80,F80,E80)</f>
        <v>368</v>
      </c>
      <c r="H80" s="4">
        <v>4781.1400000000003</v>
      </c>
      <c r="I80" s="5">
        <f>IF(G80&lt;200,847.54,IF(G80&gt;600,0,((G80*-0.0005)+0.3)*4237.72))</f>
        <v>491.57551999999998</v>
      </c>
      <c r="J80" s="5">
        <f>514.16*0.2</f>
        <v>102.83199999999999</v>
      </c>
      <c r="K80" s="6">
        <f>IF(I80&gt;J80,G80*(H80+I80),G80*(H80+J80))</f>
        <v>1940359.3113600002</v>
      </c>
      <c r="L80" s="6">
        <v>0</v>
      </c>
      <c r="M80" s="7">
        <v>0</v>
      </c>
      <c r="N80" s="7">
        <f>ROUND((K80+L80+M80),0)</f>
        <v>1940359</v>
      </c>
    </row>
    <row r="81" spans="1:14" x14ac:dyDescent="0.4">
      <c r="A81" s="2">
        <v>7002</v>
      </c>
      <c r="B81" s="2" t="s">
        <v>30</v>
      </c>
      <c r="C81" s="3">
        <v>272</v>
      </c>
      <c r="D81" s="3">
        <v>293</v>
      </c>
      <c r="E81" s="3">
        <v>293.5</v>
      </c>
      <c r="F81" s="3">
        <f>(D81+C81)/2</f>
        <v>282.5</v>
      </c>
      <c r="G81" s="3">
        <f>IF(F81&gt;E81,F81,E81)</f>
        <v>293.5</v>
      </c>
      <c r="H81" s="4">
        <v>4781.1400000000003</v>
      </c>
      <c r="I81" s="5">
        <f>IF(G81&lt;200,847.54,IF(G81&gt;600,0,((G81*-0.0005)+0.3)*4237.72))</f>
        <v>649.43059000000005</v>
      </c>
      <c r="J81" s="5"/>
      <c r="K81" s="6">
        <f>IF(I81&gt;J81,G81*(H81+I81),G81*(H81+J81))</f>
        <v>1593872.468165</v>
      </c>
      <c r="L81" s="6">
        <v>2391</v>
      </c>
      <c r="M81" s="7">
        <v>0</v>
      </c>
      <c r="N81" s="7">
        <f>ROUND((K81+L81+M81),0)</f>
        <v>1596263</v>
      </c>
    </row>
    <row r="82" spans="1:14" x14ac:dyDescent="0.4">
      <c r="A82" s="2">
        <v>38003</v>
      </c>
      <c r="B82" s="2" t="s">
        <v>92</v>
      </c>
      <c r="C82" s="3">
        <v>182</v>
      </c>
      <c r="D82" s="3">
        <v>165</v>
      </c>
      <c r="E82" s="3">
        <v>163</v>
      </c>
      <c r="F82" s="3">
        <f>(D82+C82)/2</f>
        <v>173.5</v>
      </c>
      <c r="G82" s="3">
        <f>IF(F82&gt;E82,F82,E82)</f>
        <v>173.5</v>
      </c>
      <c r="H82" s="4">
        <v>4781.1400000000003</v>
      </c>
      <c r="I82" s="5">
        <f>IF(G82&lt;200,847.54,IF(G82&gt;600,0,((G82*-0.0005)+0.3)*4237.72))</f>
        <v>847.54</v>
      </c>
      <c r="J82" s="5"/>
      <c r="K82" s="6">
        <f>IF(I82&gt;J82,G82*(H82+I82),G82*(H82+J82))</f>
        <v>976575.9800000001</v>
      </c>
      <c r="L82" s="6">
        <v>0</v>
      </c>
      <c r="M82" s="7">
        <v>0</v>
      </c>
      <c r="N82" s="7">
        <f>ROUND((K82+L82+M82),0)</f>
        <v>976576</v>
      </c>
    </row>
    <row r="83" spans="1:14" x14ac:dyDescent="0.4">
      <c r="A83" s="2">
        <v>45005</v>
      </c>
      <c r="B83" s="2" t="s">
        <v>110</v>
      </c>
      <c r="C83" s="3">
        <v>223</v>
      </c>
      <c r="D83" s="3">
        <v>215</v>
      </c>
      <c r="E83" s="3">
        <v>202</v>
      </c>
      <c r="F83" s="3">
        <f>(D83+C83)/2</f>
        <v>219</v>
      </c>
      <c r="G83" s="3">
        <f>IF(F83&gt;E83,F83,E83)</f>
        <v>219</v>
      </c>
      <c r="H83" s="4">
        <v>4781.1400000000003</v>
      </c>
      <c r="I83" s="5">
        <f>IF(G83&lt;200,847.54,IF(G83&gt;600,0,((G83*-0.0005)+0.3)*4237.72))</f>
        <v>807.28566000000001</v>
      </c>
      <c r="J83" s="5"/>
      <c r="K83" s="6">
        <f>IF(I83&gt;J83,G83*(H83+I83),G83*(H83+J83))</f>
        <v>1223865.2195400002</v>
      </c>
      <c r="L83" s="6">
        <v>10758</v>
      </c>
      <c r="M83" s="7">
        <v>0</v>
      </c>
      <c r="N83" s="7">
        <f>ROUND((K83+L83+M83),0)</f>
        <v>1234623</v>
      </c>
    </row>
    <row r="84" spans="1:14" x14ac:dyDescent="0.4">
      <c r="A84" s="2">
        <v>40001</v>
      </c>
      <c r="B84" s="2" t="s">
        <v>97</v>
      </c>
      <c r="C84" s="3">
        <v>820.64</v>
      </c>
      <c r="D84" s="3">
        <v>784.53</v>
      </c>
      <c r="E84" s="3">
        <v>740.28</v>
      </c>
      <c r="F84" s="3">
        <f>(D84+C84)/2</f>
        <v>802.58500000000004</v>
      </c>
      <c r="G84" s="3">
        <f>IF(F84&gt;E84,F84,E84)</f>
        <v>802.58500000000004</v>
      </c>
      <c r="H84" s="4">
        <v>4781.1400000000003</v>
      </c>
      <c r="I84" s="5">
        <f>IF(G84&lt;200,847.54,IF(G84&gt;600,0,((G84*-0.0005)+0.3)*4237.72))</f>
        <v>0</v>
      </c>
      <c r="J84" s="5"/>
      <c r="K84" s="6">
        <f>IF(I84&gt;J84,G84*(H84+I84),G84*(H84+J84))</f>
        <v>3837271.2469000006</v>
      </c>
      <c r="L84" s="6">
        <v>9562</v>
      </c>
      <c r="M84" s="7">
        <v>0</v>
      </c>
      <c r="N84" s="7">
        <f>ROUND((K84+L84+M84),0)</f>
        <v>3846833</v>
      </c>
    </row>
    <row r="85" spans="1:14" x14ac:dyDescent="0.4">
      <c r="A85" s="2">
        <v>52004</v>
      </c>
      <c r="B85" s="2" t="s">
        <v>130</v>
      </c>
      <c r="C85" s="3">
        <v>243.1</v>
      </c>
      <c r="D85" s="3">
        <v>244.33</v>
      </c>
      <c r="E85" s="3">
        <v>266.61</v>
      </c>
      <c r="F85" s="3">
        <f>(D85+C85)/2</f>
        <v>243.715</v>
      </c>
      <c r="G85" s="3">
        <f>IF(F85&gt;E85,F85,E85)</f>
        <v>266.61</v>
      </c>
      <c r="H85" s="4">
        <v>4781.1400000000003</v>
      </c>
      <c r="I85" s="5">
        <f>IF(G85&lt;200,847.54,IF(G85&gt;600,0,((G85*-0.0005)+0.3)*4237.72))</f>
        <v>706.4067354</v>
      </c>
      <c r="J85" s="5"/>
      <c r="K85" s="6">
        <f>IF(I85&gt;J85,G85*(H85+I85),G85*(H85+J85))</f>
        <v>1463034.8351249942</v>
      </c>
      <c r="L85" s="6">
        <v>0</v>
      </c>
      <c r="M85" s="7">
        <v>0</v>
      </c>
      <c r="N85" s="7">
        <f>ROUND((K85+L85+M85),0)</f>
        <v>1463035</v>
      </c>
    </row>
    <row r="86" spans="1:14" x14ac:dyDescent="0.4">
      <c r="A86" s="2">
        <v>41004</v>
      </c>
      <c r="B86" s="2" t="s">
        <v>101</v>
      </c>
      <c r="C86" s="3">
        <v>1008</v>
      </c>
      <c r="D86" s="3">
        <v>1032</v>
      </c>
      <c r="E86" s="3">
        <v>1044</v>
      </c>
      <c r="F86" s="3">
        <f>(D86+C86)/2</f>
        <v>1020</v>
      </c>
      <c r="G86" s="3">
        <f>IF(F86&gt;E86,F86,E86)</f>
        <v>1044</v>
      </c>
      <c r="H86" s="4">
        <v>4781.1400000000003</v>
      </c>
      <c r="I86" s="5">
        <f>IF(G86&lt;200,847.54,IF(G86&gt;600,0,((G86*-0.0005)+0.3)*4237.72))</f>
        <v>0</v>
      </c>
      <c r="J86" s="5"/>
      <c r="K86" s="6">
        <f>IF(I86&gt;J86,G86*(H86+I86),G86*(H86+J86))</f>
        <v>4991510.16</v>
      </c>
      <c r="L86" s="6">
        <v>0</v>
      </c>
      <c r="M86" s="7">
        <v>0</v>
      </c>
      <c r="N86" s="7">
        <f>ROUND((K86+L86+M86),0)</f>
        <v>4991510</v>
      </c>
    </row>
    <row r="87" spans="1:14" x14ac:dyDescent="0.4">
      <c r="A87" s="2">
        <v>44002</v>
      </c>
      <c r="B87" s="2" t="s">
        <v>108</v>
      </c>
      <c r="C87" s="3">
        <v>219.63</v>
      </c>
      <c r="D87" s="3">
        <v>213</v>
      </c>
      <c r="E87" s="3">
        <v>183</v>
      </c>
      <c r="F87" s="3">
        <f>(D87+C87)/2</f>
        <v>216.315</v>
      </c>
      <c r="G87" s="3">
        <f>IF(F87&gt;E87,F87,E87)</f>
        <v>216.315</v>
      </c>
      <c r="H87" s="4">
        <v>4781.1400000000003</v>
      </c>
      <c r="I87" s="5">
        <f>IF(G87&lt;200,847.54,IF(G87&gt;600,0,((G87*-0.0005)+0.3)*4237.72))</f>
        <v>812.97479909999993</v>
      </c>
      <c r="J87" s="5"/>
      <c r="K87" s="6">
        <f>IF(I87&gt;J87,G87*(H87+I87),G87*(H87+J87))</f>
        <v>1210090.9427673165</v>
      </c>
      <c r="L87" s="6">
        <v>37054</v>
      </c>
      <c r="M87" s="7">
        <v>0</v>
      </c>
      <c r="N87" s="7">
        <f>ROUND((K87+L87+M87),0)</f>
        <v>1247145</v>
      </c>
    </row>
    <row r="88" spans="1:14" x14ac:dyDescent="0.4">
      <c r="A88" s="2">
        <v>42001</v>
      </c>
      <c r="B88" s="2" t="s">
        <v>103</v>
      </c>
      <c r="C88" s="3">
        <v>367</v>
      </c>
      <c r="D88" s="3">
        <v>401</v>
      </c>
      <c r="E88" s="3">
        <v>398</v>
      </c>
      <c r="F88" s="3">
        <f>(D88+C88)/2</f>
        <v>384</v>
      </c>
      <c r="G88" s="3">
        <f>IF(F88&gt;E88,F88,E88)</f>
        <v>398</v>
      </c>
      <c r="H88" s="4">
        <v>4781.1400000000003</v>
      </c>
      <c r="I88" s="5">
        <f>IF(G88&lt;200,847.54,IF(G88&gt;600,0,((G88*-0.0005)+0.3)*4237.72))</f>
        <v>428.00971999999996</v>
      </c>
      <c r="J88" s="5"/>
      <c r="K88" s="6">
        <f>IF(I88&gt;J88,G88*(H88+I88),G88*(H88+J88))</f>
        <v>2073241.5885600001</v>
      </c>
      <c r="L88" s="6">
        <v>0</v>
      </c>
      <c r="M88" s="7">
        <v>0</v>
      </c>
      <c r="N88" s="7">
        <f>ROUND((K88+L88+M88),0)</f>
        <v>2073242</v>
      </c>
    </row>
    <row r="89" spans="1:14" x14ac:dyDescent="0.4">
      <c r="A89" s="2">
        <v>39002</v>
      </c>
      <c r="B89" s="2" t="s">
        <v>94</v>
      </c>
      <c r="C89" s="3">
        <v>1120.46</v>
      </c>
      <c r="D89" s="3">
        <v>1138.68</v>
      </c>
      <c r="E89" s="3">
        <v>1131.8699999999999</v>
      </c>
      <c r="F89" s="3">
        <f>(D89+C89)/2</f>
        <v>1129.5700000000002</v>
      </c>
      <c r="G89" s="3">
        <f>IF(F89&gt;E89,F89,E89)</f>
        <v>1131.8699999999999</v>
      </c>
      <c r="H89" s="4">
        <v>4781.1400000000003</v>
      </c>
      <c r="I89" s="5">
        <f>IF(G89&lt;200,847.54,IF(G89&gt;600,0,((G89*-0.0005)+0.3)*4237.72))</f>
        <v>0</v>
      </c>
      <c r="J89" s="5"/>
      <c r="K89" s="6">
        <f>IF(I89&gt;J89,G89*(H89+I89),G89*(H89+J89))</f>
        <v>5411628.9317999994</v>
      </c>
      <c r="L89" s="6">
        <v>7172</v>
      </c>
      <c r="M89" s="7">
        <v>0</v>
      </c>
      <c r="N89" s="7">
        <f>ROUND((K89+L89+M89),0)</f>
        <v>5418801</v>
      </c>
    </row>
    <row r="90" spans="1:14" x14ac:dyDescent="0.4">
      <c r="A90" s="2">
        <v>60003</v>
      </c>
      <c r="B90" s="2" t="s">
        <v>148</v>
      </c>
      <c r="C90" s="3">
        <v>202</v>
      </c>
      <c r="D90" s="3">
        <v>178</v>
      </c>
      <c r="E90" s="3">
        <v>195</v>
      </c>
      <c r="F90" s="3">
        <f>(D90+C90)/2</f>
        <v>190</v>
      </c>
      <c r="G90" s="3">
        <f>IF(F90&gt;E90,F90,E90)</f>
        <v>195</v>
      </c>
      <c r="H90" s="4">
        <v>4781.1400000000003</v>
      </c>
      <c r="I90" s="5">
        <f>IF(G90&lt;200,847.54,IF(G90&gt;600,0,((G90*-0.0005)+0.3)*4237.72))</f>
        <v>847.54</v>
      </c>
      <c r="J90" s="5"/>
      <c r="K90" s="6">
        <f>IF(I90&gt;J90,G90*(H90+I90),G90*(H90+J90))</f>
        <v>1097592.6000000001</v>
      </c>
      <c r="L90" s="6">
        <v>0</v>
      </c>
      <c r="M90" s="7">
        <v>0</v>
      </c>
      <c r="N90" s="7">
        <f>ROUND((K90+L90+M90),0)</f>
        <v>1097593</v>
      </c>
    </row>
    <row r="91" spans="1:14" x14ac:dyDescent="0.4">
      <c r="A91" s="2">
        <v>43007</v>
      </c>
      <c r="B91" s="2" t="s">
        <v>106</v>
      </c>
      <c r="C91" s="3">
        <v>378.68</v>
      </c>
      <c r="D91" s="3">
        <v>357.53</v>
      </c>
      <c r="E91" s="3">
        <v>356.92</v>
      </c>
      <c r="F91" s="3">
        <f>(D91+C91)/2</f>
        <v>368.10500000000002</v>
      </c>
      <c r="G91" s="3">
        <f>IF(F91&gt;E91,F91,E91)</f>
        <v>368.10500000000002</v>
      </c>
      <c r="H91" s="4">
        <v>4781.1400000000003</v>
      </c>
      <c r="I91" s="5">
        <f>IF(G91&lt;200,847.54,IF(G91&gt;600,0,((G91*-0.0005)+0.3)*4237.72))</f>
        <v>491.35303969999995</v>
      </c>
      <c r="J91" s="5"/>
      <c r="K91" s="6">
        <f>IF(I91&gt;J91,G91*(H91+I91),G91*(H91+J91))</f>
        <v>1940831.0503787689</v>
      </c>
      <c r="L91" s="6">
        <v>5976</v>
      </c>
      <c r="M91" s="7">
        <v>0</v>
      </c>
      <c r="N91" s="7">
        <f>ROUND((K91+L91+M91),0)</f>
        <v>1946807</v>
      </c>
    </row>
    <row r="92" spans="1:14" x14ac:dyDescent="0.4">
      <c r="A92" s="2">
        <v>15001</v>
      </c>
      <c r="B92" s="2" t="s">
        <v>45</v>
      </c>
      <c r="C92" s="3">
        <v>158</v>
      </c>
      <c r="D92" s="3">
        <v>171</v>
      </c>
      <c r="E92" s="3">
        <v>156</v>
      </c>
      <c r="F92" s="3">
        <f>(D92+C92)/2</f>
        <v>164.5</v>
      </c>
      <c r="G92" s="3">
        <f>IF(F92&gt;E92,F92,E92)</f>
        <v>164.5</v>
      </c>
      <c r="H92" s="4">
        <v>4781.1400000000003</v>
      </c>
      <c r="I92" s="5">
        <f>IF(G92&lt;200,847.54,IF(G92&gt;600,0,((G92*-0.0005)+0.3)*4237.72))</f>
        <v>847.54</v>
      </c>
      <c r="J92" s="5"/>
      <c r="K92" s="6">
        <f>IF(I92&gt;J92,G92*(H92+I92),G92*(H92+J92))</f>
        <v>925917.8600000001</v>
      </c>
      <c r="L92" s="6">
        <v>0</v>
      </c>
      <c r="M92" s="7">
        <v>0</v>
      </c>
      <c r="N92" s="7">
        <f>ROUND((K92+L92+M92),0)</f>
        <v>925918</v>
      </c>
    </row>
    <row r="93" spans="1:14" x14ac:dyDescent="0.4">
      <c r="A93" s="2">
        <v>15002</v>
      </c>
      <c r="B93" s="2" t="s">
        <v>46</v>
      </c>
      <c r="C93" s="3">
        <v>428</v>
      </c>
      <c r="D93" s="3">
        <v>482</v>
      </c>
      <c r="E93" s="3">
        <v>486</v>
      </c>
      <c r="F93" s="3">
        <f>(D93+C93)/2</f>
        <v>455</v>
      </c>
      <c r="G93" s="3">
        <f>IF(F93&gt;E93,F93,E93)</f>
        <v>486</v>
      </c>
      <c r="H93" s="4">
        <v>4781.1400000000003</v>
      </c>
      <c r="I93" s="5">
        <f>IF(G93&lt;200,847.54,IF(G93&gt;600,0,((G93*-0.0005)+0.3)*4237.72))</f>
        <v>241.55004</v>
      </c>
      <c r="J93" s="5"/>
      <c r="K93" s="6">
        <f>IF(I93&gt;J93,G93*(H93+I93),G93*(H93+J93))</f>
        <v>2441027.3594400003</v>
      </c>
      <c r="L93" s="6">
        <v>0</v>
      </c>
      <c r="M93" s="7">
        <v>0</v>
      </c>
      <c r="N93" s="7">
        <f>ROUND((K93+L93+M93),0)</f>
        <v>2441027</v>
      </c>
    </row>
    <row r="94" spans="1:14" x14ac:dyDescent="0.4">
      <c r="A94" s="2">
        <v>46001</v>
      </c>
      <c r="B94" s="2" t="s">
        <v>111</v>
      </c>
      <c r="C94" s="3">
        <v>2582.75</v>
      </c>
      <c r="D94" s="3">
        <v>2653.25</v>
      </c>
      <c r="E94" s="3">
        <v>2642</v>
      </c>
      <c r="F94" s="3">
        <f>(D94+C94)/2</f>
        <v>2618</v>
      </c>
      <c r="G94" s="3">
        <f>IF(F94&gt;E94,F94,E94)</f>
        <v>2642</v>
      </c>
      <c r="H94" s="4">
        <v>4781.1400000000003</v>
      </c>
      <c r="I94" s="5">
        <f>IF(G94&lt;200,847.54,IF(G94&gt;600,0,((G94*-0.0005)+0.3)*4237.72))</f>
        <v>0</v>
      </c>
      <c r="J94" s="5"/>
      <c r="K94" s="6">
        <f>IF(I94&gt;J94,G94*(H94+I94),G94*(H94+J94))</f>
        <v>12631771.880000001</v>
      </c>
      <c r="L94" s="6">
        <v>0</v>
      </c>
      <c r="M94" s="7">
        <v>0</v>
      </c>
      <c r="N94" s="7">
        <f>ROUND((K94+L94+M94),0)</f>
        <v>12631772</v>
      </c>
    </row>
    <row r="95" spans="1:14" x14ac:dyDescent="0.4">
      <c r="A95" s="2">
        <v>33002</v>
      </c>
      <c r="B95" s="2" t="s">
        <v>83</v>
      </c>
      <c r="C95" s="3">
        <v>283</v>
      </c>
      <c r="D95" s="3">
        <v>282</v>
      </c>
      <c r="E95" s="3">
        <v>283</v>
      </c>
      <c r="F95" s="3">
        <f>(D95+C95)/2</f>
        <v>282.5</v>
      </c>
      <c r="G95" s="3">
        <f>IF(F95&gt;E95,F95,E95)</f>
        <v>283</v>
      </c>
      <c r="H95" s="4">
        <v>4781.1400000000003</v>
      </c>
      <c r="I95" s="5">
        <f>IF(G95&lt;200,847.54,IF(G95&gt;600,0,((G95*-0.0005)+0.3)*4237.72))</f>
        <v>671.67861999999991</v>
      </c>
      <c r="J95" s="5"/>
      <c r="K95" s="6">
        <f>IF(I95&gt;J95,G95*(H95+I95),G95*(H95+J95))</f>
        <v>1543147.66946</v>
      </c>
      <c r="L95" s="6">
        <v>17929</v>
      </c>
      <c r="M95" s="7">
        <v>0</v>
      </c>
      <c r="N95" s="7">
        <f>ROUND((K95+L95+M95),0)</f>
        <v>1561077</v>
      </c>
    </row>
    <row r="96" spans="1:14" x14ac:dyDescent="0.4">
      <c r="A96" s="2">
        <v>25004</v>
      </c>
      <c r="B96" s="2" t="s">
        <v>69</v>
      </c>
      <c r="C96" s="3">
        <v>911.3</v>
      </c>
      <c r="D96" s="3">
        <v>893.39</v>
      </c>
      <c r="E96" s="3">
        <v>909.49</v>
      </c>
      <c r="F96" s="3">
        <f>(D96+C96)/2</f>
        <v>902.34500000000003</v>
      </c>
      <c r="G96" s="3">
        <f>IF(F96&gt;E96,F96,E96)</f>
        <v>909.49</v>
      </c>
      <c r="H96" s="4">
        <v>4781.1400000000003</v>
      </c>
      <c r="I96" s="5">
        <f>IF(G96&lt;200,847.54,IF(G96&gt;600,0,((G96*-0.0005)+0.3)*4237.72))</f>
        <v>0</v>
      </c>
      <c r="J96" s="5"/>
      <c r="K96" s="6">
        <f>IF(I96&gt;J96,G96*(H96+I96),G96*(H96+J96))</f>
        <v>4348399.0186000001</v>
      </c>
      <c r="L96" s="6">
        <v>0</v>
      </c>
      <c r="M96" s="7">
        <v>0</v>
      </c>
      <c r="N96" s="7">
        <f>ROUND((K96+L96+M96),0)</f>
        <v>4348399</v>
      </c>
    </row>
    <row r="97" spans="1:14" x14ac:dyDescent="0.4">
      <c r="A97" s="2">
        <v>29004</v>
      </c>
      <c r="B97" s="2" t="s">
        <v>77</v>
      </c>
      <c r="C97" s="3">
        <v>436.06</v>
      </c>
      <c r="D97" s="3">
        <v>450.06</v>
      </c>
      <c r="E97" s="3">
        <v>451.44</v>
      </c>
      <c r="F97" s="3">
        <f>(D97+C97)/2</f>
        <v>443.06</v>
      </c>
      <c r="G97" s="3">
        <f>IF(F97&gt;E97,F97,E97)</f>
        <v>451.44</v>
      </c>
      <c r="H97" s="4">
        <v>4781.1400000000003</v>
      </c>
      <c r="I97" s="5">
        <f>IF(G97&lt;200,847.54,IF(G97&gt;600,0,((G97*-0.0005)+0.3)*4237.72))</f>
        <v>314.77784159999993</v>
      </c>
      <c r="J97" s="5"/>
      <c r="K97" s="6">
        <f>IF(I97&gt;J97,G97*(H97+I97),G97*(H97+J97))</f>
        <v>2300501.1504119043</v>
      </c>
      <c r="L97" s="6">
        <v>2391</v>
      </c>
      <c r="M97" s="7">
        <v>0</v>
      </c>
      <c r="N97" s="7">
        <f>ROUND((K97+L97+M97),0)</f>
        <v>2302892</v>
      </c>
    </row>
    <row r="98" spans="1:14" x14ac:dyDescent="0.4">
      <c r="A98" s="2">
        <v>17002</v>
      </c>
      <c r="B98" s="2" t="s">
        <v>51</v>
      </c>
      <c r="C98" s="3">
        <v>2596.15</v>
      </c>
      <c r="D98" s="3">
        <v>2712.23</v>
      </c>
      <c r="E98" s="3">
        <v>2746.56</v>
      </c>
      <c r="F98" s="3">
        <f>(D98+C98)/2</f>
        <v>2654.19</v>
      </c>
      <c r="G98" s="3">
        <f>IF(F98&gt;E98,F98,E98)</f>
        <v>2746.56</v>
      </c>
      <c r="H98" s="4">
        <v>4781.1400000000003</v>
      </c>
      <c r="I98" s="5">
        <f>IF(G98&lt;200,847.54,IF(G98&gt;600,0,((G98*-0.0005)+0.3)*4237.72))</f>
        <v>0</v>
      </c>
      <c r="J98" s="5"/>
      <c r="K98" s="6">
        <f>IF(I98&gt;J98,G98*(H98+I98),G98*(H98+J98))</f>
        <v>13131687.8784</v>
      </c>
      <c r="L98" s="6">
        <v>19125</v>
      </c>
      <c r="M98" s="7">
        <v>0</v>
      </c>
      <c r="N98" s="7">
        <f>ROUND((K98+L98+M98),0)</f>
        <v>13150813</v>
      </c>
    </row>
    <row r="99" spans="1:14" x14ac:dyDescent="0.4">
      <c r="A99" s="2">
        <v>62006</v>
      </c>
      <c r="B99" s="2" t="s">
        <v>156</v>
      </c>
      <c r="C99" s="3">
        <v>666.38</v>
      </c>
      <c r="D99" s="3">
        <v>655</v>
      </c>
      <c r="E99" s="3">
        <v>675.03</v>
      </c>
      <c r="F99" s="3">
        <f>(D99+C99)/2</f>
        <v>660.69</v>
      </c>
      <c r="G99" s="3">
        <f>IF(F99&gt;E99,F99,E99)</f>
        <v>675.03</v>
      </c>
      <c r="H99" s="4">
        <v>4781.1400000000003</v>
      </c>
      <c r="I99" s="5">
        <f>IF(G99&lt;200,847.54,IF(G99&gt;600,0,((G99*-0.0005)+0.3)*4237.72))</f>
        <v>0</v>
      </c>
      <c r="J99" s="5"/>
      <c r="K99" s="6">
        <f>IF(I99&gt;J99,G99*(H99+I99),G99*(H99+J99))</f>
        <v>3227412.9342</v>
      </c>
      <c r="L99" s="6">
        <v>2391</v>
      </c>
      <c r="M99" s="7">
        <v>0</v>
      </c>
      <c r="N99" s="7">
        <f>ROUND((K99+L99+M99),0)</f>
        <v>3229804</v>
      </c>
    </row>
    <row r="100" spans="1:14" x14ac:dyDescent="0.4">
      <c r="A100" s="2">
        <v>43002</v>
      </c>
      <c r="B100" s="2" t="s">
        <v>105</v>
      </c>
      <c r="C100" s="3">
        <v>223</v>
      </c>
      <c r="D100" s="3">
        <v>225</v>
      </c>
      <c r="E100" s="3">
        <v>231</v>
      </c>
      <c r="F100" s="3">
        <f>(D100+C100)/2</f>
        <v>224</v>
      </c>
      <c r="G100" s="3">
        <f>IF(F100&gt;E100,F100,E100)</f>
        <v>231</v>
      </c>
      <c r="H100" s="4">
        <v>4781.1400000000003</v>
      </c>
      <c r="I100" s="5">
        <f>IF(G100&lt;200,847.54,IF(G100&gt;600,0,((G100*-0.0005)+0.3)*4237.72))</f>
        <v>781.85934000000009</v>
      </c>
      <c r="J100" s="5"/>
      <c r="K100" s="6">
        <f>IF(I100&gt;J100,G100*(H100+I100),G100*(H100+J100))</f>
        <v>1285052.84754</v>
      </c>
      <c r="L100" s="6">
        <v>5976</v>
      </c>
      <c r="M100" s="7">
        <v>0</v>
      </c>
      <c r="N100" s="7">
        <f>ROUND((K100+L100+M100),0)</f>
        <v>1291029</v>
      </c>
    </row>
    <row r="101" spans="1:14" x14ac:dyDescent="0.4">
      <c r="A101" s="2">
        <v>17003</v>
      </c>
      <c r="B101" s="2" t="s">
        <v>52</v>
      </c>
      <c r="C101" s="3">
        <v>231</v>
      </c>
      <c r="D101" s="3">
        <v>222.2</v>
      </c>
      <c r="E101" s="3">
        <v>208</v>
      </c>
      <c r="F101" s="3">
        <f>(D101+C101)/2</f>
        <v>226.6</v>
      </c>
      <c r="G101" s="3">
        <f>IF(F101&gt;E101,F101,E101)</f>
        <v>226.6</v>
      </c>
      <c r="H101" s="4">
        <v>4781.1400000000003</v>
      </c>
      <c r="I101" s="5">
        <f>IF(G101&lt;200,847.54,IF(G101&gt;600,0,((G101*-0.0005)+0.3)*4237.72))</f>
        <v>791.18232399999999</v>
      </c>
      <c r="J101" s="5"/>
      <c r="K101" s="6">
        <f>IF(I101&gt;J101,G101*(H101+I101),G101*(H101+J101))</f>
        <v>1262688.2386184002</v>
      </c>
      <c r="L101" s="6">
        <v>3586</v>
      </c>
      <c r="M101" s="7">
        <v>0</v>
      </c>
      <c r="N101" s="7">
        <f>ROUND((K101+L101+M101),0)</f>
        <v>1266274</v>
      </c>
    </row>
    <row r="102" spans="1:14" x14ac:dyDescent="0.4">
      <c r="A102" s="2">
        <v>51003</v>
      </c>
      <c r="B102" s="2" t="s">
        <v>126</v>
      </c>
      <c r="C102" s="3">
        <v>270.75</v>
      </c>
      <c r="D102" s="3">
        <v>263</v>
      </c>
      <c r="E102" s="3">
        <v>265</v>
      </c>
      <c r="F102" s="3">
        <f>(D102+C102)/2</f>
        <v>266.875</v>
      </c>
      <c r="G102" s="3">
        <f>IF(F102&gt;E102,F102,E102)</f>
        <v>266.875</v>
      </c>
      <c r="H102" s="4">
        <v>4781.1400000000003</v>
      </c>
      <c r="I102" s="5">
        <f>IF(G102&lt;200,847.54,IF(G102&gt;600,0,((G102*-0.0005)+0.3)*4237.72))</f>
        <v>705.84523749999994</v>
      </c>
      <c r="J102" s="5"/>
      <c r="K102" s="6">
        <f>IF(I102&gt;J102,G102*(H102+I102),G102*(H102+J102))</f>
        <v>1464339.1852578125</v>
      </c>
      <c r="L102" s="6">
        <v>0</v>
      </c>
      <c r="M102" s="7">
        <v>0</v>
      </c>
      <c r="N102" s="7">
        <f>ROUND((K102+L102+M102),0)</f>
        <v>1464339</v>
      </c>
    </row>
    <row r="103" spans="1:14" x14ac:dyDescent="0.4">
      <c r="A103" s="2">
        <v>9002</v>
      </c>
      <c r="B103" s="2" t="s">
        <v>32</v>
      </c>
      <c r="C103" s="3">
        <v>333</v>
      </c>
      <c r="D103" s="3">
        <v>325.7</v>
      </c>
      <c r="E103" s="3">
        <v>331</v>
      </c>
      <c r="F103" s="3">
        <f>(D103+C103)/2</f>
        <v>329.35</v>
      </c>
      <c r="G103" s="3">
        <f>IF(F103&gt;E103,F103,E103)</f>
        <v>331</v>
      </c>
      <c r="H103" s="4">
        <v>4781.1400000000003</v>
      </c>
      <c r="I103" s="5">
        <f>IF(G103&lt;200,847.54,IF(G103&gt;600,0,((G103*-0.0005)+0.3)*4237.72))</f>
        <v>569.97334000000001</v>
      </c>
      <c r="J103" s="5"/>
      <c r="K103" s="6">
        <f>IF(I103&gt;J103,G103*(H103+I103),G103*(H103+J103))</f>
        <v>1771218.5155400001</v>
      </c>
      <c r="L103" s="6">
        <v>0</v>
      </c>
      <c r="M103" s="7">
        <v>0</v>
      </c>
      <c r="N103" s="7">
        <f>ROUND((K103+L103+M103),0)</f>
        <v>1771219</v>
      </c>
    </row>
    <row r="104" spans="1:14" x14ac:dyDescent="0.4">
      <c r="A104" s="2">
        <v>56007</v>
      </c>
      <c r="B104" s="2" t="s">
        <v>142</v>
      </c>
      <c r="C104" s="3">
        <v>257</v>
      </c>
      <c r="D104" s="3">
        <v>260</v>
      </c>
      <c r="E104" s="3">
        <v>236</v>
      </c>
      <c r="F104" s="3">
        <f>(D104+C104)/2</f>
        <v>258.5</v>
      </c>
      <c r="G104" s="3">
        <f>IF(F104&gt;E104,F104,E104)</f>
        <v>258.5</v>
      </c>
      <c r="H104" s="4">
        <v>4781.1400000000003</v>
      </c>
      <c r="I104" s="5">
        <f>IF(G104&lt;200,847.54,IF(G104&gt;600,0,((G104*-0.0005)+0.3)*4237.72))</f>
        <v>723.59069</v>
      </c>
      <c r="J104" s="5"/>
      <c r="K104" s="6">
        <f>IF(I104&gt;J104,G104*(H104+I104),G104*(H104+J104))</f>
        <v>1422972.8833650001</v>
      </c>
      <c r="L104" s="6">
        <v>0</v>
      </c>
      <c r="M104" s="7">
        <v>0</v>
      </c>
      <c r="N104" s="7">
        <f>ROUND((K104+L104+M104),0)</f>
        <v>1422973</v>
      </c>
    </row>
    <row r="105" spans="1:14" x14ac:dyDescent="0.4">
      <c r="A105" s="2">
        <v>23003</v>
      </c>
      <c r="B105" s="2" t="s">
        <v>65</v>
      </c>
      <c r="C105" s="3">
        <v>115</v>
      </c>
      <c r="D105" s="3">
        <v>123</v>
      </c>
      <c r="E105" s="3">
        <v>112</v>
      </c>
      <c r="F105" s="3">
        <f>(D105+C105)/2</f>
        <v>119</v>
      </c>
      <c r="G105" s="3">
        <f>IF(F105&gt;E105,F105,E105)</f>
        <v>119</v>
      </c>
      <c r="H105" s="4">
        <v>4781.1400000000003</v>
      </c>
      <c r="I105" s="5">
        <f>IF(G105&lt;200,847.54,IF(G105&gt;600,0,((G105*-0.0005)+0.3)*4237.72))</f>
        <v>847.54</v>
      </c>
      <c r="J105" s="5"/>
      <c r="K105" s="6">
        <f>IF(I105&gt;J105,G105*(H105+I105),G105*(H105+J105))</f>
        <v>669812.92000000004</v>
      </c>
      <c r="L105" s="6">
        <v>1195</v>
      </c>
      <c r="M105" s="7">
        <v>0</v>
      </c>
      <c r="N105" s="7">
        <f>ROUND((K105+L105+M105),0)</f>
        <v>671008</v>
      </c>
    </row>
    <row r="106" spans="1:14" x14ac:dyDescent="0.4">
      <c r="A106" s="2">
        <v>39005</v>
      </c>
      <c r="B106" s="2" t="s">
        <v>96</v>
      </c>
      <c r="C106" s="3">
        <v>123</v>
      </c>
      <c r="D106" s="3">
        <v>124</v>
      </c>
      <c r="E106" s="3">
        <v>133</v>
      </c>
      <c r="F106" s="3">
        <f>(D106+C106)/2</f>
        <v>123.5</v>
      </c>
      <c r="G106" s="3">
        <f>IF(F106&gt;E106,F106,E106)</f>
        <v>133</v>
      </c>
      <c r="H106" s="4">
        <v>4781.1400000000003</v>
      </c>
      <c r="I106" s="5">
        <f>IF(G106&lt;200,847.54,IF(G106&gt;600,0,((G106*-0.0005)+0.3)*4237.72))</f>
        <v>847.54</v>
      </c>
      <c r="J106" s="5"/>
      <c r="K106" s="6">
        <f>IF(I106&gt;J106,G106*(H106+I106),G106*(H106+J106))</f>
        <v>748614.44000000006</v>
      </c>
      <c r="L106" s="6">
        <v>10758</v>
      </c>
      <c r="M106" s="7">
        <v>0</v>
      </c>
      <c r="N106" s="7">
        <f>ROUND((K106+L106+M106),0)</f>
        <v>759372</v>
      </c>
    </row>
    <row r="107" spans="1:14" x14ac:dyDescent="0.4">
      <c r="A107" s="2">
        <v>60004</v>
      </c>
      <c r="B107" s="2" t="s">
        <v>149</v>
      </c>
      <c r="C107" s="3">
        <v>364.51</v>
      </c>
      <c r="D107" s="3">
        <v>362.5</v>
      </c>
      <c r="E107" s="3">
        <v>383</v>
      </c>
      <c r="F107" s="3">
        <f>(D107+C107)/2</f>
        <v>363.505</v>
      </c>
      <c r="G107" s="3">
        <f>IF(F107&gt;E107,F107,E107)</f>
        <v>383</v>
      </c>
      <c r="H107" s="4">
        <v>4781.1400000000003</v>
      </c>
      <c r="I107" s="5">
        <f>IF(G107&lt;200,847.54,IF(G107&gt;600,0,((G107*-0.0005)+0.3)*4237.72))</f>
        <v>459.79261999999994</v>
      </c>
      <c r="J107" s="5"/>
      <c r="K107" s="6">
        <f>IF(I107&gt;J107,G107*(H107+I107),G107*(H107+J107))</f>
        <v>2007277.1934600002</v>
      </c>
      <c r="L107" s="6">
        <v>0</v>
      </c>
      <c r="M107" s="7">
        <v>0</v>
      </c>
      <c r="N107" s="7">
        <f>ROUND((K107+L107+M107),0)</f>
        <v>2007277</v>
      </c>
    </row>
    <row r="108" spans="1:14" x14ac:dyDescent="0.4">
      <c r="A108" s="2">
        <v>33003</v>
      </c>
      <c r="B108" s="2" t="s">
        <v>84</v>
      </c>
      <c r="C108" s="3">
        <v>536</v>
      </c>
      <c r="D108" s="3">
        <v>556</v>
      </c>
      <c r="E108" s="3">
        <v>536</v>
      </c>
      <c r="F108" s="3">
        <f>(D108+C108)/2</f>
        <v>546</v>
      </c>
      <c r="G108" s="3">
        <f>IF(F108&gt;E108,F108,E108)</f>
        <v>546</v>
      </c>
      <c r="H108" s="4">
        <v>4781.1400000000003</v>
      </c>
      <c r="I108" s="5">
        <f>IF((G108-22.04)&lt;200,847.54,IF((G108-22.04)&gt;600,0,(((G108-22.04)*-0.0005)+0.3)*4237.72))</f>
        <v>161.11811439999977</v>
      </c>
      <c r="J108" s="5"/>
      <c r="K108" s="6">
        <f>IF(I108&gt;J108,G108*(H108+I108),G108*(H108+J108))</f>
        <v>2698472.9304624004</v>
      </c>
      <c r="L108" s="6">
        <v>17929</v>
      </c>
      <c r="M108" s="7">
        <v>0</v>
      </c>
      <c r="N108" s="7">
        <f>ROUND((K108+L108+M108),0)</f>
        <v>2716402</v>
      </c>
    </row>
    <row r="109" spans="1:14" x14ac:dyDescent="0.4">
      <c r="A109" s="2">
        <v>32002</v>
      </c>
      <c r="B109" s="2" t="s">
        <v>81</v>
      </c>
      <c r="C109" s="3">
        <v>2624.3</v>
      </c>
      <c r="D109" s="3">
        <v>2643.51</v>
      </c>
      <c r="E109" s="3">
        <v>2652.3</v>
      </c>
      <c r="F109" s="3">
        <f>(D109+C109)/2</f>
        <v>2633.9050000000002</v>
      </c>
      <c r="G109" s="3">
        <f>IF(F109&gt;E109,F109,E109)</f>
        <v>2652.3</v>
      </c>
      <c r="H109" s="4">
        <v>4781.1400000000003</v>
      </c>
      <c r="I109" s="5">
        <f>IF(G109&lt;200,847.54,IF(G109&gt;600,0,((G109*-0.0005)+0.3)*4237.72))</f>
        <v>0</v>
      </c>
      <c r="J109" s="5"/>
      <c r="K109" s="6">
        <f>IF(I109&gt;J109,G109*(H109+I109),G109*(H109+J109))</f>
        <v>12681017.622000001</v>
      </c>
      <c r="L109" s="6">
        <v>0</v>
      </c>
      <c r="M109" s="7">
        <v>6598</v>
      </c>
      <c r="N109" s="7">
        <f>ROUND((K109+L109+M109),0)</f>
        <v>12687616</v>
      </c>
    </row>
    <row r="110" spans="1:14" x14ac:dyDescent="0.4">
      <c r="A110" s="2">
        <v>1001</v>
      </c>
      <c r="B110" s="2" t="s">
        <v>11</v>
      </c>
      <c r="C110" s="3">
        <v>309</v>
      </c>
      <c r="D110" s="3">
        <v>311</v>
      </c>
      <c r="E110" s="3">
        <v>330</v>
      </c>
      <c r="F110" s="3">
        <f>(D110+C110)/2</f>
        <v>310</v>
      </c>
      <c r="G110" s="3">
        <f>IF(F110&gt;E110,F110,E110)</f>
        <v>330</v>
      </c>
      <c r="H110" s="4">
        <v>4781.1400000000003</v>
      </c>
      <c r="I110" s="5">
        <f>IF((G110-53)&lt;200,847.54,IF((G110-53)&gt;600,0,(((G110-53)*-0.0005)+0.3)*4237.72))</f>
        <v>684.39177999999993</v>
      </c>
      <c r="J110" s="5"/>
      <c r="K110" s="6">
        <f>IF(I110&gt;J110,G110*(H110+I110),G110*(H110+J110))</f>
        <v>1803625.4874</v>
      </c>
      <c r="L110" s="6">
        <v>7172</v>
      </c>
      <c r="M110" s="7">
        <v>0</v>
      </c>
      <c r="N110" s="7">
        <f>ROUND((K110+L110+M110),0)</f>
        <v>1810797</v>
      </c>
    </row>
    <row r="111" spans="1:14" x14ac:dyDescent="0.4">
      <c r="A111" s="2">
        <v>11005</v>
      </c>
      <c r="B111" s="2" t="s">
        <v>36</v>
      </c>
      <c r="C111" s="3">
        <v>437.2</v>
      </c>
      <c r="D111" s="3">
        <v>457.4</v>
      </c>
      <c r="E111" s="3">
        <v>466</v>
      </c>
      <c r="F111" s="3">
        <f>(D111+C111)/2</f>
        <v>447.29999999999995</v>
      </c>
      <c r="G111" s="3">
        <f>IF(F111&gt;E111,F111,E111)</f>
        <v>466</v>
      </c>
      <c r="H111" s="4">
        <v>4781.1400000000003</v>
      </c>
      <c r="I111" s="5">
        <f>IF(G111&lt;200,847.54,IF(G111&gt;600,0,((G111*-0.0005)+0.3)*4237.72))</f>
        <v>283.92723999999993</v>
      </c>
      <c r="J111" s="5">
        <f>261.58*0.2</f>
        <v>52.316000000000003</v>
      </c>
      <c r="K111" s="6">
        <f>IF(I111&gt;J111,G111*(H111+I111),G111*(H111+J111))</f>
        <v>2360321.33384</v>
      </c>
      <c r="L111" s="6">
        <v>14343</v>
      </c>
      <c r="M111" s="7">
        <v>0</v>
      </c>
      <c r="N111" s="7">
        <f>ROUND((K111+L111+M111),0)</f>
        <v>2374664</v>
      </c>
    </row>
    <row r="112" spans="1:14" x14ac:dyDescent="0.4">
      <c r="A112" s="2">
        <v>51004</v>
      </c>
      <c r="B112" s="2" t="s">
        <v>127</v>
      </c>
      <c r="C112" s="3">
        <v>13916.64</v>
      </c>
      <c r="D112" s="3">
        <v>13811.58</v>
      </c>
      <c r="E112" s="3">
        <v>13842.35</v>
      </c>
      <c r="F112" s="3">
        <f>(D112+C112)/2</f>
        <v>13864.11</v>
      </c>
      <c r="G112" s="3">
        <f>IF(F112&gt;E112,F112,E112)</f>
        <v>13864.11</v>
      </c>
      <c r="H112" s="4">
        <v>4781.1400000000003</v>
      </c>
      <c r="I112" s="5">
        <f>IF(G112&lt;200,847.54,IF(G112&gt;600,0,((G112*-0.0005)+0.3)*4237.72))</f>
        <v>0</v>
      </c>
      <c r="J112" s="5"/>
      <c r="K112" s="6">
        <f>IF(I112&gt;J112,G112*(H112+I112),G112*(H112+J112))</f>
        <v>66286250.885400005</v>
      </c>
      <c r="L112" s="6">
        <v>33468</v>
      </c>
      <c r="M112" s="7">
        <v>21649</v>
      </c>
      <c r="N112" s="7">
        <f>ROUND((K112+L112+M112),0)</f>
        <v>66341368</v>
      </c>
    </row>
    <row r="113" spans="1:14" x14ac:dyDescent="0.4">
      <c r="A113" s="2">
        <v>56004</v>
      </c>
      <c r="B113" s="2" t="s">
        <v>140</v>
      </c>
      <c r="C113" s="3">
        <v>619</v>
      </c>
      <c r="D113" s="3">
        <v>623.45000000000005</v>
      </c>
      <c r="E113" s="3">
        <v>643.5</v>
      </c>
      <c r="F113" s="3">
        <f>(D113+C113)/2</f>
        <v>621.22500000000002</v>
      </c>
      <c r="G113" s="3">
        <f>IF(F113&gt;E113,F113,E113)</f>
        <v>643.5</v>
      </c>
      <c r="H113" s="4">
        <v>4781.1400000000003</v>
      </c>
      <c r="I113" s="5">
        <f>IF(G113&lt;200,847.54,IF(G113&gt;600,0,((G113*-0.0005)+0.3)*4237.72))</f>
        <v>0</v>
      </c>
      <c r="J113" s="5"/>
      <c r="K113" s="6">
        <f>IF(I113&gt;J113,G113*(H113+I113),G113*(H113+J113))</f>
        <v>3076663.5900000003</v>
      </c>
      <c r="L113" s="6">
        <v>8367</v>
      </c>
      <c r="M113" s="7">
        <v>0</v>
      </c>
      <c r="N113" s="7">
        <f>ROUND((K113+L113+M113),0)</f>
        <v>3085031</v>
      </c>
    </row>
    <row r="114" spans="1:14" x14ac:dyDescent="0.4">
      <c r="A114" s="2">
        <v>54004</v>
      </c>
      <c r="B114" s="2" t="s">
        <v>134</v>
      </c>
      <c r="C114" s="3">
        <v>224</v>
      </c>
      <c r="D114" s="3">
        <v>211</v>
      </c>
      <c r="E114" s="3">
        <v>214</v>
      </c>
      <c r="F114" s="3">
        <f>(D114+C114)/2</f>
        <v>217.5</v>
      </c>
      <c r="G114" s="3">
        <f>IF(F114&gt;E114,F114,E114)</f>
        <v>217.5</v>
      </c>
      <c r="H114" s="4">
        <v>4781.1400000000003</v>
      </c>
      <c r="I114" s="5">
        <f>IF(G114&lt;200,847.54,IF(G114&gt;600,0,((G114*-0.0005)+0.3)*4237.72))</f>
        <v>810.46394999999995</v>
      </c>
      <c r="J114" s="5"/>
      <c r="K114" s="6">
        <f>IF(I114&gt;J114,G114*(H114+I114),G114*(H114+J114))</f>
        <v>1216173.8591250002</v>
      </c>
      <c r="L114" s="6">
        <v>5976</v>
      </c>
      <c r="M114" s="7">
        <v>0</v>
      </c>
      <c r="N114" s="7">
        <f>ROUND((K114+L114+M114),0)</f>
        <v>1222150</v>
      </c>
    </row>
    <row r="115" spans="1:14" x14ac:dyDescent="0.4">
      <c r="A115" s="2">
        <v>39004</v>
      </c>
      <c r="B115" s="2" t="s">
        <v>95</v>
      </c>
      <c r="C115" s="3">
        <v>144</v>
      </c>
      <c r="D115" s="3">
        <v>156</v>
      </c>
      <c r="E115" s="3">
        <v>157</v>
      </c>
      <c r="F115" s="3">
        <f>(D115+C115)/2</f>
        <v>150</v>
      </c>
      <c r="G115" s="3">
        <f>IF(F115&gt;E115,F115,E115)</f>
        <v>157</v>
      </c>
      <c r="H115" s="4">
        <v>4781.1400000000003</v>
      </c>
      <c r="I115" s="5">
        <f>IF(G115&lt;200,847.54,IF(G115&gt;600,0,((G115*-0.0005)+0.3)*4237.72))</f>
        <v>847.54</v>
      </c>
      <c r="J115" s="5"/>
      <c r="K115" s="6">
        <f>IF(I115&gt;J115,G115*(H115+I115),G115*(H115+J115))</f>
        <v>883702.76</v>
      </c>
      <c r="L115" s="6">
        <v>0</v>
      </c>
      <c r="M115" s="7">
        <v>0</v>
      </c>
      <c r="N115" s="7">
        <f>ROUND((K115+L115+M115),0)</f>
        <v>883703</v>
      </c>
    </row>
    <row r="116" spans="1:14" x14ac:dyDescent="0.4">
      <c r="A116" s="2">
        <v>55005</v>
      </c>
      <c r="B116" s="2" t="s">
        <v>138</v>
      </c>
      <c r="C116" s="3">
        <v>191</v>
      </c>
      <c r="D116" s="3">
        <v>197</v>
      </c>
      <c r="E116" s="3">
        <v>186</v>
      </c>
      <c r="F116" s="3">
        <f>(D116+C116)/2</f>
        <v>194</v>
      </c>
      <c r="G116" s="3">
        <f>IF(F116&gt;E116,F116,E116)</f>
        <v>194</v>
      </c>
      <c r="H116" s="4">
        <v>4781.1400000000003</v>
      </c>
      <c r="I116" s="5">
        <f>IF(G116&lt;200,847.54,IF(G116&gt;600,0,((G116*-0.0005)+0.3)*4237.72))</f>
        <v>847.54</v>
      </c>
      <c r="J116" s="5"/>
      <c r="K116" s="6">
        <f>IF(I116&gt;J116,G116*(H116+I116),G116*(H116+J116))</f>
        <v>1091963.9200000002</v>
      </c>
      <c r="L116" s="6">
        <v>8367</v>
      </c>
      <c r="M116" s="7">
        <v>0</v>
      </c>
      <c r="N116" s="7">
        <f>ROUND((K116+L116+M116),0)</f>
        <v>1100331</v>
      </c>
    </row>
    <row r="117" spans="1:14" x14ac:dyDescent="0.4">
      <c r="A117" s="2">
        <v>4003</v>
      </c>
      <c r="B117" s="2" t="s">
        <v>20</v>
      </c>
      <c r="C117" s="3">
        <v>258</v>
      </c>
      <c r="D117" s="3">
        <v>264</v>
      </c>
      <c r="E117" s="3">
        <v>262</v>
      </c>
      <c r="F117" s="3">
        <f>(D117+C117)/2</f>
        <v>261</v>
      </c>
      <c r="G117" s="3">
        <f>IF(F117&gt;E117,F117,E117)</f>
        <v>262</v>
      </c>
      <c r="H117" s="4">
        <v>4781.1400000000003</v>
      </c>
      <c r="I117" s="5">
        <f>IF(G117&lt;200,847.54,IF(G117&gt;600,0,((G117*-0.0005)+0.3)*4237.72))</f>
        <v>716.17467999999997</v>
      </c>
      <c r="J117" s="5"/>
      <c r="K117" s="6">
        <f>IF(I117&gt;J117,G117*(H117+I117),G117*(H117+J117))</f>
        <v>1440296.4461600001</v>
      </c>
      <c r="L117" s="6">
        <v>0</v>
      </c>
      <c r="M117" s="7">
        <v>0</v>
      </c>
      <c r="N117" s="7">
        <f>ROUND((K117+L117+M117),0)</f>
        <v>1440296</v>
      </c>
    </row>
    <row r="118" spans="1:14" x14ac:dyDescent="0.4">
      <c r="A118" s="2">
        <v>62005</v>
      </c>
      <c r="B118" s="2" t="s">
        <v>155</v>
      </c>
      <c r="C118" s="3">
        <v>182</v>
      </c>
      <c r="D118" s="3">
        <v>189</v>
      </c>
      <c r="E118" s="3">
        <v>176</v>
      </c>
      <c r="F118" s="3">
        <f>(D118+C118)/2</f>
        <v>185.5</v>
      </c>
      <c r="G118" s="3">
        <f>IF(F118&gt;E118,F118,E118)</f>
        <v>185.5</v>
      </c>
      <c r="H118" s="4">
        <v>4781.1400000000003</v>
      </c>
      <c r="I118" s="5">
        <f>IF(G118&lt;200,847.54,IF(G118&gt;600,0,((G118*-0.0005)+0.3)*4237.72))</f>
        <v>847.54</v>
      </c>
      <c r="J118" s="5"/>
      <c r="K118" s="6">
        <f>IF(I118&gt;J118,G118*(H118+I118),G118*(H118+J118))</f>
        <v>1044120.14</v>
      </c>
      <c r="L118" s="6">
        <v>0</v>
      </c>
      <c r="M118" s="7">
        <v>0</v>
      </c>
      <c r="N118" s="7">
        <f>ROUND((K118+L118+M118),0)</f>
        <v>1044120</v>
      </c>
    </row>
    <row r="119" spans="1:14" x14ac:dyDescent="0.4">
      <c r="A119" s="2">
        <v>65001</v>
      </c>
      <c r="B119" s="2" t="s">
        <v>160</v>
      </c>
      <c r="C119" s="3">
        <v>1319.48</v>
      </c>
      <c r="D119" s="3">
        <v>1391.42</v>
      </c>
      <c r="E119" s="3">
        <v>1373.18</v>
      </c>
      <c r="F119" s="3">
        <f>(D119+C119)/2</f>
        <v>1355.45</v>
      </c>
      <c r="G119" s="3">
        <f>IF(F119&gt;E119,F119,E119)</f>
        <v>1373.18</v>
      </c>
      <c r="H119" s="4">
        <v>4781.1400000000003</v>
      </c>
      <c r="I119" s="5">
        <f>IF(G119&lt;200,847.54,IF(G119&gt;600,0,((G119*-0.0005)+0.3)*4237.72))</f>
        <v>0</v>
      </c>
      <c r="J119" s="5"/>
      <c r="K119" s="6">
        <f>IF(I119&gt;J119,G119*(H119+I119),G119*(H119+J119))</f>
        <v>6565365.8252000008</v>
      </c>
      <c r="L119" s="6">
        <v>52593</v>
      </c>
      <c r="M119" s="7">
        <v>0</v>
      </c>
      <c r="N119" s="7">
        <f>ROUND((K119+L119+M119),0)</f>
        <v>6617959</v>
      </c>
    </row>
    <row r="120" spans="1:14" x14ac:dyDescent="0.4">
      <c r="A120" s="2">
        <v>49005</v>
      </c>
      <c r="B120" s="2" t="s">
        <v>119</v>
      </c>
      <c r="C120" s="3">
        <v>22428.7</v>
      </c>
      <c r="D120" s="3">
        <v>22691.95</v>
      </c>
      <c r="E120" s="3">
        <v>23119.47</v>
      </c>
      <c r="F120" s="3">
        <f>(D120+C120)/2</f>
        <v>22560.325000000001</v>
      </c>
      <c r="G120" s="3">
        <f>IF(F120&gt;E120,F120,E120)</f>
        <v>23119.47</v>
      </c>
      <c r="H120" s="4">
        <v>4781.1400000000003</v>
      </c>
      <c r="I120" s="5">
        <f>IF(G120&lt;200,847.54,IF(G120&gt;600,0,((G120*-0.0005)+0.3)*4237.72))</f>
        <v>0</v>
      </c>
      <c r="J120" s="5"/>
      <c r="K120" s="6">
        <f>IF(I120&gt;J120,G120*(H120+I120),G120*(H120+J120))</f>
        <v>110537422.79580002</v>
      </c>
      <c r="L120" s="6">
        <v>1544308</v>
      </c>
      <c r="M120" s="7">
        <v>66487</v>
      </c>
      <c r="N120" s="7">
        <f>ROUND((K120+L120+M120),0)</f>
        <v>112148218</v>
      </c>
    </row>
    <row r="121" spans="1:14" x14ac:dyDescent="0.4">
      <c r="A121" s="2">
        <v>5005</v>
      </c>
      <c r="B121" s="2" t="s">
        <v>23</v>
      </c>
      <c r="C121" s="3">
        <v>560.80999999999995</v>
      </c>
      <c r="D121" s="3">
        <v>582.41999999999996</v>
      </c>
      <c r="E121" s="3">
        <v>633.26</v>
      </c>
      <c r="F121" s="3">
        <f>(D121+C121)/2</f>
        <v>571.61500000000001</v>
      </c>
      <c r="G121" s="3">
        <f>IF(F121&gt;E121,F121,E121)</f>
        <v>633.26</v>
      </c>
      <c r="H121" s="4">
        <v>4781.1400000000003</v>
      </c>
      <c r="I121" s="5">
        <f>IF(G121&lt;200,847.54,IF(G121&gt;600,0,((G121*-0.0005)+0.3)*4237.72))</f>
        <v>0</v>
      </c>
      <c r="J121" s="5"/>
      <c r="K121" s="6">
        <f>IF(I121&gt;J121,G121*(H121+I121),G121*(H121+J121))</f>
        <v>3027704.7164000003</v>
      </c>
      <c r="L121" s="6">
        <v>4781</v>
      </c>
      <c r="M121" s="7">
        <v>0</v>
      </c>
      <c r="N121" s="7">
        <f>ROUND((K121+L121+M121),0)</f>
        <v>3032486</v>
      </c>
    </row>
    <row r="122" spans="1:14" x14ac:dyDescent="0.4">
      <c r="A122" s="2">
        <v>54002</v>
      </c>
      <c r="B122" s="2" t="s">
        <v>133</v>
      </c>
      <c r="C122" s="3">
        <v>920</v>
      </c>
      <c r="D122" s="3">
        <v>905</v>
      </c>
      <c r="E122" s="3">
        <v>925</v>
      </c>
      <c r="F122" s="3">
        <f>(D122+C122)/2</f>
        <v>912.5</v>
      </c>
      <c r="G122" s="3">
        <f>IF(F122&gt;E122,F122,E122)</f>
        <v>925</v>
      </c>
      <c r="H122" s="4">
        <v>4781.1400000000003</v>
      </c>
      <c r="I122" s="5">
        <f>IF(G122&lt;200,847.54,IF(G122&gt;600,0,((G122*-0.0005)+0.3)*4237.72))</f>
        <v>0</v>
      </c>
      <c r="J122" s="5"/>
      <c r="K122" s="6">
        <f>IF(I122&gt;J122,G122*(H122+I122),G122*(H122+J122))</f>
        <v>4422554.5</v>
      </c>
      <c r="L122" s="6">
        <v>2391</v>
      </c>
      <c r="M122" s="7">
        <v>0</v>
      </c>
      <c r="N122" s="7">
        <f>ROUND((K122+L122+M122),0)</f>
        <v>4424946</v>
      </c>
    </row>
    <row r="123" spans="1:14" x14ac:dyDescent="0.4">
      <c r="A123" s="2">
        <v>15003</v>
      </c>
      <c r="B123" s="2" t="s">
        <v>47</v>
      </c>
      <c r="C123" s="3">
        <v>204</v>
      </c>
      <c r="D123" s="3">
        <v>180</v>
      </c>
      <c r="E123" s="3">
        <v>184.5</v>
      </c>
      <c r="F123" s="3">
        <f>(D123+C123)/2</f>
        <v>192</v>
      </c>
      <c r="G123" s="3">
        <f>IF(F123&gt;E123,F123,E123)</f>
        <v>192</v>
      </c>
      <c r="H123" s="4">
        <v>4781.1400000000003</v>
      </c>
      <c r="I123" s="5">
        <f>IF(G123&lt;200,847.54,IF(G123&gt;600,0,((G123*-0.0005)+0.3)*4237.72))</f>
        <v>847.54</v>
      </c>
      <c r="J123" s="5"/>
      <c r="K123" s="6">
        <f>IF(I123&gt;J123,G123*(H123+I123),G123*(H123+J123))</f>
        <v>1080706.5600000001</v>
      </c>
      <c r="L123" s="6">
        <v>10758</v>
      </c>
      <c r="M123" s="7">
        <v>0</v>
      </c>
      <c r="N123" s="7">
        <f>ROUND((K123+L123+M123),0)</f>
        <v>1091465</v>
      </c>
    </row>
    <row r="124" spans="1:14" x14ac:dyDescent="0.4">
      <c r="A124" s="2">
        <v>26005</v>
      </c>
      <c r="B124" s="2" t="s">
        <v>72</v>
      </c>
      <c r="C124" s="3">
        <v>122</v>
      </c>
      <c r="D124" s="3">
        <v>110</v>
      </c>
      <c r="E124" s="3">
        <v>111</v>
      </c>
      <c r="F124" s="3">
        <f>(D124+C124)/2</f>
        <v>116</v>
      </c>
      <c r="G124" s="3">
        <f>IF(F124&gt;E124,F124,E124)</f>
        <v>116</v>
      </c>
      <c r="H124" s="4">
        <v>4781.1400000000003</v>
      </c>
      <c r="I124" s="5">
        <f>IF(G124&lt;200,847.54,IF(G124&gt;600,0,((G124*-0.0005)+0.3)*4237.72))</f>
        <v>847.54</v>
      </c>
      <c r="J124" s="5"/>
      <c r="K124" s="6">
        <f>IF(I124&gt;J124,G124*(H124+I124),G124*(H124+J124))</f>
        <v>652926.88</v>
      </c>
      <c r="L124" s="6">
        <v>0</v>
      </c>
      <c r="M124" s="7">
        <v>0</v>
      </c>
      <c r="N124" s="7">
        <f>ROUND((K124+L124+M124),0)</f>
        <v>652927</v>
      </c>
    </row>
    <row r="125" spans="1:14" x14ac:dyDescent="0.4">
      <c r="A125" s="2">
        <v>40002</v>
      </c>
      <c r="B125" s="2" t="s">
        <v>98</v>
      </c>
      <c r="C125" s="3">
        <v>2045.53</v>
      </c>
      <c r="D125" s="3">
        <v>2142.8000000000002</v>
      </c>
      <c r="E125" s="3">
        <v>2207.42</v>
      </c>
      <c r="F125" s="3">
        <f>(D125+C125)/2</f>
        <v>2094.165</v>
      </c>
      <c r="G125" s="3">
        <f>IF(F125&gt;E125,F125,E125)</f>
        <v>2207.42</v>
      </c>
      <c r="H125" s="4">
        <v>4781.1400000000003</v>
      </c>
      <c r="I125" s="5">
        <f>IF(G125&lt;200,847.54,IF(G125&gt;600,0,((G125*-0.0005)+0.3)*4237.72))</f>
        <v>0</v>
      </c>
      <c r="J125" s="5"/>
      <c r="K125" s="6">
        <f>IF(I125&gt;J125,G125*(H125+I125),G125*(H125+J125))</f>
        <v>10553984.058800001</v>
      </c>
      <c r="L125" s="6">
        <v>3586</v>
      </c>
      <c r="M125" s="7">
        <v>0</v>
      </c>
      <c r="N125" s="7">
        <f>ROUND((K125+L125+M125),0)</f>
        <v>10557570</v>
      </c>
    </row>
    <row r="126" spans="1:14" x14ac:dyDescent="0.4">
      <c r="A126" s="2">
        <v>57001</v>
      </c>
      <c r="B126" s="2" t="s">
        <v>143</v>
      </c>
      <c r="C126" s="3">
        <v>447</v>
      </c>
      <c r="D126" s="3">
        <v>418.61</v>
      </c>
      <c r="E126" s="3">
        <v>433.17</v>
      </c>
      <c r="F126" s="3">
        <f>(D126+C126)/2</f>
        <v>432.80500000000001</v>
      </c>
      <c r="G126" s="3">
        <f>IF(F126&gt;E126,F126,E126)</f>
        <v>433.17</v>
      </c>
      <c r="H126" s="4">
        <v>4781.1400000000003</v>
      </c>
      <c r="I126" s="5">
        <f>IF(G126&lt;200,847.54,IF(G126&gt;600,0,((G126*-0.0005)+0.3)*4237.72))</f>
        <v>353.48941379999997</v>
      </c>
      <c r="J126" s="5"/>
      <c r="K126" s="6">
        <f>IF(I126&gt;J126,G126*(H126+I126),G126*(H126+J126))</f>
        <v>2224167.4231757461</v>
      </c>
      <c r="L126" s="6">
        <v>0</v>
      </c>
      <c r="M126" s="7">
        <v>0</v>
      </c>
      <c r="N126" s="7">
        <f>ROUND((K126+L126+M126),0)</f>
        <v>2224167</v>
      </c>
    </row>
    <row r="127" spans="1:14" x14ac:dyDescent="0.4">
      <c r="A127" s="2">
        <v>1002</v>
      </c>
      <c r="B127" s="2" t="s">
        <v>12</v>
      </c>
      <c r="C127" s="3">
        <v>116</v>
      </c>
      <c r="D127" s="3">
        <v>107</v>
      </c>
      <c r="E127" s="3">
        <v>97</v>
      </c>
      <c r="F127" s="3">
        <f>(D127+C127)/2</f>
        <v>111.5</v>
      </c>
      <c r="G127" s="3">
        <f>IF(F127&gt;E127,F127,E127)</f>
        <v>111.5</v>
      </c>
      <c r="H127" s="4">
        <v>4781.1400000000003</v>
      </c>
      <c r="I127" s="5">
        <f>IF(G127&lt;200,847.54,IF(G127&gt;600,0,((G127*-0.0005)+0.3)*4237.72))</f>
        <v>847.54</v>
      </c>
      <c r="J127" s="5"/>
      <c r="K127" s="6">
        <f>IF(I127&gt;J127,G127*(H127+I127),G127*(H127+J127))</f>
        <v>627597.82000000007</v>
      </c>
      <c r="L127" s="6">
        <v>0</v>
      </c>
      <c r="M127" s="7">
        <v>0</v>
      </c>
      <c r="N127" s="7">
        <f>ROUND((K127+L127+M127),0)</f>
        <v>627598</v>
      </c>
    </row>
    <row r="128" spans="1:14" x14ac:dyDescent="0.4">
      <c r="A128" s="2">
        <v>54006</v>
      </c>
      <c r="B128" s="2" t="s">
        <v>135</v>
      </c>
      <c r="C128" s="3">
        <v>146</v>
      </c>
      <c r="D128" s="3">
        <v>164</v>
      </c>
      <c r="E128" s="3">
        <v>141</v>
      </c>
      <c r="F128" s="3">
        <f>(D128+C128)/2</f>
        <v>155</v>
      </c>
      <c r="G128" s="3">
        <f>IF(F128&gt;E128,F128,E128)</f>
        <v>155</v>
      </c>
      <c r="H128" s="4">
        <v>4781.1400000000003</v>
      </c>
      <c r="I128" s="5">
        <f>IF(G128&lt;200,847.54,IF(G128&gt;600,0,((G128*-0.0005)+0.3)*4237.72))</f>
        <v>847.54</v>
      </c>
      <c r="J128" s="5"/>
      <c r="K128" s="6">
        <f>IF(I128&gt;J128,G128*(H128+I128),G128*(H128+J128))</f>
        <v>872445.4</v>
      </c>
      <c r="L128" s="6">
        <v>2391</v>
      </c>
      <c r="M128" s="7">
        <v>0</v>
      </c>
      <c r="N128" s="7">
        <f>ROUND((K128+L128+M128),0)</f>
        <v>874836</v>
      </c>
    </row>
    <row r="129" spans="1:14" x14ac:dyDescent="0.4">
      <c r="A129" s="2">
        <v>41005</v>
      </c>
      <c r="B129" s="2" t="s">
        <v>102</v>
      </c>
      <c r="C129" s="3">
        <v>1459</v>
      </c>
      <c r="D129" s="3">
        <v>1496.38</v>
      </c>
      <c r="E129" s="3">
        <v>1500</v>
      </c>
      <c r="F129" s="3">
        <f>(D129+C129)/2</f>
        <v>1477.69</v>
      </c>
      <c r="G129" s="3">
        <f>IF(F129&gt;E129,F129,E129)</f>
        <v>1500</v>
      </c>
      <c r="H129" s="4">
        <v>4781.1400000000003</v>
      </c>
      <c r="I129" s="5">
        <f>IF(G129&lt;200,847.54,IF(G129&gt;600,0,((G129*-0.0005)+0.3)*4237.72))</f>
        <v>0</v>
      </c>
      <c r="J129" s="5"/>
      <c r="K129" s="6">
        <f>IF(I129&gt;J129,G129*(H129+I129),G129*(H129+J129))</f>
        <v>7171710.0000000009</v>
      </c>
      <c r="L129" s="6">
        <v>2391</v>
      </c>
      <c r="M129" s="7">
        <v>0</v>
      </c>
      <c r="N129" s="7">
        <f>ROUND((K129+L129+M129),0)</f>
        <v>7174101</v>
      </c>
    </row>
    <row r="130" spans="1:14" x14ac:dyDescent="0.4">
      <c r="A130" s="2">
        <v>20003</v>
      </c>
      <c r="B130" s="2" t="s">
        <v>57</v>
      </c>
      <c r="C130" s="3">
        <v>331</v>
      </c>
      <c r="D130" s="3">
        <v>352</v>
      </c>
      <c r="E130" s="3">
        <v>341</v>
      </c>
      <c r="F130" s="3">
        <f>(D130+C130)/2</f>
        <v>341.5</v>
      </c>
      <c r="G130" s="3">
        <f>IF(F130&gt;E130,F130,E130)</f>
        <v>341.5</v>
      </c>
      <c r="H130" s="4">
        <v>4781.1400000000003</v>
      </c>
      <c r="I130" s="5">
        <f>IF(G130&lt;200,847.54,IF(G130&gt;600,0,((G130*-0.0005)+0.3)*4237.72))</f>
        <v>547.72530999999992</v>
      </c>
      <c r="J130" s="5"/>
      <c r="K130" s="6">
        <f>IF(I130&gt;J130,G130*(H130+I130),G130*(H130+J130))</f>
        <v>1819807.503365</v>
      </c>
      <c r="L130" s="6">
        <v>0</v>
      </c>
      <c r="M130" s="7">
        <v>0</v>
      </c>
      <c r="N130" s="7">
        <f>ROUND((K130+L130+M130),0)</f>
        <v>1819808</v>
      </c>
    </row>
    <row r="131" spans="1:14" x14ac:dyDescent="0.4">
      <c r="A131" s="2">
        <v>66001</v>
      </c>
      <c r="B131" s="2" t="s">
        <v>161</v>
      </c>
      <c r="C131" s="3">
        <v>2102.12</v>
      </c>
      <c r="D131" s="3">
        <v>2098</v>
      </c>
      <c r="E131" s="3">
        <v>2054</v>
      </c>
      <c r="F131" s="3">
        <f>(D131+C131)/2</f>
        <v>2100.06</v>
      </c>
      <c r="G131" s="3">
        <f>IF(F131&gt;E131,F131,E131)</f>
        <v>2100.06</v>
      </c>
      <c r="H131" s="4">
        <v>4781.1400000000003</v>
      </c>
      <c r="I131" s="5">
        <f>IF(G131&lt;200,847.54,IF(G131&gt;600,0,((G131*-0.0005)+0.3)*4237.72))</f>
        <v>0</v>
      </c>
      <c r="J131" s="5"/>
      <c r="K131" s="6">
        <f>IF(I131&gt;J131,G131*(H131+I131),G131*(H131+J131))</f>
        <v>10040680.8684</v>
      </c>
      <c r="L131" s="6">
        <v>152996</v>
      </c>
      <c r="M131" s="7">
        <v>29318</v>
      </c>
      <c r="N131" s="7">
        <f>ROUND((K131+L131+M131),0)</f>
        <v>10222995</v>
      </c>
    </row>
    <row r="132" spans="1:14" x14ac:dyDescent="0.4">
      <c r="A132" s="2">
        <v>33005</v>
      </c>
      <c r="B132" s="2" t="s">
        <v>85</v>
      </c>
      <c r="C132" s="3">
        <v>182</v>
      </c>
      <c r="D132" s="3">
        <v>191</v>
      </c>
      <c r="E132" s="3">
        <v>166</v>
      </c>
      <c r="F132" s="3">
        <f>(D132+C132)/2</f>
        <v>186.5</v>
      </c>
      <c r="G132" s="3">
        <f>IF(F132&gt;E132,F132,E132)</f>
        <v>186.5</v>
      </c>
      <c r="H132" s="4">
        <v>4781.1400000000003</v>
      </c>
      <c r="I132" s="5">
        <f>IF(G132&lt;200,847.54,IF(G132&gt;600,0,((G132*-0.0005)+0.3)*4237.72))</f>
        <v>847.54</v>
      </c>
      <c r="J132" s="5"/>
      <c r="K132" s="6">
        <f>IF(I132&gt;J132,G132*(H132+I132),G132*(H132+J132))</f>
        <v>1049748.82</v>
      </c>
      <c r="L132" s="6">
        <v>7172</v>
      </c>
      <c r="M132" s="7">
        <v>0</v>
      </c>
      <c r="N132" s="7">
        <f>ROUND((K132+L132+M132),0)</f>
        <v>1056921</v>
      </c>
    </row>
    <row r="133" spans="1:14" x14ac:dyDescent="0.4">
      <c r="A133" s="2">
        <v>49006</v>
      </c>
      <c r="B133" s="2" t="s">
        <v>120</v>
      </c>
      <c r="C133" s="3">
        <v>836</v>
      </c>
      <c r="D133" s="3">
        <v>809</v>
      </c>
      <c r="E133" s="3">
        <v>848</v>
      </c>
      <c r="F133" s="3">
        <f>(D133+C133)/2</f>
        <v>822.5</v>
      </c>
      <c r="G133" s="3">
        <f>IF(F133&gt;E133,F133,E133)</f>
        <v>848</v>
      </c>
      <c r="H133" s="4">
        <v>4781.1400000000003</v>
      </c>
      <c r="I133" s="5">
        <f>IF(G133&lt;200,847.54,IF(G133&gt;600,0,((G133*-0.0005)+0.3)*4237.72))</f>
        <v>0</v>
      </c>
      <c r="J133" s="5"/>
      <c r="K133" s="6">
        <f>IF(I133&gt;J133,G133*(H133+I133),G133*(H133+J133))</f>
        <v>4054406.72</v>
      </c>
      <c r="L133" s="6">
        <v>16734</v>
      </c>
      <c r="M133" s="7">
        <v>0</v>
      </c>
      <c r="N133" s="7">
        <f>ROUND((K133+L133+M133),0)</f>
        <v>4071141</v>
      </c>
    </row>
    <row r="134" spans="1:14" x14ac:dyDescent="0.4">
      <c r="A134" s="2">
        <v>13001</v>
      </c>
      <c r="B134" s="2" t="s">
        <v>39</v>
      </c>
      <c r="C134" s="3">
        <v>1205.42</v>
      </c>
      <c r="D134" s="3">
        <v>1214.1600000000001</v>
      </c>
      <c r="E134" s="3">
        <v>1227.8800000000001</v>
      </c>
      <c r="F134" s="3">
        <f>(D134+C134)/2</f>
        <v>1209.79</v>
      </c>
      <c r="G134" s="3">
        <f>IF(F134&gt;E134,F134,E134)</f>
        <v>1227.8800000000001</v>
      </c>
      <c r="H134" s="4">
        <v>4781.1400000000003</v>
      </c>
      <c r="I134" s="5">
        <f>IF(G134&lt;200,847.54,IF(G134&gt;600,0,((G134*-0.0005)+0.3)*4237.72))</f>
        <v>0</v>
      </c>
      <c r="J134" s="5"/>
      <c r="K134" s="6">
        <f>IF(I134&gt;J134,G134*(H134+I134),G134*(H134+J134))</f>
        <v>5870666.1832000008</v>
      </c>
      <c r="L134" s="6">
        <v>5976</v>
      </c>
      <c r="M134" s="7">
        <v>0</v>
      </c>
      <c r="N134" s="7">
        <f>ROUND((K134+L134+M134),0)</f>
        <v>5876642</v>
      </c>
    </row>
    <row r="135" spans="1:14" x14ac:dyDescent="0.4">
      <c r="A135" s="2">
        <v>60006</v>
      </c>
      <c r="B135" s="2" t="s">
        <v>150</v>
      </c>
      <c r="C135" s="3">
        <v>357</v>
      </c>
      <c r="D135" s="3">
        <v>349</v>
      </c>
      <c r="E135" s="3">
        <v>348.4</v>
      </c>
      <c r="F135" s="3">
        <f>(D135+C135)/2</f>
        <v>353</v>
      </c>
      <c r="G135" s="3">
        <f>IF(F135&gt;E135,F135,E135)</f>
        <v>353</v>
      </c>
      <c r="H135" s="4">
        <v>4781.1400000000003</v>
      </c>
      <c r="I135" s="5">
        <f>IF(G135&lt;200,847.54,IF(G135&gt;600,0,((G135*-0.0005)+0.3)*4237.72))</f>
        <v>523.35842000000002</v>
      </c>
      <c r="J135" s="5"/>
      <c r="K135" s="6">
        <f>IF(I135&gt;J135,G135*(H135+I135),G135*(H135+J135))</f>
        <v>1872487.9422599999</v>
      </c>
      <c r="L135" s="6">
        <v>9562</v>
      </c>
      <c r="M135" s="7">
        <v>0</v>
      </c>
      <c r="N135" s="7">
        <f>ROUND((K135+L135+M135),0)</f>
        <v>1882050</v>
      </c>
    </row>
    <row r="136" spans="1:14" x14ac:dyDescent="0.4">
      <c r="A136" s="2">
        <v>11004</v>
      </c>
      <c r="B136" s="2" t="s">
        <v>35</v>
      </c>
      <c r="C136" s="3">
        <v>771.02</v>
      </c>
      <c r="D136" s="3">
        <v>769</v>
      </c>
      <c r="E136" s="3">
        <v>812.4</v>
      </c>
      <c r="F136" s="3">
        <f>(D136+C136)/2</f>
        <v>770.01</v>
      </c>
      <c r="G136" s="3">
        <f>IF(F136&gt;E136,F136,E136)</f>
        <v>812.4</v>
      </c>
      <c r="H136" s="4">
        <v>4781.1400000000003</v>
      </c>
      <c r="I136" s="5">
        <f>IF(G136&lt;200,847.54,IF(G136&gt;600,0,((G136*-0.0005)+0.3)*4237.72))</f>
        <v>0</v>
      </c>
      <c r="J136" s="5"/>
      <c r="K136" s="6">
        <f>IF(I136&gt;J136,G136*(H136+I136),G136*(H136+J136))</f>
        <v>3884198.1359999999</v>
      </c>
      <c r="L136" s="6">
        <v>0</v>
      </c>
      <c r="M136" s="7">
        <v>0</v>
      </c>
      <c r="N136" s="7">
        <f>ROUND((K136+L136+M136),0)</f>
        <v>3884198</v>
      </c>
    </row>
    <row r="137" spans="1:14" x14ac:dyDescent="0.4">
      <c r="A137" s="2">
        <v>51005</v>
      </c>
      <c r="B137" s="2" t="s">
        <v>128</v>
      </c>
      <c r="C137" s="3">
        <v>244</v>
      </c>
      <c r="D137" s="3">
        <v>254</v>
      </c>
      <c r="E137" s="3">
        <v>259</v>
      </c>
      <c r="F137" s="3">
        <f>(D137+C137)/2</f>
        <v>249</v>
      </c>
      <c r="G137" s="3">
        <f>IF(F137&gt;E137,F137,E137)</f>
        <v>259</v>
      </c>
      <c r="H137" s="4">
        <v>4781.1400000000003</v>
      </c>
      <c r="I137" s="5">
        <f>IF(G137&lt;200,847.54,IF(G137&gt;600,0,((G137*-0.0005)+0.3)*4237.72))</f>
        <v>722.53125999999997</v>
      </c>
      <c r="J137" s="5"/>
      <c r="K137" s="6">
        <f>IF(I137&gt;J137,G137*(H137+I137),G137*(H137+J137))</f>
        <v>1425450.8563399999</v>
      </c>
      <c r="L137" s="6">
        <v>0</v>
      </c>
      <c r="M137" s="7">
        <v>0</v>
      </c>
      <c r="N137" s="7">
        <f>ROUND((K137+L137+M137),0)</f>
        <v>1425451</v>
      </c>
    </row>
    <row r="138" spans="1:14" x14ac:dyDescent="0.4">
      <c r="A138" s="2">
        <v>6005</v>
      </c>
      <c r="B138" s="2" t="s">
        <v>27</v>
      </c>
      <c r="C138" s="3">
        <v>327</v>
      </c>
      <c r="D138" s="3">
        <v>317.43</v>
      </c>
      <c r="E138" s="3">
        <v>307</v>
      </c>
      <c r="F138" s="3">
        <f>(D138+C138)/2</f>
        <v>322.21500000000003</v>
      </c>
      <c r="G138" s="3">
        <f>IF(F138&gt;E138,F138,E138)</f>
        <v>322.21500000000003</v>
      </c>
      <c r="H138" s="4">
        <v>4781.1400000000003</v>
      </c>
      <c r="I138" s="5">
        <f>IF(G138&lt;200,847.54,IF(G138&gt;600,0,((G138*-0.0005)+0.3)*4237.72))</f>
        <v>588.58752509999988</v>
      </c>
      <c r="J138" s="5"/>
      <c r="K138" s="6">
        <f>IF(I138&gt;J138,G138*(H138+I138),G138*(H138+J138))</f>
        <v>1730206.7545000967</v>
      </c>
      <c r="L138" s="6">
        <v>0</v>
      </c>
      <c r="M138" s="7">
        <v>0</v>
      </c>
      <c r="N138" s="7">
        <f>ROUND((K138+L138+M138),0)</f>
        <v>1730207</v>
      </c>
    </row>
    <row r="139" spans="1:14" x14ac:dyDescent="0.4">
      <c r="A139" s="2">
        <v>14004</v>
      </c>
      <c r="B139" s="2" t="s">
        <v>43</v>
      </c>
      <c r="C139" s="3">
        <v>3863.45</v>
      </c>
      <c r="D139" s="3">
        <v>3857.12</v>
      </c>
      <c r="E139" s="3">
        <v>3913.23</v>
      </c>
      <c r="F139" s="3">
        <f>(D139+C139)/2</f>
        <v>3860.2849999999999</v>
      </c>
      <c r="G139" s="3">
        <f>IF(F139&gt;E139,F139,E139)</f>
        <v>3913.23</v>
      </c>
      <c r="H139" s="4">
        <v>4781.1400000000003</v>
      </c>
      <c r="I139" s="5">
        <f>IF(G139&lt;200,847.54,IF(G139&gt;600,0,((G139*-0.0005)+0.3)*4237.72))</f>
        <v>0</v>
      </c>
      <c r="J139" s="5"/>
      <c r="K139" s="6">
        <f>IF(I139&gt;J139,G139*(H139+I139),G139*(H139+J139))</f>
        <v>18709700.4822</v>
      </c>
      <c r="L139" s="6">
        <v>11953</v>
      </c>
      <c r="M139" s="7">
        <v>0</v>
      </c>
      <c r="N139" s="7">
        <f>ROUND((K139+L139+M139),0)</f>
        <v>18721653</v>
      </c>
    </row>
    <row r="140" spans="1:14" x14ac:dyDescent="0.4">
      <c r="A140" s="2">
        <v>18003</v>
      </c>
      <c r="B140" s="2" t="s">
        <v>53</v>
      </c>
      <c r="C140" s="3">
        <v>159</v>
      </c>
      <c r="D140" s="3">
        <v>160</v>
      </c>
      <c r="E140" s="3">
        <v>156</v>
      </c>
      <c r="F140" s="3">
        <f>(D140+C140)/2</f>
        <v>159.5</v>
      </c>
      <c r="G140" s="3">
        <f>IF(F140&gt;E140,F140,E140)</f>
        <v>159.5</v>
      </c>
      <c r="H140" s="4">
        <v>4781.1400000000003</v>
      </c>
      <c r="I140" s="5">
        <f>IF(G140&lt;200,847.54,IF(G140&gt;600,0,((G140*-0.0005)+0.3)*4237.72))</f>
        <v>847.54</v>
      </c>
      <c r="J140" s="5"/>
      <c r="K140" s="6">
        <f>IF(I140&gt;J140,G140*(H140+I140),G140*(H140+J140))</f>
        <v>897774.46000000008</v>
      </c>
      <c r="L140" s="6">
        <v>0</v>
      </c>
      <c r="M140" s="7">
        <v>0</v>
      </c>
      <c r="N140" s="7">
        <f>ROUND((K140+L140+M140),0)</f>
        <v>897774</v>
      </c>
    </row>
    <row r="141" spans="1:14" x14ac:dyDescent="0.4">
      <c r="A141" s="2">
        <v>14005</v>
      </c>
      <c r="B141" s="2" t="s">
        <v>44</v>
      </c>
      <c r="C141" s="3">
        <v>191</v>
      </c>
      <c r="D141" s="3">
        <v>215</v>
      </c>
      <c r="E141" s="3">
        <v>212</v>
      </c>
      <c r="F141" s="3">
        <f>(D141+C141)/2</f>
        <v>203</v>
      </c>
      <c r="G141" s="3">
        <f>IF(F141&gt;E141,F141,E141)</f>
        <v>212</v>
      </c>
      <c r="H141" s="4">
        <v>4781.1400000000003</v>
      </c>
      <c r="I141" s="5">
        <f>IF(G141&lt;200,847.54,IF(G141&gt;600,0,((G141*-0.0005)+0.3)*4237.72))</f>
        <v>822.11768000000006</v>
      </c>
      <c r="J141" s="5"/>
      <c r="K141" s="6">
        <f>IF(I141&gt;J141,G141*(H141+I141),G141*(H141+J141))</f>
        <v>1187890.6281600001</v>
      </c>
      <c r="L141" s="6">
        <v>0</v>
      </c>
      <c r="M141" s="7">
        <v>0</v>
      </c>
      <c r="N141" s="7">
        <f>ROUND((K141+L141+M141),0)</f>
        <v>1187891</v>
      </c>
    </row>
    <row r="142" spans="1:14" x14ac:dyDescent="0.4">
      <c r="A142" s="2">
        <v>18005</v>
      </c>
      <c r="B142" s="2" t="s">
        <v>54</v>
      </c>
      <c r="C142" s="3">
        <v>540</v>
      </c>
      <c r="D142" s="3">
        <v>535</v>
      </c>
      <c r="E142" s="3">
        <v>508</v>
      </c>
      <c r="F142" s="3">
        <f>(D142+C142)/2</f>
        <v>537.5</v>
      </c>
      <c r="G142" s="3">
        <f>IF(F142&gt;E142,F142,E142)</f>
        <v>537.5</v>
      </c>
      <c r="H142" s="4">
        <v>4781.1400000000003</v>
      </c>
      <c r="I142" s="5">
        <f>IF(G142&lt;200,847.54,IF(G142&gt;600,0,((G142*-0.0005)+0.3)*4237.72))</f>
        <v>132.42875000000001</v>
      </c>
      <c r="J142" s="5"/>
      <c r="K142" s="6">
        <f>IF(I142&gt;J142,G142*(H142+I142),G142*(H142+J142))</f>
        <v>2641043.203125</v>
      </c>
      <c r="L142" s="6">
        <v>0</v>
      </c>
      <c r="M142" s="7">
        <v>0</v>
      </c>
      <c r="N142" s="7">
        <f>ROUND((K142+L142+M142),0)</f>
        <v>2641043</v>
      </c>
    </row>
    <row r="143" spans="1:14" x14ac:dyDescent="0.4">
      <c r="A143" s="2">
        <v>36002</v>
      </c>
      <c r="B143" s="2" t="s">
        <v>88</v>
      </c>
      <c r="C143" s="3">
        <v>281</v>
      </c>
      <c r="D143" s="3">
        <v>281</v>
      </c>
      <c r="E143" s="3">
        <v>319</v>
      </c>
      <c r="F143" s="3">
        <f>(D143+C143)/2</f>
        <v>281</v>
      </c>
      <c r="G143" s="3">
        <f>IF(F143&gt;E143,F143,E143)</f>
        <v>319</v>
      </c>
      <c r="H143" s="4">
        <v>4781.1400000000003</v>
      </c>
      <c r="I143" s="5">
        <f>IF(G143&lt;200,847.54,IF(G143&gt;600,0,((G143*-0.0005)+0.3)*4237.72))</f>
        <v>595.39965999999993</v>
      </c>
      <c r="J143" s="5"/>
      <c r="K143" s="6">
        <f>IF(I143&gt;J143,G143*(H143+I143),G143*(H143+J143))</f>
        <v>1715116.1515400002</v>
      </c>
      <c r="L143" s="6">
        <v>15539</v>
      </c>
      <c r="M143" s="7">
        <v>0</v>
      </c>
      <c r="N143" s="7">
        <f>ROUND((K143+L143+M143),0)</f>
        <v>1730655</v>
      </c>
    </row>
    <row r="144" spans="1:14" x14ac:dyDescent="0.4">
      <c r="A144" s="2">
        <v>49007</v>
      </c>
      <c r="B144" s="2" t="s">
        <v>121</v>
      </c>
      <c r="C144" s="3">
        <v>1302.32</v>
      </c>
      <c r="D144" s="3">
        <v>1372.72</v>
      </c>
      <c r="E144" s="3">
        <v>1340.93</v>
      </c>
      <c r="F144" s="3">
        <f>(D144+C144)/2</f>
        <v>1337.52</v>
      </c>
      <c r="G144" s="3">
        <f>IF(F144&gt;E144,F144,E144)</f>
        <v>1340.93</v>
      </c>
      <c r="H144" s="4">
        <v>4781.1400000000003</v>
      </c>
      <c r="I144" s="5">
        <f>IF(G144&lt;200,847.54,IF(G144&gt;600,0,((G144*-0.0005)+0.3)*4237.72))</f>
        <v>0</v>
      </c>
      <c r="J144" s="5"/>
      <c r="K144" s="6">
        <f>IF(I144&gt;J144,G144*(H144+I144),G144*(H144+J144))</f>
        <v>6411174.0602000011</v>
      </c>
      <c r="L144" s="6">
        <v>3586</v>
      </c>
      <c r="M144" s="7">
        <v>0</v>
      </c>
      <c r="N144" s="7">
        <f>ROUND((K144+L144+M144),0)</f>
        <v>6414760</v>
      </c>
    </row>
    <row r="145" spans="1:14" x14ac:dyDescent="0.4">
      <c r="A145" s="2">
        <v>1003</v>
      </c>
      <c r="B145" s="2" t="s">
        <v>13</v>
      </c>
      <c r="C145" s="3">
        <v>114</v>
      </c>
      <c r="D145" s="3">
        <v>114</v>
      </c>
      <c r="E145" s="3">
        <v>116</v>
      </c>
      <c r="F145" s="3">
        <f>(D145+C145)/2</f>
        <v>114</v>
      </c>
      <c r="G145" s="3">
        <f>IF(F145&gt;E145,F145,E145)</f>
        <v>116</v>
      </c>
      <c r="H145" s="4">
        <v>4781.1400000000003</v>
      </c>
      <c r="I145" s="5">
        <f>IF(G145&lt;200,847.54,IF(G145&gt;600,0,((G145*-0.0005)+0.3)*4237.72))</f>
        <v>847.54</v>
      </c>
      <c r="J145" s="5"/>
      <c r="K145" s="6">
        <f>IF(I145&gt;J145,G145*(H145+I145),G145*(H145+J145))</f>
        <v>652926.88</v>
      </c>
      <c r="L145" s="6">
        <v>0</v>
      </c>
      <c r="M145" s="7">
        <v>0</v>
      </c>
      <c r="N145" s="7">
        <f>ROUND((K145+L145+M145),0)</f>
        <v>652927</v>
      </c>
    </row>
    <row r="146" spans="1:14" x14ac:dyDescent="0.4">
      <c r="A146" s="2">
        <v>47001</v>
      </c>
      <c r="B146" s="2" t="s">
        <v>113</v>
      </c>
      <c r="C146" s="3">
        <v>425</v>
      </c>
      <c r="D146" s="3">
        <v>408.49</v>
      </c>
      <c r="E146" s="3">
        <v>397</v>
      </c>
      <c r="F146" s="3">
        <f>(D146+C146)/2</f>
        <v>416.745</v>
      </c>
      <c r="G146" s="3">
        <f>IF(F146&gt;E146,F146,E146)</f>
        <v>416.745</v>
      </c>
      <c r="H146" s="4">
        <v>4781.1400000000003</v>
      </c>
      <c r="I146" s="5">
        <f>IF(G146&lt;200,847.54,IF(G146&gt;600,0,((G146*-0.0005)+0.3)*4237.72))</f>
        <v>388.29168929999992</v>
      </c>
      <c r="J146" s="5"/>
      <c r="K146" s="6">
        <f>IF(I146&gt;J146,G146*(H146+I146),G146*(H146+J146))</f>
        <v>2154334.8093573288</v>
      </c>
      <c r="L146" s="6">
        <v>1195</v>
      </c>
      <c r="M146" s="7">
        <v>0</v>
      </c>
      <c r="N146" s="7">
        <f>ROUND((K146+L146+M146),0)</f>
        <v>2155530</v>
      </c>
    </row>
    <row r="147" spans="1:14" x14ac:dyDescent="0.4">
      <c r="A147" s="2">
        <v>12003</v>
      </c>
      <c r="B147" s="2" t="s">
        <v>38</v>
      </c>
      <c r="C147" s="3">
        <v>224</v>
      </c>
      <c r="D147" s="3">
        <v>227</v>
      </c>
      <c r="E147" s="3">
        <v>208</v>
      </c>
      <c r="F147" s="3">
        <f>(D147+C147)/2</f>
        <v>225.5</v>
      </c>
      <c r="G147" s="3">
        <f>IF(F147&gt;E147,F147,E147)</f>
        <v>225.5</v>
      </c>
      <c r="H147" s="4">
        <v>4781.1400000000003</v>
      </c>
      <c r="I147" s="5">
        <f>IF(G147&lt;200,847.54,IF(G147&gt;600,0,((G147*-0.0005)+0.3)*4237.72))</f>
        <v>793.51306999999997</v>
      </c>
      <c r="J147" s="5"/>
      <c r="K147" s="6">
        <f>IF(I147&gt;J147,G147*(H147+I147),G147*(H147+J147))</f>
        <v>1257084.2672850001</v>
      </c>
      <c r="L147" s="6">
        <v>23906</v>
      </c>
      <c r="M147" s="7">
        <v>0</v>
      </c>
      <c r="N147" s="7">
        <f>ROUND((K147+L147+M147),0)</f>
        <v>1280990</v>
      </c>
    </row>
    <row r="148" spans="1:14" x14ac:dyDescent="0.4">
      <c r="A148" s="2">
        <v>54007</v>
      </c>
      <c r="B148" s="2" t="s">
        <v>136</v>
      </c>
      <c r="C148" s="3">
        <v>213</v>
      </c>
      <c r="D148" s="3">
        <v>207</v>
      </c>
      <c r="E148" s="3">
        <v>211</v>
      </c>
      <c r="F148" s="3">
        <f>(D148+C148)/2</f>
        <v>210</v>
      </c>
      <c r="G148" s="3">
        <f>IF(F148&gt;E148,F148,E148)</f>
        <v>211</v>
      </c>
      <c r="H148" s="4">
        <v>4781.1400000000003</v>
      </c>
      <c r="I148" s="5">
        <f>IF(G148&lt;200,847.54,IF(G148&gt;600,0,((G148*-0.0005)+0.3)*4237.72))</f>
        <v>824.2365400000001</v>
      </c>
      <c r="J148" s="5"/>
      <c r="K148" s="6">
        <f>IF(I148&gt;J148,G148*(H148+I148),G148*(H148+J148))</f>
        <v>1182734.44994</v>
      </c>
      <c r="L148" s="6">
        <v>1195</v>
      </c>
      <c r="M148" s="7">
        <v>0</v>
      </c>
      <c r="N148" s="7">
        <f>ROUND((K148+L148+M148),0)</f>
        <v>1183929</v>
      </c>
    </row>
    <row r="149" spans="1:14" x14ac:dyDescent="0.4">
      <c r="A149" s="2">
        <v>59002</v>
      </c>
      <c r="B149" s="2" t="s">
        <v>145</v>
      </c>
      <c r="C149" s="3">
        <v>682</v>
      </c>
      <c r="D149" s="3">
        <v>676</v>
      </c>
      <c r="E149" s="3">
        <v>684</v>
      </c>
      <c r="F149" s="3">
        <f>(D149+C149)/2</f>
        <v>679</v>
      </c>
      <c r="G149" s="3">
        <f>IF(F149&gt;E149,F149,E149)</f>
        <v>684</v>
      </c>
      <c r="H149" s="4">
        <v>4781.1400000000003</v>
      </c>
      <c r="I149" s="5">
        <f>IF(G149&lt;200,847.54,IF(G149&gt;600,0,((G149*-0.0005)+0.3)*4237.72))</f>
        <v>0</v>
      </c>
      <c r="J149" s="5"/>
      <c r="K149" s="6">
        <f>IF(I149&gt;J149,G149*(H149+I149),G149*(H149+J149))</f>
        <v>3270299.7600000002</v>
      </c>
      <c r="L149" s="6">
        <v>0</v>
      </c>
      <c r="M149" s="7">
        <v>0</v>
      </c>
      <c r="N149" s="7">
        <f>ROUND((K149+L149+M149),0)</f>
        <v>3270300</v>
      </c>
    </row>
    <row r="150" spans="1:14" x14ac:dyDescent="0.4">
      <c r="A150" s="9">
        <v>2006</v>
      </c>
      <c r="B150" s="2" t="s">
        <v>16</v>
      </c>
      <c r="C150" s="3">
        <v>303</v>
      </c>
      <c r="D150" s="3">
        <v>330</v>
      </c>
      <c r="E150" s="3">
        <v>350</v>
      </c>
      <c r="F150" s="3">
        <f>(D150+C150)/2</f>
        <v>316.5</v>
      </c>
      <c r="G150" s="3">
        <f>IF(F150&gt;E150,F150,E150)</f>
        <v>350</v>
      </c>
      <c r="H150" s="4">
        <v>4781.1400000000003</v>
      </c>
      <c r="I150" s="5">
        <f>IF(G150&lt;200,847.54,IF(G150&gt;600,0,((G150*-0.0005)+0.3)*4237.72))</f>
        <v>529.71499999999992</v>
      </c>
      <c r="J150" s="5"/>
      <c r="K150" s="6">
        <f>IF(I150&gt;J150,G150*(H150+I150),G150*(H150+J150))</f>
        <v>1858799.2500000002</v>
      </c>
      <c r="L150" s="6">
        <v>1195</v>
      </c>
      <c r="M150" s="7">
        <v>0</v>
      </c>
      <c r="N150" s="7">
        <f>ROUND((K150+L150+M150),0)</f>
        <v>1859994</v>
      </c>
    </row>
    <row r="151" spans="1:14" x14ac:dyDescent="0.4">
      <c r="A151" s="2">
        <v>55004</v>
      </c>
      <c r="B151" s="2" t="s">
        <v>137</v>
      </c>
      <c r="C151" s="3">
        <v>186.13</v>
      </c>
      <c r="D151" s="3">
        <v>222</v>
      </c>
      <c r="E151" s="3">
        <v>212</v>
      </c>
      <c r="F151" s="3">
        <f>(D151+C151)/2</f>
        <v>204.065</v>
      </c>
      <c r="G151" s="3">
        <f>IF(F151&gt;E151,F151,E151)</f>
        <v>212</v>
      </c>
      <c r="H151" s="4">
        <v>4781.1400000000003</v>
      </c>
      <c r="I151" s="5">
        <f>IF(G151&lt;200,847.54,IF(G151&gt;600,0,((G151*-0.0005)+0.3)*4237.72))</f>
        <v>822.11768000000006</v>
      </c>
      <c r="J151" s="5"/>
      <c r="K151" s="6">
        <f>IF(I151&gt;J151,G151*(H151+I151),G151*(H151+J151))</f>
        <v>1187890.6281600001</v>
      </c>
      <c r="L151" s="6">
        <v>0</v>
      </c>
      <c r="M151" s="7">
        <v>0</v>
      </c>
      <c r="N151" s="7">
        <f>ROUND((K151+L151+M151),0)</f>
        <v>1187891</v>
      </c>
    </row>
    <row r="152" spans="1:14" x14ac:dyDescent="0.4">
      <c r="A152" s="2">
        <v>63003</v>
      </c>
      <c r="B152" s="2" t="s">
        <v>158</v>
      </c>
      <c r="C152" s="3">
        <v>2690.56</v>
      </c>
      <c r="D152" s="3">
        <v>2682.41</v>
      </c>
      <c r="E152" s="3">
        <v>2685.36</v>
      </c>
      <c r="F152" s="3">
        <f>(D152+C152)/2</f>
        <v>2686.4849999999997</v>
      </c>
      <c r="G152" s="3">
        <f>IF(F152&gt;E152,F152,E152)</f>
        <v>2686.4849999999997</v>
      </c>
      <c r="H152" s="4">
        <v>4781.1400000000003</v>
      </c>
      <c r="I152" s="5">
        <f>IF(G152&lt;200,847.54,IF(G152&gt;600,0,((G152*-0.0005)+0.3)*4237.72))</f>
        <v>0</v>
      </c>
      <c r="J152" s="5"/>
      <c r="K152" s="6">
        <f>IF(I152&gt;J152,G152*(H152+I152),G152*(H152+J152))</f>
        <v>12844460.892899999</v>
      </c>
      <c r="L152" s="6">
        <v>15539</v>
      </c>
      <c r="M152" s="7">
        <v>0</v>
      </c>
      <c r="N152" s="7">
        <f>ROUND((K152+L152+M152),0)</f>
        <v>12860000</v>
      </c>
    </row>
    <row r="153" spans="1:14" x14ac:dyDescent="0.4">
      <c r="A153" s="10"/>
      <c r="B153" s="10"/>
      <c r="C153" s="3">
        <f>SUM(C2:C152)</f>
        <v>127168.87999999999</v>
      </c>
      <c r="D153" s="3">
        <f>SUM(D2:D152)</f>
        <v>128746.4</v>
      </c>
      <c r="E153" s="3">
        <f>SUM(E2:E152)</f>
        <v>130051.48999999998</v>
      </c>
      <c r="F153" s="3">
        <f>SUM(F2:F152)</f>
        <v>127957.63999999998</v>
      </c>
      <c r="G153" s="3">
        <f>SUM(G2:G152)</f>
        <v>130894.44499999998</v>
      </c>
      <c r="H153" s="4" t="s">
        <v>162</v>
      </c>
      <c r="I153" s="6">
        <f t="shared" ref="I153:N153" si="0">SUM(I2:I152)</f>
        <v>71426.744542999979</v>
      </c>
      <c r="J153" s="6">
        <f t="shared" si="0"/>
        <v>324.65600000000006</v>
      </c>
      <c r="K153" s="6">
        <f t="shared" si="0"/>
        <v>642862622.29204655</v>
      </c>
      <c r="L153" s="7">
        <f t="shared" si="0"/>
        <v>3167509</v>
      </c>
      <c r="M153" s="7">
        <f t="shared" si="0"/>
        <v>138893</v>
      </c>
      <c r="N153" s="7">
        <f t="shared" si="0"/>
        <v>646169027</v>
      </c>
    </row>
    <row r="154" spans="1:14" ht="17.25" thickBot="1" x14ac:dyDescent="0.45">
      <c r="A154" s="11"/>
      <c r="B154" s="11"/>
      <c r="C154" s="12"/>
      <c r="D154" s="12"/>
      <c r="E154" s="12"/>
      <c r="F154" s="13"/>
      <c r="G154" s="13"/>
      <c r="K154" s="17"/>
      <c r="L154" s="18"/>
      <c r="M154" s="19"/>
      <c r="N154" s="19"/>
    </row>
    <row r="155" spans="1:14" s="28" customFormat="1" ht="17.25" thickBot="1" x14ac:dyDescent="0.45">
      <c r="A155" s="20" t="s">
        <v>162</v>
      </c>
      <c r="B155" s="21" t="s">
        <v>163</v>
      </c>
      <c r="C155" s="22">
        <v>75</v>
      </c>
      <c r="D155" s="22">
        <v>44</v>
      </c>
      <c r="E155" s="22">
        <v>40</v>
      </c>
      <c r="F155" s="23">
        <f t="shared" ref="F155" si="1">(D155+C155)/2</f>
        <v>59.5</v>
      </c>
      <c r="G155" s="23">
        <f t="shared" ref="G155" si="2">F155</f>
        <v>59.5</v>
      </c>
      <c r="H155" s="24">
        <v>4781.1400000000003</v>
      </c>
      <c r="I155" s="25">
        <f t="shared" ref="I155" si="3">IF(G155&lt;200,847.54,IF(G155&gt;600,0,((G155*-0.0005)+0.3)*4237.72))</f>
        <v>847.54</v>
      </c>
      <c r="J155" s="25"/>
      <c r="K155" s="26">
        <f>G155*(H155+I155)</f>
        <v>334906.46000000002</v>
      </c>
      <c r="L155" s="17"/>
      <c r="M155" s="27"/>
      <c r="N155" s="27">
        <f t="shared" ref="N155" si="4">ROUND((K155+L155+M155),0)</f>
        <v>334906</v>
      </c>
    </row>
  </sheetData>
  <sortState ref="A2:N152">
    <sortCondition ref="B2:B152"/>
  </sortState>
  <printOptions horizontalCentered="1" gridLines="1"/>
  <pageMargins left="0.5" right="0.5" top="0.5" bottom="0.5" header="0.3" footer="0.3"/>
  <pageSetup scale="57" fitToHeight="0" orientation="landscape" cellComments="asDisplayed" r:id="rId1"/>
  <headerFooter alignWithMargins="0">
    <oddHeader xml:space="preserve">&amp;C&amp;"Ebrima,Regular"&amp;14FINAL FY2015 District Need Calculation&amp;"Lucida Sans Unicode,Regular"
</oddHeader>
    <oddFooter>&amp;C&amp;"Ebrima,Regular"&amp;9Page &amp;P&amp;R&amp;"Ebrima,Regular"&amp;9&amp;F 
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2015-05-28T14:58:46Z</cp:lastPrinted>
  <dcterms:created xsi:type="dcterms:W3CDTF">2015-05-28T14:48:18Z</dcterms:created>
  <dcterms:modified xsi:type="dcterms:W3CDTF">2015-05-28T14:59:34Z</dcterms:modified>
</cp:coreProperties>
</file>