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0" windowWidth="21075" windowHeight="9525"/>
  </bookViews>
  <sheets>
    <sheet name="Need Calc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'Need Calc'!$A$1:$N$154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'Need Calc'!$A$1:$M$166</definedName>
    <definedName name="_xlnm.Print_Titles" localSheetId="0">'Need Calc'!$A:$B,'Need Calc'!$1:$1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F2" i="1" l="1"/>
  <c r="G2" i="1" s="1"/>
  <c r="I2" i="1" s="1"/>
  <c r="K2" i="1" s="1"/>
  <c r="M2" i="1" s="1"/>
  <c r="F3" i="1"/>
  <c r="G3" i="1"/>
  <c r="I3" i="1" s="1"/>
  <c r="K3" i="1" s="1"/>
  <c r="M3" i="1" s="1"/>
  <c r="F4" i="1"/>
  <c r="G4" i="1" s="1"/>
  <c r="I4" i="1" s="1"/>
  <c r="K4" i="1" s="1"/>
  <c r="M4" i="1" s="1"/>
  <c r="F5" i="1"/>
  <c r="G5" i="1" s="1"/>
  <c r="I5" i="1" s="1"/>
  <c r="K5" i="1" s="1"/>
  <c r="M5" i="1" s="1"/>
  <c r="F6" i="1"/>
  <c r="G6" i="1" s="1"/>
  <c r="I6" i="1" s="1"/>
  <c r="K6" i="1" s="1"/>
  <c r="M6" i="1" s="1"/>
  <c r="F7" i="1"/>
  <c r="G7" i="1"/>
  <c r="I7" i="1" s="1"/>
  <c r="K7" i="1" s="1"/>
  <c r="M7" i="1" s="1"/>
  <c r="F8" i="1"/>
  <c r="G8" i="1" s="1"/>
  <c r="I8" i="1" s="1"/>
  <c r="K8" i="1" s="1"/>
  <c r="M8" i="1" s="1"/>
  <c r="F9" i="1"/>
  <c r="G9" i="1" s="1"/>
  <c r="I9" i="1" s="1"/>
  <c r="K9" i="1" s="1"/>
  <c r="M9" i="1" s="1"/>
  <c r="F10" i="1"/>
  <c r="G10" i="1" s="1"/>
  <c r="I10" i="1" s="1"/>
  <c r="K10" i="1" s="1"/>
  <c r="M10" i="1" s="1"/>
  <c r="F11" i="1"/>
  <c r="G11" i="1"/>
  <c r="I11" i="1" s="1"/>
  <c r="K11" i="1" s="1"/>
  <c r="M11" i="1" s="1"/>
  <c r="F12" i="1"/>
  <c r="G12" i="1" s="1"/>
  <c r="I12" i="1" s="1"/>
  <c r="K12" i="1" s="1"/>
  <c r="M12" i="1" s="1"/>
  <c r="F13" i="1"/>
  <c r="G13" i="1" s="1"/>
  <c r="I13" i="1" s="1"/>
  <c r="K13" i="1" s="1"/>
  <c r="M13" i="1" s="1"/>
  <c r="F14" i="1"/>
  <c r="G14" i="1" s="1"/>
  <c r="I14" i="1" s="1"/>
  <c r="K14" i="1" s="1"/>
  <c r="M14" i="1" s="1"/>
  <c r="F15" i="1"/>
  <c r="G15" i="1"/>
  <c r="I15" i="1" s="1"/>
  <c r="K15" i="1" s="1"/>
  <c r="M15" i="1" s="1"/>
  <c r="F16" i="1"/>
  <c r="G16" i="1" s="1"/>
  <c r="I16" i="1" s="1"/>
  <c r="K16" i="1" s="1"/>
  <c r="M16" i="1" s="1"/>
  <c r="F17" i="1"/>
  <c r="G17" i="1" s="1"/>
  <c r="I17" i="1" s="1"/>
  <c r="K17" i="1" s="1"/>
  <c r="M17" i="1" s="1"/>
  <c r="F18" i="1"/>
  <c r="G18" i="1" s="1"/>
  <c r="I18" i="1" s="1"/>
  <c r="K18" i="1" s="1"/>
  <c r="M18" i="1" s="1"/>
  <c r="F19" i="1"/>
  <c r="G19" i="1"/>
  <c r="I19" i="1" s="1"/>
  <c r="K19" i="1" s="1"/>
  <c r="M19" i="1" s="1"/>
  <c r="F20" i="1"/>
  <c r="G20" i="1" s="1"/>
  <c r="I20" i="1" s="1"/>
  <c r="K20" i="1" s="1"/>
  <c r="M20" i="1" s="1"/>
  <c r="F21" i="1"/>
  <c r="G21" i="1" s="1"/>
  <c r="I21" i="1" s="1"/>
  <c r="K21" i="1" s="1"/>
  <c r="M21" i="1" s="1"/>
  <c r="F22" i="1"/>
  <c r="G22" i="1" s="1"/>
  <c r="I22" i="1" s="1"/>
  <c r="K22" i="1" s="1"/>
  <c r="M22" i="1" s="1"/>
  <c r="F23" i="1"/>
  <c r="G23" i="1"/>
  <c r="I23" i="1" s="1"/>
  <c r="K23" i="1" s="1"/>
  <c r="M23" i="1" s="1"/>
  <c r="F24" i="1"/>
  <c r="G24" i="1" s="1"/>
  <c r="I24" i="1" s="1"/>
  <c r="K24" i="1" s="1"/>
  <c r="M24" i="1" s="1"/>
  <c r="F25" i="1"/>
  <c r="G25" i="1" s="1"/>
  <c r="I25" i="1" s="1"/>
  <c r="K25" i="1" s="1"/>
  <c r="M25" i="1" s="1"/>
  <c r="F26" i="1"/>
  <c r="G26" i="1" s="1"/>
  <c r="I26" i="1"/>
  <c r="K26" i="1" s="1"/>
  <c r="M26" i="1" s="1"/>
  <c r="F27" i="1"/>
  <c r="G27" i="1"/>
  <c r="I27" i="1" s="1"/>
  <c r="K27" i="1" s="1"/>
  <c r="M27" i="1" s="1"/>
  <c r="F28" i="1"/>
  <c r="G28" i="1" s="1"/>
  <c r="I28" i="1" s="1"/>
  <c r="K28" i="1" s="1"/>
  <c r="M28" i="1" s="1"/>
  <c r="F29" i="1"/>
  <c r="G29" i="1" s="1"/>
  <c r="I29" i="1" s="1"/>
  <c r="K29" i="1" s="1"/>
  <c r="M29" i="1" s="1"/>
  <c r="F30" i="1"/>
  <c r="G30" i="1" s="1"/>
  <c r="I30" i="1"/>
  <c r="K30" i="1" s="1"/>
  <c r="M30" i="1" s="1"/>
  <c r="F31" i="1"/>
  <c r="G31" i="1"/>
  <c r="I31" i="1" s="1"/>
  <c r="K31" i="1" s="1"/>
  <c r="M31" i="1" s="1"/>
  <c r="F32" i="1"/>
  <c r="G32" i="1" s="1"/>
  <c r="I32" i="1" s="1"/>
  <c r="K32" i="1" s="1"/>
  <c r="M32" i="1" s="1"/>
  <c r="F33" i="1"/>
  <c r="G33" i="1" s="1"/>
  <c r="I33" i="1" s="1"/>
  <c r="K33" i="1" s="1"/>
  <c r="M33" i="1" s="1"/>
  <c r="F34" i="1"/>
  <c r="G34" i="1" s="1"/>
  <c r="I34" i="1"/>
  <c r="K34" i="1" s="1"/>
  <c r="M34" i="1" s="1"/>
  <c r="F35" i="1"/>
  <c r="G35" i="1"/>
  <c r="I35" i="1" s="1"/>
  <c r="K35" i="1" s="1"/>
  <c r="M35" i="1" s="1"/>
  <c r="F36" i="1"/>
  <c r="G36" i="1" s="1"/>
  <c r="I36" i="1" s="1"/>
  <c r="K36" i="1" s="1"/>
  <c r="M36" i="1" s="1"/>
  <c r="F37" i="1"/>
  <c r="G37" i="1" s="1"/>
  <c r="I37" i="1" s="1"/>
  <c r="K37" i="1" s="1"/>
  <c r="M37" i="1" s="1"/>
  <c r="F38" i="1"/>
  <c r="G38" i="1" s="1"/>
  <c r="I38" i="1"/>
  <c r="K38" i="1" s="1"/>
  <c r="M38" i="1" s="1"/>
  <c r="F39" i="1"/>
  <c r="G39" i="1"/>
  <c r="I39" i="1" s="1"/>
  <c r="K39" i="1" s="1"/>
  <c r="M39" i="1" s="1"/>
  <c r="F40" i="1"/>
  <c r="G40" i="1" s="1"/>
  <c r="I40" i="1" s="1"/>
  <c r="K40" i="1" s="1"/>
  <c r="M40" i="1" s="1"/>
  <c r="F41" i="1"/>
  <c r="G41" i="1" s="1"/>
  <c r="I41" i="1" s="1"/>
  <c r="K41" i="1" s="1"/>
  <c r="M41" i="1" s="1"/>
  <c r="F42" i="1"/>
  <c r="G42" i="1" s="1"/>
  <c r="I42" i="1"/>
  <c r="K42" i="1" s="1"/>
  <c r="M42" i="1" s="1"/>
  <c r="F43" i="1"/>
  <c r="G43" i="1"/>
  <c r="I43" i="1" s="1"/>
  <c r="K43" i="1" s="1"/>
  <c r="M43" i="1" s="1"/>
  <c r="F44" i="1"/>
  <c r="G44" i="1" s="1"/>
  <c r="I44" i="1" s="1"/>
  <c r="K44" i="1" s="1"/>
  <c r="M44" i="1" s="1"/>
  <c r="F45" i="1"/>
  <c r="G45" i="1" s="1"/>
  <c r="I45" i="1" s="1"/>
  <c r="K45" i="1" s="1"/>
  <c r="M45" i="1" s="1"/>
  <c r="F46" i="1"/>
  <c r="G46" i="1" s="1"/>
  <c r="I46" i="1" s="1"/>
  <c r="K46" i="1" s="1"/>
  <c r="M46" i="1" s="1"/>
  <c r="F47" i="1"/>
  <c r="G47" i="1"/>
  <c r="I47" i="1" s="1"/>
  <c r="K47" i="1" s="1"/>
  <c r="M47" i="1" s="1"/>
  <c r="F48" i="1"/>
  <c r="G48" i="1" s="1"/>
  <c r="I48" i="1" s="1"/>
  <c r="K48" i="1" s="1"/>
  <c r="M48" i="1" s="1"/>
  <c r="F49" i="1"/>
  <c r="G49" i="1" s="1"/>
  <c r="I49" i="1" s="1"/>
  <c r="K49" i="1" s="1"/>
  <c r="M49" i="1" s="1"/>
  <c r="F50" i="1"/>
  <c r="G50" i="1" s="1"/>
  <c r="I50" i="1" s="1"/>
  <c r="K50" i="1" s="1"/>
  <c r="M50" i="1" s="1"/>
  <c r="F51" i="1"/>
  <c r="G51" i="1"/>
  <c r="I51" i="1" s="1"/>
  <c r="K51" i="1" s="1"/>
  <c r="M51" i="1" s="1"/>
  <c r="F52" i="1"/>
  <c r="G52" i="1" s="1"/>
  <c r="I52" i="1" s="1"/>
  <c r="K52" i="1" s="1"/>
  <c r="M52" i="1" s="1"/>
  <c r="F53" i="1"/>
  <c r="G53" i="1" s="1"/>
  <c r="I53" i="1" s="1"/>
  <c r="K53" i="1" s="1"/>
  <c r="M53" i="1" s="1"/>
  <c r="F54" i="1"/>
  <c r="G54" i="1" s="1"/>
  <c r="I54" i="1" s="1"/>
  <c r="K54" i="1" s="1"/>
  <c r="M54" i="1" s="1"/>
  <c r="F55" i="1"/>
  <c r="G55" i="1"/>
  <c r="I55" i="1" s="1"/>
  <c r="K55" i="1" s="1"/>
  <c r="M55" i="1" s="1"/>
  <c r="F56" i="1"/>
  <c r="G56" i="1" s="1"/>
  <c r="I56" i="1" s="1"/>
  <c r="K56" i="1" s="1"/>
  <c r="M56" i="1" s="1"/>
  <c r="F57" i="1"/>
  <c r="G57" i="1" s="1"/>
  <c r="I57" i="1" s="1"/>
  <c r="K57" i="1" s="1"/>
  <c r="M57" i="1" s="1"/>
  <c r="F58" i="1"/>
  <c r="G58" i="1" s="1"/>
  <c r="I58" i="1" s="1"/>
  <c r="K58" i="1" s="1"/>
  <c r="M58" i="1" s="1"/>
  <c r="F59" i="1"/>
  <c r="G59" i="1"/>
  <c r="I59" i="1" s="1"/>
  <c r="K59" i="1" s="1"/>
  <c r="M59" i="1" s="1"/>
  <c r="F60" i="1"/>
  <c r="G60" i="1" s="1"/>
  <c r="I60" i="1" s="1"/>
  <c r="K60" i="1" s="1"/>
  <c r="M60" i="1" s="1"/>
  <c r="F61" i="1"/>
  <c r="G61" i="1" s="1"/>
  <c r="I61" i="1" s="1"/>
  <c r="K61" i="1" s="1"/>
  <c r="M61" i="1" s="1"/>
  <c r="J61" i="1"/>
  <c r="F62" i="1"/>
  <c r="G62" i="1"/>
  <c r="I62" i="1" s="1"/>
  <c r="K62" i="1" s="1"/>
  <c r="M62" i="1" s="1"/>
  <c r="F63" i="1"/>
  <c r="G63" i="1" s="1"/>
  <c r="I63" i="1" s="1"/>
  <c r="K63" i="1" s="1"/>
  <c r="M63" i="1" s="1"/>
  <c r="F64" i="1"/>
  <c r="G64" i="1" s="1"/>
  <c r="I64" i="1" s="1"/>
  <c r="K64" i="1" s="1"/>
  <c r="M64" i="1" s="1"/>
  <c r="F65" i="1"/>
  <c r="G65" i="1" s="1"/>
  <c r="I65" i="1" s="1"/>
  <c r="K65" i="1" s="1"/>
  <c r="M65" i="1" s="1"/>
  <c r="F66" i="1"/>
  <c r="G66" i="1"/>
  <c r="I66" i="1" s="1"/>
  <c r="K66" i="1" s="1"/>
  <c r="M66" i="1" s="1"/>
  <c r="F67" i="1"/>
  <c r="G67" i="1" s="1"/>
  <c r="I67" i="1" s="1"/>
  <c r="K67" i="1" s="1"/>
  <c r="M67" i="1" s="1"/>
  <c r="F68" i="1"/>
  <c r="G68" i="1" s="1"/>
  <c r="I68" i="1" s="1"/>
  <c r="K68" i="1" s="1"/>
  <c r="M68" i="1" s="1"/>
  <c r="F69" i="1"/>
  <c r="G69" i="1" s="1"/>
  <c r="I69" i="1" s="1"/>
  <c r="K69" i="1" s="1"/>
  <c r="M69" i="1" s="1"/>
  <c r="F70" i="1"/>
  <c r="G70" i="1"/>
  <c r="I70" i="1" s="1"/>
  <c r="K70" i="1" s="1"/>
  <c r="M70" i="1" s="1"/>
  <c r="F71" i="1"/>
  <c r="G71" i="1" s="1"/>
  <c r="I71" i="1" s="1"/>
  <c r="J71" i="1"/>
  <c r="F72" i="1"/>
  <c r="G72" i="1" s="1"/>
  <c r="I72" i="1" s="1"/>
  <c r="K72" i="1" s="1"/>
  <c r="M72" i="1" s="1"/>
  <c r="F73" i="1"/>
  <c r="G73" i="1" s="1"/>
  <c r="I73" i="1" s="1"/>
  <c r="K73" i="1" s="1"/>
  <c r="M73" i="1" s="1"/>
  <c r="F74" i="1"/>
  <c r="G74" i="1" s="1"/>
  <c r="I74" i="1" s="1"/>
  <c r="K74" i="1" s="1"/>
  <c r="M74" i="1" s="1"/>
  <c r="F75" i="1"/>
  <c r="G75" i="1"/>
  <c r="I75" i="1" s="1"/>
  <c r="K75" i="1" s="1"/>
  <c r="M75" i="1" s="1"/>
  <c r="F76" i="1"/>
  <c r="G76" i="1" s="1"/>
  <c r="I76" i="1" s="1"/>
  <c r="K76" i="1" s="1"/>
  <c r="M76" i="1" s="1"/>
  <c r="F77" i="1"/>
  <c r="G77" i="1" s="1"/>
  <c r="I77" i="1" s="1"/>
  <c r="K77" i="1" s="1"/>
  <c r="M77" i="1" s="1"/>
  <c r="J77" i="1"/>
  <c r="F78" i="1"/>
  <c r="G78" i="1"/>
  <c r="I78" i="1" s="1"/>
  <c r="K78" i="1" s="1"/>
  <c r="M78" i="1" s="1"/>
  <c r="F79" i="1"/>
  <c r="G79" i="1" s="1"/>
  <c r="I79" i="1" s="1"/>
  <c r="K79" i="1" s="1"/>
  <c r="M79" i="1" s="1"/>
  <c r="F80" i="1"/>
  <c r="G80" i="1" s="1"/>
  <c r="I80" i="1" s="1"/>
  <c r="K80" i="1" s="1"/>
  <c r="M80" i="1" s="1"/>
  <c r="F81" i="1"/>
  <c r="G81" i="1" s="1"/>
  <c r="I81" i="1" s="1"/>
  <c r="K81" i="1" s="1"/>
  <c r="M81" i="1" s="1"/>
  <c r="F82" i="1"/>
  <c r="G82" i="1"/>
  <c r="I82" i="1" s="1"/>
  <c r="K82" i="1" s="1"/>
  <c r="M82" i="1" s="1"/>
  <c r="F83" i="1"/>
  <c r="G83" i="1" s="1"/>
  <c r="I83" i="1" s="1"/>
  <c r="K83" i="1" s="1"/>
  <c r="M83" i="1" s="1"/>
  <c r="F84" i="1"/>
  <c r="G84" i="1" s="1"/>
  <c r="I84" i="1" s="1"/>
  <c r="K84" i="1" s="1"/>
  <c r="M84" i="1" s="1"/>
  <c r="F85" i="1"/>
  <c r="G85" i="1" s="1"/>
  <c r="I85" i="1" s="1"/>
  <c r="K85" i="1" s="1"/>
  <c r="M85" i="1" s="1"/>
  <c r="F86" i="1"/>
  <c r="G86" i="1"/>
  <c r="I86" i="1" s="1"/>
  <c r="K86" i="1" s="1"/>
  <c r="M86" i="1" s="1"/>
  <c r="F87" i="1"/>
  <c r="G87" i="1" s="1"/>
  <c r="I87" i="1" s="1"/>
  <c r="K87" i="1" s="1"/>
  <c r="M87" i="1" s="1"/>
  <c r="F88" i="1"/>
  <c r="G88" i="1" s="1"/>
  <c r="I88" i="1" s="1"/>
  <c r="K88" i="1" s="1"/>
  <c r="M88" i="1" s="1"/>
  <c r="F89" i="1"/>
  <c r="G89" i="1" s="1"/>
  <c r="I89" i="1" s="1"/>
  <c r="K89" i="1" s="1"/>
  <c r="M89" i="1" s="1"/>
  <c r="F90" i="1"/>
  <c r="G90" i="1"/>
  <c r="I90" i="1" s="1"/>
  <c r="K90" i="1" s="1"/>
  <c r="M90" i="1" s="1"/>
  <c r="F91" i="1"/>
  <c r="G91" i="1" s="1"/>
  <c r="I91" i="1" s="1"/>
  <c r="K91" i="1" s="1"/>
  <c r="M91" i="1" s="1"/>
  <c r="F92" i="1"/>
  <c r="G92" i="1" s="1"/>
  <c r="I92" i="1" s="1"/>
  <c r="K92" i="1" s="1"/>
  <c r="M92" i="1" s="1"/>
  <c r="F93" i="1"/>
  <c r="G93" i="1" s="1"/>
  <c r="I93" i="1" s="1"/>
  <c r="K93" i="1" s="1"/>
  <c r="M93" i="1" s="1"/>
  <c r="F94" i="1"/>
  <c r="G94" i="1"/>
  <c r="I94" i="1" s="1"/>
  <c r="K94" i="1" s="1"/>
  <c r="M94" i="1" s="1"/>
  <c r="F95" i="1"/>
  <c r="G95" i="1" s="1"/>
  <c r="I95" i="1" s="1"/>
  <c r="K95" i="1" s="1"/>
  <c r="M95" i="1" s="1"/>
  <c r="F96" i="1"/>
  <c r="G96" i="1" s="1"/>
  <c r="I96" i="1" s="1"/>
  <c r="K96" i="1" s="1"/>
  <c r="M96" i="1" s="1"/>
  <c r="F97" i="1"/>
  <c r="G97" i="1" s="1"/>
  <c r="I97" i="1" s="1"/>
  <c r="K97" i="1" s="1"/>
  <c r="M97" i="1" s="1"/>
  <c r="F98" i="1"/>
  <c r="G98" i="1"/>
  <c r="I98" i="1" s="1"/>
  <c r="K98" i="1" s="1"/>
  <c r="M98" i="1" s="1"/>
  <c r="F99" i="1"/>
  <c r="G99" i="1" s="1"/>
  <c r="I99" i="1" s="1"/>
  <c r="K99" i="1" s="1"/>
  <c r="M99" i="1" s="1"/>
  <c r="F100" i="1"/>
  <c r="G100" i="1" s="1"/>
  <c r="I100" i="1" s="1"/>
  <c r="K100" i="1" s="1"/>
  <c r="F101" i="1"/>
  <c r="G101" i="1" s="1"/>
  <c r="I101" i="1" s="1"/>
  <c r="K101" i="1" s="1"/>
  <c r="M101" i="1" s="1"/>
  <c r="F102" i="1"/>
  <c r="G102" i="1"/>
  <c r="I102" i="1" s="1"/>
  <c r="K102" i="1" s="1"/>
  <c r="M102" i="1" s="1"/>
  <c r="F103" i="1"/>
  <c r="G103" i="1" s="1"/>
  <c r="I103" i="1" s="1"/>
  <c r="K103" i="1" s="1"/>
  <c r="M103" i="1" s="1"/>
  <c r="F104" i="1"/>
  <c r="G104" i="1" s="1"/>
  <c r="I104" i="1" s="1"/>
  <c r="K104" i="1" s="1"/>
  <c r="M104" i="1" s="1"/>
  <c r="F105" i="1"/>
  <c r="G105" i="1" s="1"/>
  <c r="I105" i="1" s="1"/>
  <c r="K105" i="1" s="1"/>
  <c r="M105" i="1" s="1"/>
  <c r="J105" i="1"/>
  <c r="F106" i="1"/>
  <c r="G106" i="1" s="1"/>
  <c r="I106" i="1" s="1"/>
  <c r="K106" i="1" s="1"/>
  <c r="M106" i="1" s="1"/>
  <c r="F107" i="1"/>
  <c r="G107" i="1"/>
  <c r="I107" i="1" s="1"/>
  <c r="K107" i="1" s="1"/>
  <c r="M107" i="1" s="1"/>
  <c r="F108" i="1"/>
  <c r="G108" i="1" s="1"/>
  <c r="I108" i="1" s="1"/>
  <c r="K108" i="1" s="1"/>
  <c r="M108" i="1" s="1"/>
  <c r="F109" i="1"/>
  <c r="G109" i="1" s="1"/>
  <c r="I109" i="1" s="1"/>
  <c r="K109" i="1" s="1"/>
  <c r="M109" i="1" s="1"/>
  <c r="F110" i="1"/>
  <c r="G110" i="1" s="1"/>
  <c r="I110" i="1" s="1"/>
  <c r="K110" i="1" s="1"/>
  <c r="M110" i="1" s="1"/>
  <c r="F111" i="1"/>
  <c r="G111" i="1"/>
  <c r="I111" i="1" s="1"/>
  <c r="K111" i="1" s="1"/>
  <c r="M111" i="1" s="1"/>
  <c r="F112" i="1"/>
  <c r="G112" i="1" s="1"/>
  <c r="I112" i="1" s="1"/>
  <c r="K112" i="1" s="1"/>
  <c r="M112" i="1" s="1"/>
  <c r="F113" i="1"/>
  <c r="G113" i="1" s="1"/>
  <c r="I113" i="1" s="1"/>
  <c r="K113" i="1" s="1"/>
  <c r="M113" i="1" s="1"/>
  <c r="F114" i="1"/>
  <c r="G114" i="1" s="1"/>
  <c r="I114" i="1" s="1"/>
  <c r="K114" i="1" s="1"/>
  <c r="M114" i="1" s="1"/>
  <c r="F115" i="1"/>
  <c r="G115" i="1"/>
  <c r="I115" i="1" s="1"/>
  <c r="K115" i="1" s="1"/>
  <c r="M115" i="1" s="1"/>
  <c r="F116" i="1"/>
  <c r="G116" i="1" s="1"/>
  <c r="I116" i="1" s="1"/>
  <c r="K116" i="1" s="1"/>
  <c r="M116" i="1" s="1"/>
  <c r="F117" i="1"/>
  <c r="G117" i="1" s="1"/>
  <c r="I117" i="1" s="1"/>
  <c r="K117" i="1" s="1"/>
  <c r="M117" i="1" s="1"/>
  <c r="F118" i="1"/>
  <c r="G118" i="1" s="1"/>
  <c r="I118" i="1" s="1"/>
  <c r="K118" i="1" s="1"/>
  <c r="M118" i="1" s="1"/>
  <c r="F119" i="1"/>
  <c r="G119" i="1"/>
  <c r="I119" i="1" s="1"/>
  <c r="K119" i="1" s="1"/>
  <c r="M119" i="1" s="1"/>
  <c r="F120" i="1"/>
  <c r="G120" i="1" s="1"/>
  <c r="I120" i="1" s="1"/>
  <c r="K120" i="1" s="1"/>
  <c r="M120" i="1" s="1"/>
  <c r="F121" i="1"/>
  <c r="G121" i="1" s="1"/>
  <c r="I121" i="1" s="1"/>
  <c r="K121" i="1" s="1"/>
  <c r="M121" i="1" s="1"/>
  <c r="F122" i="1"/>
  <c r="G122" i="1" s="1"/>
  <c r="I122" i="1" s="1"/>
  <c r="K122" i="1" s="1"/>
  <c r="M122" i="1" s="1"/>
  <c r="F123" i="1"/>
  <c r="G123" i="1"/>
  <c r="I123" i="1" s="1"/>
  <c r="K123" i="1" s="1"/>
  <c r="J123" i="1"/>
  <c r="M123" i="1"/>
  <c r="F124" i="1"/>
  <c r="G124" i="1"/>
  <c r="I124" i="1" s="1"/>
  <c r="K124" i="1" s="1"/>
  <c r="M124" i="1" s="1"/>
  <c r="F125" i="1"/>
  <c r="G125" i="1" s="1"/>
  <c r="I125" i="1" s="1"/>
  <c r="K125" i="1" s="1"/>
  <c r="M125" i="1" s="1"/>
  <c r="F126" i="1"/>
  <c r="G126" i="1" s="1"/>
  <c r="I126" i="1" s="1"/>
  <c r="K126" i="1" s="1"/>
  <c r="M126" i="1" s="1"/>
  <c r="F127" i="1"/>
  <c r="G127" i="1" s="1"/>
  <c r="I127" i="1" s="1"/>
  <c r="K127" i="1" s="1"/>
  <c r="M127" i="1" s="1"/>
  <c r="F128" i="1"/>
  <c r="G128" i="1"/>
  <c r="I128" i="1" s="1"/>
  <c r="K128" i="1" s="1"/>
  <c r="M128" i="1" s="1"/>
  <c r="F129" i="1"/>
  <c r="G129" i="1" s="1"/>
  <c r="I129" i="1" s="1"/>
  <c r="K129" i="1" s="1"/>
  <c r="M129" i="1" s="1"/>
  <c r="F130" i="1"/>
  <c r="G130" i="1" s="1"/>
  <c r="I130" i="1" s="1"/>
  <c r="K130" i="1" s="1"/>
  <c r="M130" i="1" s="1"/>
  <c r="F131" i="1"/>
  <c r="G131" i="1" s="1"/>
  <c r="I131" i="1" s="1"/>
  <c r="K131" i="1" s="1"/>
  <c r="M131" i="1" s="1"/>
  <c r="F132" i="1"/>
  <c r="G132" i="1"/>
  <c r="I132" i="1" s="1"/>
  <c r="K132" i="1" s="1"/>
  <c r="M132" i="1" s="1"/>
  <c r="F133" i="1"/>
  <c r="G133" i="1" s="1"/>
  <c r="I133" i="1" s="1"/>
  <c r="K133" i="1" s="1"/>
  <c r="M133" i="1" s="1"/>
  <c r="F134" i="1"/>
  <c r="G134" i="1" s="1"/>
  <c r="I134" i="1" s="1"/>
  <c r="K134" i="1" s="1"/>
  <c r="M134" i="1" s="1"/>
  <c r="F135" i="1"/>
  <c r="G135" i="1" s="1"/>
  <c r="I135" i="1" s="1"/>
  <c r="K135" i="1" s="1"/>
  <c r="M135" i="1" s="1"/>
  <c r="F136" i="1"/>
  <c r="G136" i="1"/>
  <c r="I136" i="1" s="1"/>
  <c r="K136" i="1" s="1"/>
  <c r="M136" i="1" s="1"/>
  <c r="F137" i="1"/>
  <c r="G137" i="1" s="1"/>
  <c r="I137" i="1" s="1"/>
  <c r="K137" i="1" s="1"/>
  <c r="M137" i="1" s="1"/>
  <c r="F138" i="1"/>
  <c r="G138" i="1" s="1"/>
  <c r="I138" i="1" s="1"/>
  <c r="K138" i="1" s="1"/>
  <c r="M138" i="1" s="1"/>
  <c r="F139" i="1"/>
  <c r="G139" i="1" s="1"/>
  <c r="I139" i="1" s="1"/>
  <c r="K139" i="1" s="1"/>
  <c r="M139" i="1" s="1"/>
  <c r="F140" i="1"/>
  <c r="G140" i="1"/>
  <c r="I140" i="1" s="1"/>
  <c r="K140" i="1" s="1"/>
  <c r="M140" i="1" s="1"/>
  <c r="F141" i="1"/>
  <c r="G141" i="1" s="1"/>
  <c r="I141" i="1" s="1"/>
  <c r="K141" i="1" s="1"/>
  <c r="M141" i="1" s="1"/>
  <c r="F142" i="1"/>
  <c r="G142" i="1" s="1"/>
  <c r="I142" i="1" s="1"/>
  <c r="K142" i="1" s="1"/>
  <c r="M142" i="1" s="1"/>
  <c r="F143" i="1"/>
  <c r="G143" i="1" s="1"/>
  <c r="I143" i="1" s="1"/>
  <c r="K143" i="1" s="1"/>
  <c r="M143" i="1" s="1"/>
  <c r="F144" i="1"/>
  <c r="G144" i="1"/>
  <c r="I144" i="1" s="1"/>
  <c r="K144" i="1" s="1"/>
  <c r="M144" i="1" s="1"/>
  <c r="F145" i="1"/>
  <c r="G145" i="1" s="1"/>
  <c r="I145" i="1" s="1"/>
  <c r="K145" i="1" s="1"/>
  <c r="M145" i="1" s="1"/>
  <c r="F146" i="1"/>
  <c r="G146" i="1" s="1"/>
  <c r="I146" i="1" s="1"/>
  <c r="K146" i="1" s="1"/>
  <c r="M146" i="1" s="1"/>
  <c r="F147" i="1"/>
  <c r="G147" i="1" s="1"/>
  <c r="I147" i="1" s="1"/>
  <c r="K147" i="1" s="1"/>
  <c r="M147" i="1" s="1"/>
  <c r="F148" i="1"/>
  <c r="G148" i="1"/>
  <c r="I148" i="1" s="1"/>
  <c r="K148" i="1" s="1"/>
  <c r="M148" i="1" s="1"/>
  <c r="F149" i="1"/>
  <c r="G149" i="1" s="1"/>
  <c r="I149" i="1" s="1"/>
  <c r="K149" i="1" s="1"/>
  <c r="M149" i="1" s="1"/>
  <c r="F150" i="1"/>
  <c r="G150" i="1" s="1"/>
  <c r="I150" i="1" s="1"/>
  <c r="K150" i="1" s="1"/>
  <c r="M150" i="1" s="1"/>
  <c r="F151" i="1"/>
  <c r="G151" i="1" s="1"/>
  <c r="I151" i="1" s="1"/>
  <c r="K151" i="1" s="1"/>
  <c r="M151" i="1" s="1"/>
  <c r="J151" i="1"/>
  <c r="F152" i="1"/>
  <c r="G152" i="1" s="1"/>
  <c r="I152" i="1" s="1"/>
  <c r="K152" i="1" s="1"/>
  <c r="M152" i="1" s="1"/>
  <c r="F153" i="1"/>
  <c r="G153" i="1"/>
  <c r="I153" i="1" s="1"/>
  <c r="K153" i="1" s="1"/>
  <c r="M153" i="1" s="1"/>
  <c r="E154" i="1"/>
  <c r="L154" i="1"/>
  <c r="F156" i="1"/>
  <c r="G156" i="1" s="1"/>
  <c r="K156" i="1" s="1"/>
  <c r="M156" i="1" s="1"/>
  <c r="F158" i="1"/>
  <c r="G158" i="1" s="1"/>
  <c r="I158" i="1" s="1"/>
  <c r="K158" i="1" s="1"/>
  <c r="M158" i="1" s="1"/>
  <c r="F159" i="1"/>
  <c r="G159" i="1"/>
  <c r="I159" i="1" s="1"/>
  <c r="K159" i="1" s="1"/>
  <c r="M159" i="1" s="1"/>
  <c r="F160" i="1"/>
  <c r="G160" i="1" s="1"/>
  <c r="I160" i="1" s="1"/>
  <c r="K160" i="1" s="1"/>
  <c r="M160" i="1" s="1"/>
  <c r="F162" i="1"/>
  <c r="G162" i="1" s="1"/>
  <c r="I162" i="1" s="1"/>
  <c r="K162" i="1" s="1"/>
  <c r="M162" i="1" s="1"/>
  <c r="F163" i="1"/>
  <c r="G163" i="1" s="1"/>
  <c r="I163" i="1" s="1"/>
  <c r="K163" i="1" s="1"/>
  <c r="M163" i="1" s="1"/>
  <c r="F165" i="1"/>
  <c r="G165" i="1"/>
  <c r="I165" i="1" s="1"/>
  <c r="K165" i="1" s="1"/>
  <c r="M165" i="1" s="1"/>
  <c r="F166" i="1"/>
  <c r="G166" i="1" s="1"/>
  <c r="I166" i="1" s="1"/>
  <c r="K166" i="1" s="1"/>
  <c r="M166" i="1" s="1"/>
  <c r="K71" i="1" l="1"/>
  <c r="M71" i="1" s="1"/>
  <c r="G154" i="1"/>
  <c r="M100" i="1"/>
  <c r="M154" i="1" s="1"/>
  <c r="F154" i="1"/>
  <c r="K154" i="1" l="1"/>
</calcChain>
</file>

<file path=xl/sharedStrings.xml><?xml version="1.0" encoding="utf-8"?>
<sst xmlns="http://schemas.openxmlformats.org/spreadsheetml/2006/main" count="176" uniqueCount="175">
  <si>
    <t>District No.</t>
  </si>
  <si>
    <t>District</t>
  </si>
  <si>
    <t>2008 State Aid Fall Enrollment</t>
  </si>
  <si>
    <t>2009 State Aid Fall Enrollment</t>
  </si>
  <si>
    <t>2010 State Aid Fall Enrollment</t>
  </si>
  <si>
    <t>2 year Average</t>
  </si>
  <si>
    <t>Greater of   E or F</t>
  </si>
  <si>
    <t>Per Student Allocation</t>
  </si>
  <si>
    <t>Small School Adjustment</t>
  </si>
  <si>
    <t>Small Sch Adj  for APA/OH &amp; Reorganized prior to 7/1/07</t>
  </si>
  <si>
    <t>Base Need  2010 SAFE x (PSA+SSA)</t>
  </si>
  <si>
    <t>Adjustment to Need as per ARSD 24:17:03:07</t>
  </si>
  <si>
    <t>TOTAL Need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</si>
  <si>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</si>
  <si>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</si>
  <si>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</si>
  <si>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</si>
  <si>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</si>
  <si>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</si>
  <si>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</si>
  <si>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</si>
  <si>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</si>
  <si>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</si>
  <si>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</si>
  <si>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</si>
  <si>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</si>
  <si>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</si>
  <si>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</si>
  <si>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</si>
  <si>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 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</si>
  <si>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</si>
  <si>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</si>
  <si>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</si>
  <si>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</si>
  <si>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</si>
  <si>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</si>
  <si>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</si>
  <si>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</si>
  <si>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</si>
  <si>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</si>
  <si>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</si>
  <si>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</si>
  <si>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</si>
  <si>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</si>
  <si>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</si>
  <si>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</si>
  <si>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</si>
  <si>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</si>
  <si>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</si>
  <si>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</si>
  <si>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</si>
  <si>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</si>
  <si>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</si>
  <si>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</si>
  <si>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</si>
  <si>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</si>
  <si>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</si>
  <si>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</si>
  <si>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</si>
  <si>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</si>
  <si>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</si>
  <si>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</si>
  <si>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</si>
  <si>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</si>
  <si>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</si>
  <si>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</si>
  <si>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</si>
  <si>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</si>
  <si>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</si>
  <si>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</si>
  <si>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</si>
  <si>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</si>
  <si>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</si>
  <si>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</si>
  <si>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</si>
  <si>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</si>
  <si>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</si>
  <si>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</si>
  <si>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</si>
  <si>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</si>
  <si>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</si>
  <si>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</si>
  <si>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</si>
  <si>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</si>
  <si>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</si>
  <si>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</si>
  <si>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Hurley 60-2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</si>
  <si>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</si>
  <si>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</si>
  <si>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</si>
  <si>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</si>
  <si>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</si>
  <si>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</si>
  <si>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</si>
  <si>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</si>
  <si>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</si>
  <si>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</si>
  <si>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</si>
  <si>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</si>
  <si>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</si>
  <si>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</si>
  <si>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</si>
  <si>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</si>
  <si>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</si>
  <si>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</si>
  <si>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</si>
  <si>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</si>
  <si>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</si>
  <si>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</si>
  <si>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</si>
  <si>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</si>
  <si>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</si>
  <si>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</si>
  <si>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</si>
  <si>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</si>
  <si>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</si>
  <si>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</si>
  <si>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</si>
  <si>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</si>
  <si>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</si>
  <si>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</si>
  <si>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</si>
  <si>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</si>
  <si>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</si>
  <si>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</si>
  <si>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</si>
  <si>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</si>
  <si>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</si>
  <si>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</si>
  <si>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</si>
  <si>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</si>
  <si>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</si>
  <si>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</si>
  <si>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</si>
  <si>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</si>
  <si>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</si>
  <si>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</si>
  <si>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</si>
  <si>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</si>
  <si>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</si>
  <si>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</si>
  <si>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</si>
  <si>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</si>
  <si>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</si>
  <si>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</si>
  <si>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</si>
  <si>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</si>
  <si>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</si>
  <si>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</si>
  <si>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</si>
  <si>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</si>
  <si>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</si>
  <si>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</si>
  <si>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</si>
  <si>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</si>
  <si>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</si>
  <si>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</si>
  <si>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</si>
  <si>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</si>
  <si>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</si>
  <si>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</si>
  <si>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</si>
  <si>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</si>
  <si>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</si>
  <si>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</si>
  <si>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 xml:space="preserve"> </t>
  </si>
  <si>
    <t>SB155</t>
  </si>
  <si>
    <t>L-D Career &amp; Tech Ed.</t>
  </si>
  <si>
    <t>Roslyn 18-2</t>
  </si>
  <si>
    <t>Webster 18-4</t>
  </si>
  <si>
    <t>Langford 45-2</t>
  </si>
  <si>
    <t>Emery 30-2</t>
  </si>
  <si>
    <t>Bridgewater 43-6</t>
  </si>
  <si>
    <t>Greater Hoyt 61-4</t>
  </si>
  <si>
    <t>Greater Scott 61-5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</si>
</sst>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#,##0.000"/>
    <numFmt numFmtId="165" formatCode="&quot;$&quot;#,##0.000_);\(&quot;$&quot;#,##0.000\)"/>
    <numFmt numFmtId="166" formatCode="&quot;$&quot;#,##0"/>
    <numFmt numFmtId="167" formatCode="&quot;$&quot;#,##0.00"/>
  </numFmts>
  <fonts count="3" x14ac:knownFonts="1">
    <font>
      <sz val="10"/>
      <name val="Arial"/>
      <family val="2"/>
    </font>
    <font>
      <sz val="9"/>
      <color indexed="12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quotePrefix="1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7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2" fillId="0" borderId="2" xfId="0" applyFont="1" applyFill="1" applyBorder="1" applyAlignment="1">
      <alignment horizontal="left"/>
    </xf>
    <xf numFmtId="4" fontId="2" fillId="0" borderId="2" xfId="0" applyNumberFormat="1" applyFont="1" applyFill="1" applyBorder="1"/>
    <xf numFmtId="7" fontId="2" fillId="0" borderId="2" xfId="0" applyNumberFormat="1" applyFont="1" applyFill="1" applyBorder="1"/>
    <xf numFmtId="167" fontId="2" fillId="0" borderId="2" xfId="0" applyNumberFormat="1" applyFont="1" applyFill="1" applyBorder="1"/>
    <xf numFmtId="5" fontId="2" fillId="0" borderId="2" xfId="0" applyNumberFormat="1" applyFont="1" applyFill="1" applyBorder="1"/>
    <xf numFmtId="166" fontId="2" fillId="0" borderId="2" xfId="0" applyNumberFormat="1" applyFont="1" applyFill="1" applyBorder="1"/>
    <xf numFmtId="0" fontId="2" fillId="0" borderId="0" xfId="0" applyFont="1" applyFill="1" applyBorder="1"/>
    <xf numFmtId="0" fontId="2" fillId="0" borderId="2" xfId="0" applyNumberFormat="1" applyFont="1" applyFill="1" applyBorder="1" applyAlignment="1">
      <alignment horizontal="left"/>
    </xf>
    <xf numFmtId="167" fontId="2" fillId="3" borderId="2" xfId="0" applyNumberFormat="1" applyFont="1" applyFill="1" applyBorder="1"/>
    <xf numFmtId="3" fontId="2" fillId="0" borderId="2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/>
    <xf numFmtId="7" fontId="2" fillId="0" borderId="0" xfId="0" applyNumberFormat="1" applyFont="1" applyFill="1" applyBorder="1"/>
    <xf numFmtId="5" fontId="2" fillId="0" borderId="0" xfId="0" applyNumberFormat="1" applyFont="1" applyFill="1" applyBorder="1"/>
    <xf numFmtId="167" fontId="2" fillId="0" borderId="0" xfId="0" applyNumberFormat="1" applyFont="1" applyFill="1" applyBorder="1"/>
    <xf numFmtId="5" fontId="2" fillId="0" borderId="3" xfId="0" applyNumberFormat="1" applyFont="1" applyFill="1" applyBorder="1"/>
    <xf numFmtId="0" fontId="2" fillId="0" borderId="3" xfId="0" applyFont="1" applyFill="1" applyBorder="1"/>
    <xf numFmtId="3" fontId="2" fillId="0" borderId="4" xfId="0" applyNumberFormat="1" applyFont="1" applyFill="1" applyBorder="1" applyAlignment="1">
      <alignment horizontal="left" wrapText="1"/>
    </xf>
    <xf numFmtId="3" fontId="2" fillId="0" borderId="5" xfId="0" applyNumberFormat="1" applyFont="1" applyFill="1" applyBorder="1" applyAlignment="1">
      <alignment horizontal="left" wrapText="1"/>
    </xf>
    <xf numFmtId="4" fontId="2" fillId="0" borderId="5" xfId="0" applyNumberFormat="1" applyFont="1" applyFill="1" applyBorder="1"/>
    <xf numFmtId="7" fontId="2" fillId="0" borderId="5" xfId="0" applyNumberFormat="1" applyFont="1" applyFill="1" applyBorder="1"/>
    <xf numFmtId="167" fontId="2" fillId="0" borderId="5" xfId="0" applyNumberFormat="1" applyFont="1" applyFill="1" applyBorder="1"/>
    <xf numFmtId="5" fontId="2" fillId="0" borderId="5" xfId="0" applyNumberFormat="1" applyFont="1" applyFill="1" applyBorder="1"/>
    <xf numFmtId="166" fontId="2" fillId="0" borderId="5" xfId="0" applyNumberFormat="1" applyFont="1" applyFill="1" applyBorder="1"/>
    <xf numFmtId="166" fontId="2" fillId="0" borderId="3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2" xfId="0" applyFont="1" applyFill="1" applyBorder="1"/>
    <xf numFmtId="0" fontId="2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IES97"/>
    </sheetNames>
    <sheetDataSet>
      <sheetData sheetId="0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" x14ac:dyDescent="0.2"/>
  <cols>
    <col min="1" max="1" width="5.42578125" style="36" bestFit="1" customWidth="1"/>
    <col min="2" max="2" width="19" style="36" customWidth="1"/>
    <col min="3" max="5" width="8.42578125" style="15" customWidth="1"/>
    <col min="6" max="7" width="8.7109375" style="15" customWidth="1"/>
    <col min="8" max="8" width="8.85546875" style="21" customWidth="1"/>
    <col min="9" max="9" width="9.42578125" style="22" customWidth="1"/>
    <col min="10" max="10" width="10.7109375" style="23" customWidth="1"/>
    <col min="11" max="11" width="12.7109375" style="22" customWidth="1"/>
    <col min="12" max="12" width="8.85546875" style="22" customWidth="1"/>
    <col min="13" max="13" width="9.7109375" style="15" customWidth="1"/>
    <col min="14" max="16384" width="9.140625" style="15"/>
  </cols>
  <sheetData>
    <row r="1" spans="1:13" s="8" customFormat="1" ht="72" x14ac:dyDescent="0.2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7" t="s">
        <v>12</v>
      </c>
    </row>
    <row r="2" spans="1:13" ht="12" customHeight="1" x14ac:dyDescent="0.2">
      <c r="A2" s="9">
        <v>6001</v>
      </c>
      <c r="B2" s="9" t="s">
        <v>13</v>
      </c>
      <c r="C2" s="10">
        <v>3738.02</v>
      </c>
      <c r="D2" s="10">
        <v>3874.71</v>
      </c>
      <c r="E2" s="10">
        <v>3971.28</v>
      </c>
      <c r="F2" s="10">
        <f t="shared" ref="F2:F33" si="0">(C2+D2)/2</f>
        <v>3806.3649999999998</v>
      </c>
      <c r="G2" s="10">
        <f t="shared" ref="G2:G33" si="1">IF(E2&lt;F2,F2,E2)</f>
        <v>3971.28</v>
      </c>
      <c r="H2" s="11">
        <v>4804.6000000000004</v>
      </c>
      <c r="I2" s="12">
        <f t="shared" ref="I2:I33" si="2">IF(G2&lt;200,847.54,IF(G2&gt;600,0,((G2*-0.0005)+0.3)*4237.72))</f>
        <v>0</v>
      </c>
      <c r="J2" s="12">
        <v>0</v>
      </c>
      <c r="K2" s="13">
        <f t="shared" ref="K2:K33" si="3">IF(I2&gt;J2,G2*(H2+I2),G2*(H2+J2))</f>
        <v>19080411.888000004</v>
      </c>
      <c r="L2" s="14">
        <v>4843</v>
      </c>
      <c r="M2" s="14">
        <f t="shared" ref="M2:M33" si="4">ROUND((K2+L2),0)</f>
        <v>19085255</v>
      </c>
    </row>
    <row r="3" spans="1:13" ht="12" customHeight="1" x14ac:dyDescent="0.2">
      <c r="A3" s="9">
        <v>58003</v>
      </c>
      <c r="B3" s="9" t="s">
        <v>14</v>
      </c>
      <c r="C3" s="10">
        <v>295</v>
      </c>
      <c r="D3" s="10">
        <v>274</v>
      </c>
      <c r="E3" s="10">
        <v>285</v>
      </c>
      <c r="F3" s="10">
        <f t="shared" si="0"/>
        <v>284.5</v>
      </c>
      <c r="G3" s="10">
        <f t="shared" si="1"/>
        <v>285</v>
      </c>
      <c r="H3" s="11">
        <v>4804.6000000000004</v>
      </c>
      <c r="I3" s="12">
        <f t="shared" si="2"/>
        <v>667.44089999999994</v>
      </c>
      <c r="J3" s="12">
        <v>0</v>
      </c>
      <c r="K3" s="13">
        <f t="shared" si="3"/>
        <v>1559531.6565</v>
      </c>
      <c r="L3" s="14">
        <v>0</v>
      </c>
      <c r="M3" s="14">
        <f t="shared" si="4"/>
        <v>1559532</v>
      </c>
    </row>
    <row r="4" spans="1:13" ht="12" customHeight="1" x14ac:dyDescent="0.2">
      <c r="A4" s="9">
        <v>61001</v>
      </c>
      <c r="B4" s="9" t="s">
        <v>15</v>
      </c>
      <c r="C4" s="10">
        <v>290.08</v>
      </c>
      <c r="D4" s="10">
        <v>281.2</v>
      </c>
      <c r="E4" s="10">
        <v>305.51</v>
      </c>
      <c r="F4" s="10">
        <f t="shared" si="0"/>
        <v>285.64</v>
      </c>
      <c r="G4" s="10">
        <f t="shared" si="1"/>
        <v>305.51</v>
      </c>
      <c r="H4" s="11">
        <v>4804.6000000000004</v>
      </c>
      <c r="I4" s="12">
        <f t="shared" si="2"/>
        <v>623.98308139999995</v>
      </c>
      <c r="J4" s="12">
        <v>0</v>
      </c>
      <c r="K4" s="13">
        <f t="shared" si="3"/>
        <v>1658486.4171985139</v>
      </c>
      <c r="L4" s="14">
        <v>0</v>
      </c>
      <c r="M4" s="14">
        <f t="shared" si="4"/>
        <v>1658486</v>
      </c>
    </row>
    <row r="5" spans="1:13" ht="12" customHeight="1" x14ac:dyDescent="0.2">
      <c r="A5" s="9">
        <v>11001</v>
      </c>
      <c r="B5" s="9" t="s">
        <v>16</v>
      </c>
      <c r="C5" s="10">
        <v>388</v>
      </c>
      <c r="D5" s="10">
        <v>387</v>
      </c>
      <c r="E5" s="10">
        <v>406</v>
      </c>
      <c r="F5" s="10">
        <f t="shared" si="0"/>
        <v>387.5</v>
      </c>
      <c r="G5" s="10">
        <f t="shared" si="1"/>
        <v>406</v>
      </c>
      <c r="H5" s="11">
        <v>4804.6000000000004</v>
      </c>
      <c r="I5" s="12">
        <f t="shared" si="2"/>
        <v>411.05883999999992</v>
      </c>
      <c r="J5" s="12">
        <v>0</v>
      </c>
      <c r="K5" s="13">
        <f t="shared" si="3"/>
        <v>2117557.4890399999</v>
      </c>
      <c r="L5" s="14">
        <v>0</v>
      </c>
      <c r="M5" s="14">
        <f t="shared" si="4"/>
        <v>2117557</v>
      </c>
    </row>
    <row r="6" spans="1:13" ht="12" customHeight="1" x14ac:dyDescent="0.2">
      <c r="A6" s="9">
        <v>38001</v>
      </c>
      <c r="B6" s="9" t="s">
        <v>17</v>
      </c>
      <c r="C6" s="10">
        <v>297</v>
      </c>
      <c r="D6" s="10">
        <v>300</v>
      </c>
      <c r="E6" s="10">
        <v>288</v>
      </c>
      <c r="F6" s="10">
        <f t="shared" si="0"/>
        <v>298.5</v>
      </c>
      <c r="G6" s="10">
        <f t="shared" si="1"/>
        <v>298.5</v>
      </c>
      <c r="H6" s="11">
        <v>4804.6000000000004</v>
      </c>
      <c r="I6" s="12">
        <f t="shared" si="2"/>
        <v>638.83628999999996</v>
      </c>
      <c r="J6" s="12">
        <v>0</v>
      </c>
      <c r="K6" s="13">
        <f t="shared" si="3"/>
        <v>1624865.7325650002</v>
      </c>
      <c r="L6" s="14">
        <v>0</v>
      </c>
      <c r="M6" s="14">
        <f t="shared" si="4"/>
        <v>1624866</v>
      </c>
    </row>
    <row r="7" spans="1:13" ht="12" customHeight="1" x14ac:dyDescent="0.2">
      <c r="A7" s="9">
        <v>21001</v>
      </c>
      <c r="B7" s="9" t="s">
        <v>18</v>
      </c>
      <c r="C7" s="10">
        <v>163</v>
      </c>
      <c r="D7" s="10">
        <v>174</v>
      </c>
      <c r="E7" s="10">
        <v>166</v>
      </c>
      <c r="F7" s="10">
        <f t="shared" si="0"/>
        <v>168.5</v>
      </c>
      <c r="G7" s="10">
        <f t="shared" si="1"/>
        <v>168.5</v>
      </c>
      <c r="H7" s="11">
        <v>4804.6000000000004</v>
      </c>
      <c r="I7" s="12">
        <f t="shared" si="2"/>
        <v>847.54</v>
      </c>
      <c r="J7" s="12">
        <v>0</v>
      </c>
      <c r="K7" s="13">
        <f t="shared" si="3"/>
        <v>952385.59000000008</v>
      </c>
      <c r="L7" s="14">
        <v>0</v>
      </c>
      <c r="M7" s="14">
        <f t="shared" si="4"/>
        <v>952386</v>
      </c>
    </row>
    <row r="8" spans="1:13" ht="12" customHeight="1" x14ac:dyDescent="0.2">
      <c r="A8" s="9">
        <v>4001</v>
      </c>
      <c r="B8" s="9" t="s">
        <v>19</v>
      </c>
      <c r="C8" s="10">
        <v>238</v>
      </c>
      <c r="D8" s="10">
        <v>235.5</v>
      </c>
      <c r="E8" s="10">
        <v>247</v>
      </c>
      <c r="F8" s="10">
        <f t="shared" si="0"/>
        <v>236.75</v>
      </c>
      <c r="G8" s="10">
        <f t="shared" si="1"/>
        <v>247</v>
      </c>
      <c r="H8" s="11">
        <v>4804.6000000000004</v>
      </c>
      <c r="I8" s="12">
        <f t="shared" si="2"/>
        <v>747.95758000000001</v>
      </c>
      <c r="J8" s="12">
        <v>0</v>
      </c>
      <c r="K8" s="13">
        <f t="shared" si="3"/>
        <v>1371481.7222600002</v>
      </c>
      <c r="L8" s="14">
        <v>0</v>
      </c>
      <c r="M8" s="14">
        <f t="shared" si="4"/>
        <v>1371482</v>
      </c>
    </row>
    <row r="9" spans="1:13" ht="12" customHeight="1" x14ac:dyDescent="0.2">
      <c r="A9" s="9">
        <v>49001</v>
      </c>
      <c r="B9" s="9" t="s">
        <v>20</v>
      </c>
      <c r="C9" s="10">
        <v>419</v>
      </c>
      <c r="D9" s="10">
        <v>431</v>
      </c>
      <c r="E9" s="10">
        <v>405</v>
      </c>
      <c r="F9" s="10">
        <f t="shared" si="0"/>
        <v>425</v>
      </c>
      <c r="G9" s="10">
        <f t="shared" si="1"/>
        <v>425</v>
      </c>
      <c r="H9" s="11">
        <v>4804.6000000000004</v>
      </c>
      <c r="I9" s="12">
        <f t="shared" si="2"/>
        <v>370.8005</v>
      </c>
      <c r="J9" s="12">
        <v>0</v>
      </c>
      <c r="K9" s="13">
        <f t="shared" si="3"/>
        <v>2199545.2125000004</v>
      </c>
      <c r="L9" s="14">
        <v>0</v>
      </c>
      <c r="M9" s="14">
        <f t="shared" si="4"/>
        <v>2199545</v>
      </c>
    </row>
    <row r="10" spans="1:13" ht="12" customHeight="1" x14ac:dyDescent="0.2">
      <c r="A10" s="9">
        <v>9001</v>
      </c>
      <c r="B10" s="9" t="s">
        <v>21</v>
      </c>
      <c r="C10" s="10">
        <v>1340.06</v>
      </c>
      <c r="D10" s="10">
        <v>1352.13</v>
      </c>
      <c r="E10" s="10">
        <v>1349.71</v>
      </c>
      <c r="F10" s="10">
        <f t="shared" si="0"/>
        <v>1346.095</v>
      </c>
      <c r="G10" s="10">
        <f t="shared" si="1"/>
        <v>1349.71</v>
      </c>
      <c r="H10" s="11">
        <v>4804.6000000000004</v>
      </c>
      <c r="I10" s="12">
        <f t="shared" si="2"/>
        <v>0</v>
      </c>
      <c r="J10" s="12">
        <v>0</v>
      </c>
      <c r="K10" s="13">
        <f t="shared" si="3"/>
        <v>6484816.6660000002</v>
      </c>
      <c r="L10" s="14">
        <v>0</v>
      </c>
      <c r="M10" s="14">
        <f t="shared" si="4"/>
        <v>6484817</v>
      </c>
    </row>
    <row r="11" spans="1:13" ht="12" customHeight="1" x14ac:dyDescent="0.2">
      <c r="A11" s="9">
        <v>3001</v>
      </c>
      <c r="B11" s="9" t="s">
        <v>22</v>
      </c>
      <c r="C11" s="10">
        <v>518</v>
      </c>
      <c r="D11" s="10">
        <v>572</v>
      </c>
      <c r="E11" s="10">
        <v>519</v>
      </c>
      <c r="F11" s="10">
        <f t="shared" si="0"/>
        <v>545</v>
      </c>
      <c r="G11" s="10">
        <f t="shared" si="1"/>
        <v>545</v>
      </c>
      <c r="H11" s="11">
        <v>4804.6000000000004</v>
      </c>
      <c r="I11" s="12">
        <f t="shared" si="2"/>
        <v>116.53729999999987</v>
      </c>
      <c r="J11" s="12">
        <v>0</v>
      </c>
      <c r="K11" s="13">
        <f t="shared" si="3"/>
        <v>2682019.8285000003</v>
      </c>
      <c r="L11" s="14">
        <v>0</v>
      </c>
      <c r="M11" s="14">
        <f t="shared" si="4"/>
        <v>2682020</v>
      </c>
    </row>
    <row r="12" spans="1:13" ht="12" customHeight="1" x14ac:dyDescent="0.2">
      <c r="A12" s="9">
        <v>61002</v>
      </c>
      <c r="B12" s="9" t="s">
        <v>23</v>
      </c>
      <c r="C12" s="10">
        <v>658.81</v>
      </c>
      <c r="D12" s="10">
        <v>633.22</v>
      </c>
      <c r="E12" s="10">
        <v>643.98</v>
      </c>
      <c r="F12" s="10">
        <f t="shared" si="0"/>
        <v>646.01499999999999</v>
      </c>
      <c r="G12" s="10">
        <f t="shared" si="1"/>
        <v>646.01499999999999</v>
      </c>
      <c r="H12" s="11">
        <v>4804.6000000000004</v>
      </c>
      <c r="I12" s="12">
        <f t="shared" si="2"/>
        <v>0</v>
      </c>
      <c r="J12" s="12">
        <v>0</v>
      </c>
      <c r="K12" s="13">
        <f t="shared" si="3"/>
        <v>3103843.6690000002</v>
      </c>
      <c r="L12" s="14">
        <v>0</v>
      </c>
      <c r="M12" s="14">
        <f t="shared" si="4"/>
        <v>3103844</v>
      </c>
    </row>
    <row r="13" spans="1:13" ht="12" customHeight="1" x14ac:dyDescent="0.2">
      <c r="A13" s="9">
        <v>25001</v>
      </c>
      <c r="B13" s="9" t="s">
        <v>24</v>
      </c>
      <c r="C13" s="10">
        <v>120</v>
      </c>
      <c r="D13" s="10">
        <v>117</v>
      </c>
      <c r="E13" s="10">
        <v>119</v>
      </c>
      <c r="F13" s="10">
        <f t="shared" si="0"/>
        <v>118.5</v>
      </c>
      <c r="G13" s="10">
        <f t="shared" si="1"/>
        <v>119</v>
      </c>
      <c r="H13" s="11">
        <v>4804.6000000000004</v>
      </c>
      <c r="I13" s="12">
        <f t="shared" si="2"/>
        <v>847.54</v>
      </c>
      <c r="J13" s="12">
        <v>0</v>
      </c>
      <c r="K13" s="13">
        <f t="shared" si="3"/>
        <v>672604.66</v>
      </c>
      <c r="L13" s="14">
        <v>0</v>
      </c>
      <c r="M13" s="14">
        <f t="shared" si="4"/>
        <v>672605</v>
      </c>
    </row>
    <row r="14" spans="1:13" ht="12" customHeight="1" x14ac:dyDescent="0.2">
      <c r="A14" s="9">
        <v>52001</v>
      </c>
      <c r="B14" s="9" t="s">
        <v>25</v>
      </c>
      <c r="C14" s="10">
        <v>136</v>
      </c>
      <c r="D14" s="10">
        <v>131</v>
      </c>
      <c r="E14" s="10">
        <v>133.13999999999999</v>
      </c>
      <c r="F14" s="10">
        <f t="shared" si="0"/>
        <v>133.5</v>
      </c>
      <c r="G14" s="10">
        <f t="shared" si="1"/>
        <v>133.5</v>
      </c>
      <c r="H14" s="11">
        <v>4804.6000000000004</v>
      </c>
      <c r="I14" s="12">
        <f t="shared" si="2"/>
        <v>847.54</v>
      </c>
      <c r="J14" s="12">
        <v>0</v>
      </c>
      <c r="K14" s="13">
        <f t="shared" si="3"/>
        <v>754560.69000000006</v>
      </c>
      <c r="L14" s="14">
        <v>0</v>
      </c>
      <c r="M14" s="14">
        <f t="shared" si="4"/>
        <v>754561</v>
      </c>
    </row>
    <row r="15" spans="1:13" ht="12" customHeight="1" x14ac:dyDescent="0.2">
      <c r="A15" s="9">
        <v>4002</v>
      </c>
      <c r="B15" s="9" t="s">
        <v>26</v>
      </c>
      <c r="C15" s="10">
        <v>561</v>
      </c>
      <c r="D15" s="10">
        <v>575</v>
      </c>
      <c r="E15" s="10">
        <v>565</v>
      </c>
      <c r="F15" s="10">
        <f t="shared" si="0"/>
        <v>568</v>
      </c>
      <c r="G15" s="10">
        <f t="shared" si="1"/>
        <v>568</v>
      </c>
      <c r="H15" s="11">
        <v>4804.6000000000004</v>
      </c>
      <c r="I15" s="12">
        <f t="shared" si="2"/>
        <v>67.803519999999835</v>
      </c>
      <c r="J15" s="12">
        <v>0</v>
      </c>
      <c r="K15" s="13">
        <f t="shared" si="3"/>
        <v>2767525.19936</v>
      </c>
      <c r="L15" s="14">
        <v>0</v>
      </c>
      <c r="M15" s="14">
        <f t="shared" si="4"/>
        <v>2767525</v>
      </c>
    </row>
    <row r="16" spans="1:13" ht="12" customHeight="1" x14ac:dyDescent="0.2">
      <c r="A16" s="9">
        <v>22001</v>
      </c>
      <c r="B16" s="9" t="s">
        <v>27</v>
      </c>
      <c r="C16" s="10">
        <v>131.01</v>
      </c>
      <c r="D16" s="10">
        <v>130</v>
      </c>
      <c r="E16" s="10">
        <v>136</v>
      </c>
      <c r="F16" s="10">
        <f t="shared" si="0"/>
        <v>130.505</v>
      </c>
      <c r="G16" s="10">
        <f t="shared" si="1"/>
        <v>136</v>
      </c>
      <c r="H16" s="11">
        <v>4804.6000000000004</v>
      </c>
      <c r="I16" s="12">
        <f t="shared" si="2"/>
        <v>847.54</v>
      </c>
      <c r="J16" s="12">
        <v>0</v>
      </c>
      <c r="K16" s="13">
        <f t="shared" si="3"/>
        <v>768691.04</v>
      </c>
      <c r="L16" s="14">
        <v>0</v>
      </c>
      <c r="M16" s="14">
        <f t="shared" si="4"/>
        <v>768691</v>
      </c>
    </row>
    <row r="17" spans="1:13" ht="12" customHeight="1" x14ac:dyDescent="0.2">
      <c r="A17" s="9">
        <v>49002</v>
      </c>
      <c r="B17" s="9" t="s">
        <v>28</v>
      </c>
      <c r="C17" s="10">
        <v>3094.62</v>
      </c>
      <c r="D17" s="10">
        <v>3227.43</v>
      </c>
      <c r="E17" s="10">
        <v>3297</v>
      </c>
      <c r="F17" s="10">
        <f t="shared" si="0"/>
        <v>3161.0249999999996</v>
      </c>
      <c r="G17" s="10">
        <f t="shared" si="1"/>
        <v>3297</v>
      </c>
      <c r="H17" s="11">
        <v>4804.6000000000004</v>
      </c>
      <c r="I17" s="12">
        <f t="shared" si="2"/>
        <v>0</v>
      </c>
      <c r="J17" s="12">
        <v>0</v>
      </c>
      <c r="K17" s="13">
        <f t="shared" si="3"/>
        <v>15840766.200000001</v>
      </c>
      <c r="L17" s="14">
        <v>0</v>
      </c>
      <c r="M17" s="14">
        <f t="shared" si="4"/>
        <v>15840766</v>
      </c>
    </row>
    <row r="18" spans="1:13" ht="12" customHeight="1" x14ac:dyDescent="0.2">
      <c r="A18" s="9">
        <v>30003</v>
      </c>
      <c r="B18" s="9" t="s">
        <v>29</v>
      </c>
      <c r="C18" s="10"/>
      <c r="D18" s="10"/>
      <c r="E18" s="10">
        <v>300</v>
      </c>
      <c r="F18" s="10">
        <f t="shared" si="0"/>
        <v>0</v>
      </c>
      <c r="G18" s="10">
        <f t="shared" si="1"/>
        <v>300</v>
      </c>
      <c r="H18" s="11">
        <v>4804.6000000000004</v>
      </c>
      <c r="I18" s="12">
        <f t="shared" si="2"/>
        <v>635.65800000000002</v>
      </c>
      <c r="J18" s="12">
        <v>0</v>
      </c>
      <c r="K18" s="13">
        <f t="shared" si="3"/>
        <v>1632077.4000000001</v>
      </c>
      <c r="L18" s="14">
        <v>0</v>
      </c>
      <c r="M18" s="14">
        <f t="shared" si="4"/>
        <v>1632077</v>
      </c>
    </row>
    <row r="19" spans="1:13" ht="12" customHeight="1" x14ac:dyDescent="0.2">
      <c r="A19" s="9">
        <v>45004</v>
      </c>
      <c r="B19" s="9" t="s">
        <v>30</v>
      </c>
      <c r="C19" s="10">
        <v>491</v>
      </c>
      <c r="D19" s="10">
        <v>507.2</v>
      </c>
      <c r="E19" s="10">
        <v>500</v>
      </c>
      <c r="F19" s="10">
        <f t="shared" si="0"/>
        <v>499.1</v>
      </c>
      <c r="G19" s="10">
        <f t="shared" si="1"/>
        <v>500</v>
      </c>
      <c r="H19" s="11">
        <v>4804.6000000000004</v>
      </c>
      <c r="I19" s="12">
        <f t="shared" si="2"/>
        <v>211.88599999999997</v>
      </c>
      <c r="J19" s="12">
        <v>0</v>
      </c>
      <c r="K19" s="13">
        <f t="shared" si="3"/>
        <v>2508243.0000000005</v>
      </c>
      <c r="L19" s="14">
        <v>0</v>
      </c>
      <c r="M19" s="14">
        <f t="shared" si="4"/>
        <v>2508243</v>
      </c>
    </row>
    <row r="20" spans="1:13" ht="12" customHeight="1" x14ac:dyDescent="0.2">
      <c r="A20" s="9">
        <v>5001</v>
      </c>
      <c r="B20" s="9" t="s">
        <v>31</v>
      </c>
      <c r="C20" s="10">
        <v>2743.63</v>
      </c>
      <c r="D20" s="10">
        <v>2796.03</v>
      </c>
      <c r="E20" s="10">
        <v>2848.79</v>
      </c>
      <c r="F20" s="10">
        <f t="shared" si="0"/>
        <v>2769.83</v>
      </c>
      <c r="G20" s="10">
        <f t="shared" si="1"/>
        <v>2848.79</v>
      </c>
      <c r="H20" s="11">
        <v>4804.6000000000004</v>
      </c>
      <c r="I20" s="12">
        <f t="shared" si="2"/>
        <v>0</v>
      </c>
      <c r="J20" s="12">
        <v>0</v>
      </c>
      <c r="K20" s="13">
        <f t="shared" si="3"/>
        <v>13687296.434</v>
      </c>
      <c r="L20" s="14">
        <v>0</v>
      </c>
      <c r="M20" s="14">
        <f t="shared" si="4"/>
        <v>13687296</v>
      </c>
    </row>
    <row r="21" spans="1:13" ht="12" customHeight="1" x14ac:dyDescent="0.2">
      <c r="A21" s="9">
        <v>26002</v>
      </c>
      <c r="B21" s="9" t="s">
        <v>32</v>
      </c>
      <c r="C21" s="10">
        <v>196</v>
      </c>
      <c r="D21" s="10">
        <v>198</v>
      </c>
      <c r="E21" s="10">
        <v>191</v>
      </c>
      <c r="F21" s="10">
        <f t="shared" si="0"/>
        <v>197</v>
      </c>
      <c r="G21" s="10">
        <f t="shared" si="1"/>
        <v>197</v>
      </c>
      <c r="H21" s="11">
        <v>4804.6000000000004</v>
      </c>
      <c r="I21" s="12">
        <f t="shared" si="2"/>
        <v>847.54</v>
      </c>
      <c r="J21" s="12">
        <v>0</v>
      </c>
      <c r="K21" s="13">
        <f t="shared" si="3"/>
        <v>1113471.58</v>
      </c>
      <c r="L21" s="14">
        <v>0</v>
      </c>
      <c r="M21" s="14">
        <f t="shared" si="4"/>
        <v>1113472</v>
      </c>
    </row>
    <row r="22" spans="1:13" ht="12" customHeight="1" x14ac:dyDescent="0.2">
      <c r="A22" s="9">
        <v>43001</v>
      </c>
      <c r="B22" s="9" t="s">
        <v>33</v>
      </c>
      <c r="C22" s="10">
        <v>230.25</v>
      </c>
      <c r="D22" s="10">
        <v>250</v>
      </c>
      <c r="E22" s="10">
        <v>256</v>
      </c>
      <c r="F22" s="10">
        <f t="shared" si="0"/>
        <v>240.125</v>
      </c>
      <c r="G22" s="10">
        <f t="shared" si="1"/>
        <v>256</v>
      </c>
      <c r="H22" s="11">
        <v>4804.6000000000004</v>
      </c>
      <c r="I22" s="12">
        <f t="shared" si="2"/>
        <v>728.88783999999998</v>
      </c>
      <c r="J22" s="12">
        <v>0</v>
      </c>
      <c r="K22" s="13">
        <f t="shared" si="3"/>
        <v>1416572.8870400002</v>
      </c>
      <c r="L22" s="14">
        <v>0</v>
      </c>
      <c r="M22" s="14">
        <f t="shared" si="4"/>
        <v>1416573</v>
      </c>
    </row>
    <row r="23" spans="1:13" ht="12" customHeight="1" x14ac:dyDescent="0.2">
      <c r="A23" s="9">
        <v>41001</v>
      </c>
      <c r="B23" s="9" t="s">
        <v>34</v>
      </c>
      <c r="C23" s="10">
        <v>880.05</v>
      </c>
      <c r="D23" s="10">
        <v>878.05</v>
      </c>
      <c r="E23" s="10">
        <v>889.5</v>
      </c>
      <c r="F23" s="10">
        <f t="shared" si="0"/>
        <v>879.05</v>
      </c>
      <c r="G23" s="10">
        <f t="shared" si="1"/>
        <v>889.5</v>
      </c>
      <c r="H23" s="11">
        <v>4804.6000000000004</v>
      </c>
      <c r="I23" s="12">
        <f t="shared" si="2"/>
        <v>0</v>
      </c>
      <c r="J23" s="12">
        <v>0</v>
      </c>
      <c r="K23" s="13">
        <f t="shared" si="3"/>
        <v>4273691.7</v>
      </c>
      <c r="L23" s="14">
        <v>7687</v>
      </c>
      <c r="M23" s="14">
        <f t="shared" si="4"/>
        <v>4281379</v>
      </c>
    </row>
    <row r="24" spans="1:13" ht="12" customHeight="1" x14ac:dyDescent="0.2">
      <c r="A24" s="9">
        <v>28001</v>
      </c>
      <c r="B24" s="9" t="s">
        <v>35</v>
      </c>
      <c r="C24" s="10">
        <v>284</v>
      </c>
      <c r="D24" s="10">
        <v>284</v>
      </c>
      <c r="E24" s="10">
        <v>259.25</v>
      </c>
      <c r="F24" s="10">
        <f t="shared" si="0"/>
        <v>284</v>
      </c>
      <c r="G24" s="10">
        <f t="shared" si="1"/>
        <v>284</v>
      </c>
      <c r="H24" s="11">
        <v>4804.6000000000004</v>
      </c>
      <c r="I24" s="12">
        <f t="shared" si="2"/>
        <v>669.55975999999998</v>
      </c>
      <c r="J24" s="12">
        <v>0</v>
      </c>
      <c r="K24" s="13">
        <f t="shared" si="3"/>
        <v>1554661.3718400002</v>
      </c>
      <c r="L24" s="14">
        <v>0</v>
      </c>
      <c r="M24" s="14">
        <f t="shared" si="4"/>
        <v>1554661</v>
      </c>
    </row>
    <row r="25" spans="1:13" ht="12" customHeight="1" x14ac:dyDescent="0.2">
      <c r="A25" s="9">
        <v>60001</v>
      </c>
      <c r="B25" s="9" t="s">
        <v>36</v>
      </c>
      <c r="C25" s="10">
        <v>243.2</v>
      </c>
      <c r="D25" s="10">
        <v>235</v>
      </c>
      <c r="E25" s="10">
        <v>224</v>
      </c>
      <c r="F25" s="10">
        <f t="shared" si="0"/>
        <v>239.1</v>
      </c>
      <c r="G25" s="10">
        <f t="shared" si="1"/>
        <v>239.1</v>
      </c>
      <c r="H25" s="11">
        <v>4804.6000000000004</v>
      </c>
      <c r="I25" s="12">
        <f t="shared" si="2"/>
        <v>764.69657400000006</v>
      </c>
      <c r="J25" s="12">
        <v>0</v>
      </c>
      <c r="K25" s="13">
        <f t="shared" si="3"/>
        <v>1331618.8108434</v>
      </c>
      <c r="L25" s="14">
        <v>0</v>
      </c>
      <c r="M25" s="14">
        <f t="shared" si="4"/>
        <v>1331619</v>
      </c>
    </row>
    <row r="26" spans="1:13" ht="12" customHeight="1" x14ac:dyDescent="0.2">
      <c r="A26" s="9">
        <v>7001</v>
      </c>
      <c r="B26" s="9" t="s">
        <v>37</v>
      </c>
      <c r="C26" s="10">
        <v>861.38</v>
      </c>
      <c r="D26" s="10">
        <v>857.75</v>
      </c>
      <c r="E26" s="10">
        <v>900.9</v>
      </c>
      <c r="F26" s="10">
        <f t="shared" si="0"/>
        <v>859.56500000000005</v>
      </c>
      <c r="G26" s="10">
        <f t="shared" si="1"/>
        <v>900.9</v>
      </c>
      <c r="H26" s="11">
        <v>4804.6000000000004</v>
      </c>
      <c r="I26" s="12">
        <f t="shared" si="2"/>
        <v>0</v>
      </c>
      <c r="J26" s="12">
        <v>0</v>
      </c>
      <c r="K26" s="13">
        <f t="shared" si="3"/>
        <v>4328464.1400000006</v>
      </c>
      <c r="L26" s="14">
        <v>0</v>
      </c>
      <c r="M26" s="14">
        <f t="shared" si="4"/>
        <v>4328464</v>
      </c>
    </row>
    <row r="27" spans="1:13" ht="12" customHeight="1" x14ac:dyDescent="0.2">
      <c r="A27" s="9">
        <v>39001</v>
      </c>
      <c r="B27" s="9" t="s">
        <v>38</v>
      </c>
      <c r="C27" s="10">
        <v>554.84</v>
      </c>
      <c r="D27" s="10">
        <v>575</v>
      </c>
      <c r="E27" s="10">
        <v>579</v>
      </c>
      <c r="F27" s="10">
        <f t="shared" si="0"/>
        <v>564.92000000000007</v>
      </c>
      <c r="G27" s="10">
        <f t="shared" si="1"/>
        <v>579</v>
      </c>
      <c r="H27" s="11">
        <v>4804.6000000000004</v>
      </c>
      <c r="I27" s="12">
        <f t="shared" si="2"/>
        <v>44.496060000000043</v>
      </c>
      <c r="J27" s="12">
        <v>0</v>
      </c>
      <c r="K27" s="13">
        <f t="shared" si="3"/>
        <v>2807626.6187400003</v>
      </c>
      <c r="L27" s="14">
        <v>0</v>
      </c>
      <c r="M27" s="14">
        <f t="shared" si="4"/>
        <v>2807627</v>
      </c>
    </row>
    <row r="28" spans="1:13" ht="12" customHeight="1" x14ac:dyDescent="0.2">
      <c r="A28" s="9">
        <v>12002</v>
      </c>
      <c r="B28" s="9" t="s">
        <v>39</v>
      </c>
      <c r="C28" s="10">
        <v>370</v>
      </c>
      <c r="D28" s="10">
        <v>379</v>
      </c>
      <c r="E28" s="10">
        <v>355</v>
      </c>
      <c r="F28" s="10">
        <f t="shared" si="0"/>
        <v>374.5</v>
      </c>
      <c r="G28" s="10">
        <f t="shared" si="1"/>
        <v>374.5</v>
      </c>
      <c r="H28" s="11">
        <v>4804.6000000000004</v>
      </c>
      <c r="I28" s="12">
        <f t="shared" si="2"/>
        <v>477.80293</v>
      </c>
      <c r="J28" s="12">
        <v>0</v>
      </c>
      <c r="K28" s="13">
        <f t="shared" si="3"/>
        <v>1978259.8972850002</v>
      </c>
      <c r="L28" s="14">
        <v>0</v>
      </c>
      <c r="M28" s="14">
        <f t="shared" si="4"/>
        <v>1978260</v>
      </c>
    </row>
    <row r="29" spans="1:13" ht="12" customHeight="1" x14ac:dyDescent="0.2">
      <c r="A29" s="9">
        <v>50005</v>
      </c>
      <c r="B29" s="9" t="s">
        <v>40</v>
      </c>
      <c r="C29" s="10">
        <v>262</v>
      </c>
      <c r="D29" s="10">
        <v>253</v>
      </c>
      <c r="E29" s="10">
        <v>260</v>
      </c>
      <c r="F29" s="10">
        <f t="shared" si="0"/>
        <v>257.5</v>
      </c>
      <c r="G29" s="10">
        <f t="shared" si="1"/>
        <v>260</v>
      </c>
      <c r="H29" s="11">
        <v>4804.6000000000004</v>
      </c>
      <c r="I29" s="12">
        <f t="shared" si="2"/>
        <v>720.41239999999993</v>
      </c>
      <c r="J29" s="12">
        <v>0</v>
      </c>
      <c r="K29" s="13">
        <f t="shared" si="3"/>
        <v>1436503.2240000002</v>
      </c>
      <c r="L29" s="14">
        <v>0</v>
      </c>
      <c r="M29" s="14">
        <f t="shared" si="4"/>
        <v>1436503</v>
      </c>
    </row>
    <row r="30" spans="1:13" ht="12" customHeight="1" x14ac:dyDescent="0.2">
      <c r="A30" s="9">
        <v>59003</v>
      </c>
      <c r="B30" s="9" t="s">
        <v>41</v>
      </c>
      <c r="C30" s="10"/>
      <c r="D30" s="10">
        <v>265</v>
      </c>
      <c r="E30" s="10">
        <v>276</v>
      </c>
      <c r="F30" s="10">
        <f t="shared" si="0"/>
        <v>132.5</v>
      </c>
      <c r="G30" s="10">
        <f t="shared" si="1"/>
        <v>276</v>
      </c>
      <c r="H30" s="11">
        <v>4804.6000000000004</v>
      </c>
      <c r="I30" s="12">
        <f t="shared" si="2"/>
        <v>686.51063999999997</v>
      </c>
      <c r="J30" s="12">
        <v>0</v>
      </c>
      <c r="K30" s="13">
        <f t="shared" si="3"/>
        <v>1515546.5366400003</v>
      </c>
      <c r="L30" s="14">
        <v>0</v>
      </c>
      <c r="M30" s="14">
        <f t="shared" si="4"/>
        <v>1515547</v>
      </c>
    </row>
    <row r="31" spans="1:13" ht="12" customHeight="1" x14ac:dyDescent="0.2">
      <c r="A31" s="9">
        <v>21002</v>
      </c>
      <c r="B31" s="9" t="s">
        <v>42</v>
      </c>
      <c r="C31" s="10">
        <v>166</v>
      </c>
      <c r="D31" s="10">
        <v>171</v>
      </c>
      <c r="E31" s="10">
        <v>160</v>
      </c>
      <c r="F31" s="10">
        <f t="shared" si="0"/>
        <v>168.5</v>
      </c>
      <c r="G31" s="10">
        <f t="shared" si="1"/>
        <v>168.5</v>
      </c>
      <c r="H31" s="11">
        <v>4804.6000000000004</v>
      </c>
      <c r="I31" s="12">
        <f t="shared" si="2"/>
        <v>847.54</v>
      </c>
      <c r="J31" s="12">
        <v>0</v>
      </c>
      <c r="K31" s="13">
        <f t="shared" si="3"/>
        <v>952385.59000000008</v>
      </c>
      <c r="L31" s="14">
        <v>0</v>
      </c>
      <c r="M31" s="14">
        <f t="shared" si="4"/>
        <v>952386</v>
      </c>
    </row>
    <row r="32" spans="1:13" ht="12" customHeight="1" x14ac:dyDescent="0.2">
      <c r="A32" s="9">
        <v>16001</v>
      </c>
      <c r="B32" s="9" t="s">
        <v>43</v>
      </c>
      <c r="C32" s="10">
        <v>914</v>
      </c>
      <c r="D32" s="10">
        <v>887</v>
      </c>
      <c r="E32" s="10">
        <v>889</v>
      </c>
      <c r="F32" s="10">
        <f t="shared" si="0"/>
        <v>900.5</v>
      </c>
      <c r="G32" s="10">
        <f t="shared" si="1"/>
        <v>900.5</v>
      </c>
      <c r="H32" s="11">
        <v>4804.6000000000004</v>
      </c>
      <c r="I32" s="12">
        <f t="shared" si="2"/>
        <v>0</v>
      </c>
      <c r="J32" s="12">
        <v>0</v>
      </c>
      <c r="K32" s="13">
        <f t="shared" si="3"/>
        <v>4326542.3000000007</v>
      </c>
      <c r="L32" s="14">
        <v>0</v>
      </c>
      <c r="M32" s="14">
        <f t="shared" si="4"/>
        <v>4326542</v>
      </c>
    </row>
    <row r="33" spans="1:13" ht="12" customHeight="1" x14ac:dyDescent="0.2">
      <c r="A33" s="9">
        <v>61008</v>
      </c>
      <c r="B33" s="9" t="s">
        <v>44</v>
      </c>
      <c r="C33" s="10">
        <v>1047</v>
      </c>
      <c r="D33" s="10">
        <v>1093.02</v>
      </c>
      <c r="E33" s="10">
        <v>1118.81</v>
      </c>
      <c r="F33" s="10">
        <f t="shared" si="0"/>
        <v>1070.01</v>
      </c>
      <c r="G33" s="10">
        <f t="shared" si="1"/>
        <v>1118.81</v>
      </c>
      <c r="H33" s="11">
        <v>4804.6000000000004</v>
      </c>
      <c r="I33" s="12">
        <f t="shared" si="2"/>
        <v>0</v>
      </c>
      <c r="J33" s="12">
        <v>0</v>
      </c>
      <c r="K33" s="13">
        <f t="shared" si="3"/>
        <v>5375434.5260000005</v>
      </c>
      <c r="L33" s="14">
        <v>0</v>
      </c>
      <c r="M33" s="14">
        <f t="shared" si="4"/>
        <v>5375435</v>
      </c>
    </row>
    <row r="34" spans="1:13" ht="12" customHeight="1" x14ac:dyDescent="0.2">
      <c r="A34" s="9">
        <v>38002</v>
      </c>
      <c r="B34" s="9" t="s">
        <v>45</v>
      </c>
      <c r="C34" s="10">
        <v>288</v>
      </c>
      <c r="D34" s="10">
        <v>320</v>
      </c>
      <c r="E34" s="10">
        <v>334</v>
      </c>
      <c r="F34" s="10">
        <f t="shared" ref="F34:F65" si="5">(C34+D34)/2</f>
        <v>304</v>
      </c>
      <c r="G34" s="10">
        <f t="shared" ref="G34:G65" si="6">IF(E34&lt;F34,F34,E34)</f>
        <v>334</v>
      </c>
      <c r="H34" s="11">
        <v>4804.6000000000004</v>
      </c>
      <c r="I34" s="12">
        <f t="shared" ref="I34:I65" si="7">IF(G34&lt;200,847.54,IF(G34&gt;600,0,((G34*-0.0005)+0.3)*4237.72))</f>
        <v>563.61676</v>
      </c>
      <c r="J34" s="12">
        <v>0</v>
      </c>
      <c r="K34" s="13">
        <f t="shared" ref="K34:K65" si="8">IF(I34&gt;J34,G34*(H34+I34),G34*(H34+J34))</f>
        <v>1792984.39784</v>
      </c>
      <c r="L34" s="14">
        <v>0</v>
      </c>
      <c r="M34" s="14">
        <f t="shared" ref="M34:M65" si="9">ROUND((K34+L34),0)</f>
        <v>1792984</v>
      </c>
    </row>
    <row r="35" spans="1:13" ht="12" customHeight="1" x14ac:dyDescent="0.2">
      <c r="A35" s="9">
        <v>49003</v>
      </c>
      <c r="B35" s="9" t="s">
        <v>46</v>
      </c>
      <c r="C35" s="10">
        <v>924.51</v>
      </c>
      <c r="D35" s="10">
        <v>891.07</v>
      </c>
      <c r="E35" s="10">
        <v>867.49</v>
      </c>
      <c r="F35" s="10">
        <f t="shared" si="5"/>
        <v>907.79</v>
      </c>
      <c r="G35" s="10">
        <f t="shared" si="6"/>
        <v>907.79</v>
      </c>
      <c r="H35" s="11">
        <v>4804.6000000000004</v>
      </c>
      <c r="I35" s="12">
        <f t="shared" si="7"/>
        <v>0</v>
      </c>
      <c r="J35" s="12">
        <v>0</v>
      </c>
      <c r="K35" s="13">
        <f t="shared" si="8"/>
        <v>4361567.8339999998</v>
      </c>
      <c r="L35" s="14">
        <v>0</v>
      </c>
      <c r="M35" s="14">
        <f t="shared" si="9"/>
        <v>4361568</v>
      </c>
    </row>
    <row r="36" spans="1:13" ht="12" customHeight="1" x14ac:dyDescent="0.2">
      <c r="A36" s="9">
        <v>5006</v>
      </c>
      <c r="B36" s="9" t="s">
        <v>47</v>
      </c>
      <c r="C36" s="10">
        <v>373</v>
      </c>
      <c r="D36" s="10">
        <v>364</v>
      </c>
      <c r="E36" s="10">
        <v>362</v>
      </c>
      <c r="F36" s="10">
        <f t="shared" si="5"/>
        <v>368.5</v>
      </c>
      <c r="G36" s="10">
        <f t="shared" si="6"/>
        <v>368.5</v>
      </c>
      <c r="H36" s="11">
        <v>4804.6000000000004</v>
      </c>
      <c r="I36" s="12">
        <f t="shared" si="7"/>
        <v>490.51609000000002</v>
      </c>
      <c r="J36" s="12">
        <v>0</v>
      </c>
      <c r="K36" s="13">
        <f t="shared" si="8"/>
        <v>1951250.2791650002</v>
      </c>
      <c r="L36" s="14">
        <v>0</v>
      </c>
      <c r="M36" s="14">
        <f t="shared" si="9"/>
        <v>1951250</v>
      </c>
    </row>
    <row r="37" spans="1:13" ht="12" customHeight="1" x14ac:dyDescent="0.2">
      <c r="A37" s="9">
        <v>19004</v>
      </c>
      <c r="B37" s="9" t="s">
        <v>48</v>
      </c>
      <c r="C37" s="10">
        <v>520.01</v>
      </c>
      <c r="D37" s="10">
        <v>516</v>
      </c>
      <c r="E37" s="10">
        <v>497</v>
      </c>
      <c r="F37" s="10">
        <f t="shared" si="5"/>
        <v>518.005</v>
      </c>
      <c r="G37" s="10">
        <f t="shared" si="6"/>
        <v>518.005</v>
      </c>
      <c r="H37" s="11">
        <v>4804.6000000000004</v>
      </c>
      <c r="I37" s="12">
        <f t="shared" si="7"/>
        <v>173.73592569999985</v>
      </c>
      <c r="J37" s="12">
        <v>0</v>
      </c>
      <c r="K37" s="13">
        <f t="shared" si="8"/>
        <v>2578802.9011922288</v>
      </c>
      <c r="L37" s="14">
        <v>0</v>
      </c>
      <c r="M37" s="14">
        <f t="shared" si="9"/>
        <v>2578803</v>
      </c>
    </row>
    <row r="38" spans="1:13" ht="12" customHeight="1" x14ac:dyDescent="0.2">
      <c r="A38" s="9">
        <v>56002</v>
      </c>
      <c r="B38" s="9" t="s">
        <v>49</v>
      </c>
      <c r="C38" s="10">
        <v>146</v>
      </c>
      <c r="D38" s="10">
        <v>160</v>
      </c>
      <c r="E38" s="10">
        <v>158</v>
      </c>
      <c r="F38" s="10">
        <f t="shared" si="5"/>
        <v>153</v>
      </c>
      <c r="G38" s="10">
        <f t="shared" si="6"/>
        <v>158</v>
      </c>
      <c r="H38" s="11">
        <v>4804.6000000000004</v>
      </c>
      <c r="I38" s="12">
        <f t="shared" si="7"/>
        <v>847.54</v>
      </c>
      <c r="J38" s="12">
        <v>0</v>
      </c>
      <c r="K38" s="13">
        <f t="shared" si="8"/>
        <v>893038.12</v>
      </c>
      <c r="L38" s="14">
        <v>0</v>
      </c>
      <c r="M38" s="14">
        <f t="shared" si="9"/>
        <v>893038</v>
      </c>
    </row>
    <row r="39" spans="1:13" ht="12" customHeight="1" x14ac:dyDescent="0.2">
      <c r="A39" s="9">
        <v>51001</v>
      </c>
      <c r="B39" s="9" t="s">
        <v>50</v>
      </c>
      <c r="C39" s="10">
        <v>2375</v>
      </c>
      <c r="D39" s="10">
        <v>2463</v>
      </c>
      <c r="E39" s="10">
        <v>2521</v>
      </c>
      <c r="F39" s="10">
        <f t="shared" si="5"/>
        <v>2419</v>
      </c>
      <c r="G39" s="10">
        <f t="shared" si="6"/>
        <v>2521</v>
      </c>
      <c r="H39" s="11">
        <v>4804.6000000000004</v>
      </c>
      <c r="I39" s="12">
        <f t="shared" si="7"/>
        <v>0</v>
      </c>
      <c r="J39" s="12">
        <v>0</v>
      </c>
      <c r="K39" s="13">
        <f t="shared" si="8"/>
        <v>12112396.600000001</v>
      </c>
      <c r="L39" s="14">
        <v>0</v>
      </c>
      <c r="M39" s="14">
        <f t="shared" si="9"/>
        <v>12112397</v>
      </c>
    </row>
    <row r="40" spans="1:13" ht="12" customHeight="1" x14ac:dyDescent="0.2">
      <c r="A40" s="9">
        <v>64002</v>
      </c>
      <c r="B40" s="9" t="s">
        <v>51</v>
      </c>
      <c r="C40" s="10">
        <v>310</v>
      </c>
      <c r="D40" s="10">
        <v>339</v>
      </c>
      <c r="E40" s="10">
        <v>313</v>
      </c>
      <c r="F40" s="10">
        <f t="shared" si="5"/>
        <v>324.5</v>
      </c>
      <c r="G40" s="10">
        <f t="shared" si="6"/>
        <v>324.5</v>
      </c>
      <c r="H40" s="11">
        <v>4804.6000000000004</v>
      </c>
      <c r="I40" s="12">
        <f t="shared" si="7"/>
        <v>583.74592999999993</v>
      </c>
      <c r="J40" s="12">
        <v>0</v>
      </c>
      <c r="K40" s="13">
        <f t="shared" si="8"/>
        <v>1748518.254285</v>
      </c>
      <c r="L40" s="14">
        <v>0</v>
      </c>
      <c r="M40" s="14">
        <f t="shared" si="9"/>
        <v>1748518</v>
      </c>
    </row>
    <row r="41" spans="1:13" ht="12" customHeight="1" x14ac:dyDescent="0.2">
      <c r="A41" s="9">
        <v>20001</v>
      </c>
      <c r="B41" s="9" t="s">
        <v>52</v>
      </c>
      <c r="C41" s="10">
        <v>283</v>
      </c>
      <c r="D41" s="10">
        <v>270.01</v>
      </c>
      <c r="E41" s="10">
        <v>293</v>
      </c>
      <c r="F41" s="10">
        <f t="shared" si="5"/>
        <v>276.505</v>
      </c>
      <c r="G41" s="10">
        <f t="shared" si="6"/>
        <v>293</v>
      </c>
      <c r="H41" s="11">
        <v>4804.6000000000004</v>
      </c>
      <c r="I41" s="12">
        <f t="shared" si="7"/>
        <v>650.49002000000007</v>
      </c>
      <c r="J41" s="12">
        <v>0</v>
      </c>
      <c r="K41" s="13">
        <f t="shared" si="8"/>
        <v>1598341.3758600003</v>
      </c>
      <c r="L41" s="14">
        <v>0</v>
      </c>
      <c r="M41" s="14">
        <f t="shared" si="9"/>
        <v>1598341</v>
      </c>
    </row>
    <row r="42" spans="1:13" ht="12" customHeight="1" x14ac:dyDescent="0.2">
      <c r="A42" s="9">
        <v>23001</v>
      </c>
      <c r="B42" s="9" t="s">
        <v>53</v>
      </c>
      <c r="C42" s="10">
        <v>137</v>
      </c>
      <c r="D42" s="10">
        <v>151.96</v>
      </c>
      <c r="E42" s="10">
        <v>154.26</v>
      </c>
      <c r="F42" s="10">
        <f t="shared" si="5"/>
        <v>144.48000000000002</v>
      </c>
      <c r="G42" s="10">
        <f t="shared" si="6"/>
        <v>154.26</v>
      </c>
      <c r="H42" s="11">
        <v>4804.6000000000004</v>
      </c>
      <c r="I42" s="12">
        <f t="shared" si="7"/>
        <v>847.54</v>
      </c>
      <c r="J42" s="12">
        <v>0</v>
      </c>
      <c r="K42" s="13">
        <f t="shared" si="8"/>
        <v>871899.11640000006</v>
      </c>
      <c r="L42" s="14">
        <v>0</v>
      </c>
      <c r="M42" s="14">
        <f t="shared" si="9"/>
        <v>871899</v>
      </c>
    </row>
    <row r="43" spans="1:13" ht="12" customHeight="1" x14ac:dyDescent="0.2">
      <c r="A43" s="9">
        <v>22005</v>
      </c>
      <c r="B43" s="9" t="s">
        <v>54</v>
      </c>
      <c r="C43" s="10">
        <v>137</v>
      </c>
      <c r="D43" s="10">
        <v>142</v>
      </c>
      <c r="E43" s="10">
        <v>139</v>
      </c>
      <c r="F43" s="10">
        <f t="shared" si="5"/>
        <v>139.5</v>
      </c>
      <c r="G43" s="10">
        <f t="shared" si="6"/>
        <v>139.5</v>
      </c>
      <c r="H43" s="11">
        <v>4804.6000000000004</v>
      </c>
      <c r="I43" s="12">
        <f t="shared" si="7"/>
        <v>847.54</v>
      </c>
      <c r="J43" s="12">
        <v>0</v>
      </c>
      <c r="K43" s="13">
        <f t="shared" si="8"/>
        <v>788473.53</v>
      </c>
      <c r="L43" s="14">
        <v>0</v>
      </c>
      <c r="M43" s="14">
        <f t="shared" si="9"/>
        <v>788474</v>
      </c>
    </row>
    <row r="44" spans="1:13" ht="12" customHeight="1" x14ac:dyDescent="0.2">
      <c r="A44" s="9">
        <v>16002</v>
      </c>
      <c r="B44" s="9" t="s">
        <v>55</v>
      </c>
      <c r="C44" s="10">
        <v>30</v>
      </c>
      <c r="D44" s="10">
        <v>30</v>
      </c>
      <c r="E44" s="10">
        <v>25</v>
      </c>
      <c r="F44" s="10">
        <f t="shared" si="5"/>
        <v>30</v>
      </c>
      <c r="G44" s="10">
        <f t="shared" si="6"/>
        <v>30</v>
      </c>
      <c r="H44" s="11">
        <v>4804.6000000000004</v>
      </c>
      <c r="I44" s="12">
        <f t="shared" si="7"/>
        <v>847.54</v>
      </c>
      <c r="J44" s="12">
        <v>0</v>
      </c>
      <c r="K44" s="13">
        <f t="shared" si="8"/>
        <v>169564.2</v>
      </c>
      <c r="L44" s="14">
        <v>0</v>
      </c>
      <c r="M44" s="14">
        <f t="shared" si="9"/>
        <v>169564</v>
      </c>
    </row>
    <row r="45" spans="1:13" ht="12" customHeight="1" x14ac:dyDescent="0.2">
      <c r="A45" s="9">
        <v>61007</v>
      </c>
      <c r="B45" s="9" t="s">
        <v>56</v>
      </c>
      <c r="C45" s="10">
        <v>726</v>
      </c>
      <c r="D45" s="10">
        <v>713.01</v>
      </c>
      <c r="E45" s="10">
        <v>713</v>
      </c>
      <c r="F45" s="10">
        <f t="shared" si="5"/>
        <v>719.505</v>
      </c>
      <c r="G45" s="10">
        <f t="shared" si="6"/>
        <v>719.505</v>
      </c>
      <c r="H45" s="11">
        <v>4804.6000000000004</v>
      </c>
      <c r="I45" s="12">
        <f t="shared" si="7"/>
        <v>0</v>
      </c>
      <c r="J45" s="12">
        <v>0</v>
      </c>
      <c r="K45" s="13">
        <f t="shared" si="8"/>
        <v>3456933.7230000002</v>
      </c>
      <c r="L45" s="14">
        <v>0</v>
      </c>
      <c r="M45" s="14">
        <f t="shared" si="9"/>
        <v>3456934</v>
      </c>
    </row>
    <row r="46" spans="1:13" ht="12" customHeight="1" x14ac:dyDescent="0.2">
      <c r="A46" s="9">
        <v>5003</v>
      </c>
      <c r="B46" s="9" t="s">
        <v>57</v>
      </c>
      <c r="C46" s="10">
        <v>224.57</v>
      </c>
      <c r="D46" s="10">
        <v>256</v>
      </c>
      <c r="E46" s="10">
        <v>273</v>
      </c>
      <c r="F46" s="10">
        <f t="shared" si="5"/>
        <v>240.285</v>
      </c>
      <c r="G46" s="10">
        <f t="shared" si="6"/>
        <v>273</v>
      </c>
      <c r="H46" s="11">
        <v>4804.6000000000004</v>
      </c>
      <c r="I46" s="12">
        <f t="shared" si="7"/>
        <v>692.86721999999997</v>
      </c>
      <c r="J46" s="12">
        <v>0</v>
      </c>
      <c r="K46" s="13">
        <f t="shared" si="8"/>
        <v>1500808.5510600002</v>
      </c>
      <c r="L46" s="14">
        <v>0</v>
      </c>
      <c r="M46" s="14">
        <f t="shared" si="9"/>
        <v>1500809</v>
      </c>
    </row>
    <row r="47" spans="1:13" ht="12" customHeight="1" x14ac:dyDescent="0.2">
      <c r="A47" s="9">
        <v>28002</v>
      </c>
      <c r="B47" s="9" t="s">
        <v>58</v>
      </c>
      <c r="C47" s="10">
        <v>251.03</v>
      </c>
      <c r="D47" s="10">
        <v>254.01</v>
      </c>
      <c r="E47" s="10">
        <v>242</v>
      </c>
      <c r="F47" s="10">
        <f t="shared" si="5"/>
        <v>252.51999999999998</v>
      </c>
      <c r="G47" s="10">
        <f t="shared" si="6"/>
        <v>252.51999999999998</v>
      </c>
      <c r="H47" s="11">
        <v>4804.6000000000004</v>
      </c>
      <c r="I47" s="12">
        <f t="shared" si="7"/>
        <v>736.26147280000009</v>
      </c>
      <c r="J47" s="12">
        <v>0</v>
      </c>
      <c r="K47" s="13">
        <f t="shared" si="8"/>
        <v>1399178.3391114559</v>
      </c>
      <c r="L47" s="14">
        <v>0</v>
      </c>
      <c r="M47" s="14">
        <f t="shared" si="9"/>
        <v>1399178</v>
      </c>
    </row>
    <row r="48" spans="1:13" ht="12" customHeight="1" x14ac:dyDescent="0.2">
      <c r="A48" s="9">
        <v>17001</v>
      </c>
      <c r="B48" s="9" t="s">
        <v>59</v>
      </c>
      <c r="C48" s="10">
        <v>231</v>
      </c>
      <c r="D48" s="10">
        <v>223</v>
      </c>
      <c r="E48" s="10">
        <v>232</v>
      </c>
      <c r="F48" s="10">
        <f t="shared" si="5"/>
        <v>227</v>
      </c>
      <c r="G48" s="10">
        <f t="shared" si="6"/>
        <v>232</v>
      </c>
      <c r="H48" s="11">
        <v>4804.6000000000004</v>
      </c>
      <c r="I48" s="12">
        <f t="shared" si="7"/>
        <v>779.74048000000005</v>
      </c>
      <c r="J48" s="12">
        <v>0</v>
      </c>
      <c r="K48" s="13">
        <f t="shared" si="8"/>
        <v>1295566.9913600001</v>
      </c>
      <c r="L48" s="14">
        <v>0</v>
      </c>
      <c r="M48" s="14">
        <f t="shared" si="9"/>
        <v>1295567</v>
      </c>
    </row>
    <row r="49" spans="1:13" ht="12" customHeight="1" x14ac:dyDescent="0.2">
      <c r="A49" s="9">
        <v>44001</v>
      </c>
      <c r="B49" s="9" t="s">
        <v>60</v>
      </c>
      <c r="C49" s="10">
        <v>183</v>
      </c>
      <c r="D49" s="10">
        <v>185</v>
      </c>
      <c r="E49" s="10">
        <v>167</v>
      </c>
      <c r="F49" s="10">
        <f t="shared" si="5"/>
        <v>184</v>
      </c>
      <c r="G49" s="10">
        <f t="shared" si="6"/>
        <v>184</v>
      </c>
      <c r="H49" s="11">
        <v>4804.6000000000004</v>
      </c>
      <c r="I49" s="12">
        <f t="shared" si="7"/>
        <v>847.54</v>
      </c>
      <c r="J49" s="12">
        <v>0</v>
      </c>
      <c r="K49" s="13">
        <f t="shared" si="8"/>
        <v>1039993.76</v>
      </c>
      <c r="L49" s="14">
        <v>0</v>
      </c>
      <c r="M49" s="14">
        <f t="shared" si="9"/>
        <v>1039994</v>
      </c>
    </row>
    <row r="50" spans="1:13" ht="12" customHeight="1" x14ac:dyDescent="0.2">
      <c r="A50" s="9">
        <v>46002</v>
      </c>
      <c r="B50" s="9" t="s">
        <v>61</v>
      </c>
      <c r="C50" s="10">
        <v>193</v>
      </c>
      <c r="D50" s="10">
        <v>199</v>
      </c>
      <c r="E50" s="10">
        <v>206</v>
      </c>
      <c r="F50" s="10">
        <f t="shared" si="5"/>
        <v>196</v>
      </c>
      <c r="G50" s="10">
        <f t="shared" si="6"/>
        <v>206</v>
      </c>
      <c r="H50" s="11">
        <v>4804.6000000000004</v>
      </c>
      <c r="I50" s="12">
        <f t="shared" si="7"/>
        <v>834.83083999999997</v>
      </c>
      <c r="J50" s="12">
        <v>0</v>
      </c>
      <c r="K50" s="13">
        <f t="shared" si="8"/>
        <v>1161722.7530400001</v>
      </c>
      <c r="L50" s="14">
        <v>0</v>
      </c>
      <c r="M50" s="14">
        <f t="shared" si="9"/>
        <v>1161723</v>
      </c>
    </row>
    <row r="51" spans="1:13" ht="12" customHeight="1" x14ac:dyDescent="0.2">
      <c r="A51" s="9">
        <v>24004</v>
      </c>
      <c r="B51" s="9" t="s">
        <v>62</v>
      </c>
      <c r="C51" s="10">
        <v>330</v>
      </c>
      <c r="D51" s="10">
        <v>319</v>
      </c>
      <c r="E51" s="10">
        <v>322</v>
      </c>
      <c r="F51" s="10">
        <f t="shared" si="5"/>
        <v>324.5</v>
      </c>
      <c r="G51" s="10">
        <f t="shared" si="6"/>
        <v>324.5</v>
      </c>
      <c r="H51" s="11">
        <v>4804.6000000000004</v>
      </c>
      <c r="I51" s="12">
        <f t="shared" si="7"/>
        <v>583.74592999999993</v>
      </c>
      <c r="J51" s="12">
        <v>0</v>
      </c>
      <c r="K51" s="13">
        <f t="shared" si="8"/>
        <v>1748518.254285</v>
      </c>
      <c r="L51" s="14">
        <v>0</v>
      </c>
      <c r="M51" s="14">
        <f t="shared" si="9"/>
        <v>1748518</v>
      </c>
    </row>
    <row r="52" spans="1:13" ht="12" customHeight="1" x14ac:dyDescent="0.2">
      <c r="A52" s="9">
        <v>50003</v>
      </c>
      <c r="B52" s="9" t="s">
        <v>63</v>
      </c>
      <c r="C52" s="10">
        <v>598</v>
      </c>
      <c r="D52" s="10">
        <v>613.71</v>
      </c>
      <c r="E52" s="10">
        <v>637.41999999999996</v>
      </c>
      <c r="F52" s="10">
        <f t="shared" si="5"/>
        <v>605.85500000000002</v>
      </c>
      <c r="G52" s="10">
        <f t="shared" si="6"/>
        <v>637.41999999999996</v>
      </c>
      <c r="H52" s="11">
        <v>4804.6000000000004</v>
      </c>
      <c r="I52" s="12">
        <f t="shared" si="7"/>
        <v>0</v>
      </c>
      <c r="J52" s="12">
        <v>0</v>
      </c>
      <c r="K52" s="13">
        <f t="shared" si="8"/>
        <v>3062548.1320000002</v>
      </c>
      <c r="L52" s="14">
        <v>0</v>
      </c>
      <c r="M52" s="14">
        <f t="shared" si="9"/>
        <v>3062548</v>
      </c>
    </row>
    <row r="53" spans="1:13" ht="12" customHeight="1" x14ac:dyDescent="0.2">
      <c r="A53" s="9">
        <v>14001</v>
      </c>
      <c r="B53" s="9" t="s">
        <v>64</v>
      </c>
      <c r="C53" s="10">
        <v>225</v>
      </c>
      <c r="D53" s="10">
        <v>224.86</v>
      </c>
      <c r="E53" s="10">
        <v>215</v>
      </c>
      <c r="F53" s="10">
        <f t="shared" si="5"/>
        <v>224.93</v>
      </c>
      <c r="G53" s="10">
        <f t="shared" si="6"/>
        <v>224.93</v>
      </c>
      <c r="H53" s="11">
        <v>4804.6000000000004</v>
      </c>
      <c r="I53" s="12">
        <f t="shared" si="7"/>
        <v>794.72082019999993</v>
      </c>
      <c r="J53" s="12">
        <v>0</v>
      </c>
      <c r="K53" s="13">
        <f t="shared" si="8"/>
        <v>1259455.2320875861</v>
      </c>
      <c r="L53" s="14">
        <v>0</v>
      </c>
      <c r="M53" s="14">
        <f t="shared" si="9"/>
        <v>1259455</v>
      </c>
    </row>
    <row r="54" spans="1:13" ht="12" customHeight="1" x14ac:dyDescent="0.2">
      <c r="A54" s="9">
        <v>6002</v>
      </c>
      <c r="B54" s="9" t="s">
        <v>65</v>
      </c>
      <c r="C54" s="10">
        <v>198</v>
      </c>
      <c r="D54" s="10">
        <v>196.2</v>
      </c>
      <c r="E54" s="10">
        <v>181.99</v>
      </c>
      <c r="F54" s="10">
        <f t="shared" si="5"/>
        <v>197.1</v>
      </c>
      <c r="G54" s="10">
        <f t="shared" si="6"/>
        <v>197.1</v>
      </c>
      <c r="H54" s="11">
        <v>4804.6000000000004</v>
      </c>
      <c r="I54" s="12">
        <f t="shared" si="7"/>
        <v>847.54</v>
      </c>
      <c r="J54" s="12">
        <v>0</v>
      </c>
      <c r="K54" s="13">
        <f t="shared" si="8"/>
        <v>1114036.794</v>
      </c>
      <c r="L54" s="14">
        <v>0</v>
      </c>
      <c r="M54" s="14">
        <f t="shared" si="9"/>
        <v>1114037</v>
      </c>
    </row>
    <row r="55" spans="1:13" ht="12" customHeight="1" x14ac:dyDescent="0.2">
      <c r="A55" s="9">
        <v>33001</v>
      </c>
      <c r="B55" s="9" t="s">
        <v>66</v>
      </c>
      <c r="C55" s="10">
        <v>376.3</v>
      </c>
      <c r="D55" s="10">
        <v>379.13</v>
      </c>
      <c r="E55" s="10">
        <v>363.04</v>
      </c>
      <c r="F55" s="10">
        <f t="shared" si="5"/>
        <v>377.71500000000003</v>
      </c>
      <c r="G55" s="10">
        <f t="shared" si="6"/>
        <v>377.71500000000003</v>
      </c>
      <c r="H55" s="11">
        <v>4804.6000000000004</v>
      </c>
      <c r="I55" s="12">
        <f t="shared" si="7"/>
        <v>470.99079509999996</v>
      </c>
      <c r="J55" s="12">
        <v>0</v>
      </c>
      <c r="K55" s="13">
        <f t="shared" si="8"/>
        <v>1992669.7771711966</v>
      </c>
      <c r="L55" s="14">
        <v>0</v>
      </c>
      <c r="M55" s="14">
        <f t="shared" si="9"/>
        <v>1992670</v>
      </c>
    </row>
    <row r="56" spans="1:13" ht="12" customHeight="1" x14ac:dyDescent="0.2">
      <c r="A56" s="9">
        <v>49004</v>
      </c>
      <c r="B56" s="9" t="s">
        <v>67</v>
      </c>
      <c r="C56" s="10">
        <v>482</v>
      </c>
      <c r="D56" s="10">
        <v>523</v>
      </c>
      <c r="E56" s="10">
        <v>513</v>
      </c>
      <c r="F56" s="10">
        <f t="shared" si="5"/>
        <v>502.5</v>
      </c>
      <c r="G56" s="10">
        <f t="shared" si="6"/>
        <v>513</v>
      </c>
      <c r="H56" s="11">
        <v>4804.6000000000004</v>
      </c>
      <c r="I56" s="12">
        <f t="shared" si="7"/>
        <v>184.34081999999995</v>
      </c>
      <c r="J56" s="12">
        <v>0</v>
      </c>
      <c r="K56" s="13">
        <f t="shared" si="8"/>
        <v>2559326.6406600005</v>
      </c>
      <c r="L56" s="14">
        <v>0</v>
      </c>
      <c r="M56" s="14">
        <f t="shared" si="9"/>
        <v>2559327</v>
      </c>
    </row>
    <row r="57" spans="1:13" ht="12" customHeight="1" x14ac:dyDescent="0.2">
      <c r="A57" s="9">
        <v>63001</v>
      </c>
      <c r="B57" s="9" t="s">
        <v>68</v>
      </c>
      <c r="C57" s="10">
        <v>245</v>
      </c>
      <c r="D57" s="10">
        <v>251.13</v>
      </c>
      <c r="E57" s="10">
        <v>261</v>
      </c>
      <c r="F57" s="10">
        <f t="shared" si="5"/>
        <v>248.065</v>
      </c>
      <c r="G57" s="10">
        <f t="shared" si="6"/>
        <v>261</v>
      </c>
      <c r="H57" s="11">
        <v>4804.6000000000004</v>
      </c>
      <c r="I57" s="12">
        <f t="shared" si="7"/>
        <v>718.29354000000001</v>
      </c>
      <c r="J57" s="12">
        <v>0</v>
      </c>
      <c r="K57" s="13">
        <f t="shared" si="8"/>
        <v>1441475.2139399999</v>
      </c>
      <c r="L57" s="14">
        <v>0</v>
      </c>
      <c r="M57" s="14">
        <f t="shared" si="9"/>
        <v>1441475</v>
      </c>
    </row>
    <row r="58" spans="1:13" ht="12" customHeight="1" x14ac:dyDescent="0.2">
      <c r="A58" s="9">
        <v>53001</v>
      </c>
      <c r="B58" s="9" t="s">
        <v>69</v>
      </c>
      <c r="C58" s="10">
        <v>240</v>
      </c>
      <c r="D58" s="10">
        <v>242.12</v>
      </c>
      <c r="E58" s="10">
        <v>238.38</v>
      </c>
      <c r="F58" s="10">
        <f t="shared" si="5"/>
        <v>241.06</v>
      </c>
      <c r="G58" s="10">
        <f t="shared" si="6"/>
        <v>241.06</v>
      </c>
      <c r="H58" s="11">
        <v>4804.6000000000004</v>
      </c>
      <c r="I58" s="12">
        <f t="shared" si="7"/>
        <v>760.54360840000004</v>
      </c>
      <c r="J58" s="12">
        <v>0</v>
      </c>
      <c r="K58" s="13">
        <f t="shared" si="8"/>
        <v>1341533.5182409042</v>
      </c>
      <c r="L58" s="14">
        <v>0</v>
      </c>
      <c r="M58" s="14">
        <f t="shared" si="9"/>
        <v>1341534</v>
      </c>
    </row>
    <row r="59" spans="1:13" ht="12" customHeight="1" x14ac:dyDescent="0.2">
      <c r="A59" s="9">
        <v>25003</v>
      </c>
      <c r="B59" s="9" t="s">
        <v>70</v>
      </c>
      <c r="C59" s="10">
        <v>133.25</v>
      </c>
      <c r="D59" s="10">
        <v>142</v>
      </c>
      <c r="E59" s="10">
        <v>140</v>
      </c>
      <c r="F59" s="10">
        <f t="shared" si="5"/>
        <v>137.625</v>
      </c>
      <c r="G59" s="10">
        <f t="shared" si="6"/>
        <v>140</v>
      </c>
      <c r="H59" s="11">
        <v>4804.6000000000004</v>
      </c>
      <c r="I59" s="12">
        <f t="shared" si="7"/>
        <v>847.54</v>
      </c>
      <c r="J59" s="12">
        <v>0</v>
      </c>
      <c r="K59" s="13">
        <f t="shared" si="8"/>
        <v>791299.60000000009</v>
      </c>
      <c r="L59" s="14">
        <v>0</v>
      </c>
      <c r="M59" s="14">
        <f t="shared" si="9"/>
        <v>791300</v>
      </c>
    </row>
    <row r="60" spans="1:13" ht="12" customHeight="1" x14ac:dyDescent="0.2">
      <c r="A60" s="9">
        <v>26004</v>
      </c>
      <c r="B60" s="9" t="s">
        <v>71</v>
      </c>
      <c r="C60" s="10">
        <v>372</v>
      </c>
      <c r="D60" s="10">
        <v>363.4</v>
      </c>
      <c r="E60" s="10">
        <v>377</v>
      </c>
      <c r="F60" s="10">
        <f t="shared" si="5"/>
        <v>367.7</v>
      </c>
      <c r="G60" s="10">
        <f t="shared" si="6"/>
        <v>377</v>
      </c>
      <c r="H60" s="11">
        <v>4804.6000000000004</v>
      </c>
      <c r="I60" s="12">
        <f t="shared" si="7"/>
        <v>472.50577999999996</v>
      </c>
      <c r="J60" s="12">
        <v>0</v>
      </c>
      <c r="K60" s="13">
        <f t="shared" si="8"/>
        <v>1989468.8790599999</v>
      </c>
      <c r="L60" s="14">
        <v>0</v>
      </c>
      <c r="M60" s="14">
        <f t="shared" si="9"/>
        <v>1989469</v>
      </c>
    </row>
    <row r="61" spans="1:13" ht="12" customHeight="1" x14ac:dyDescent="0.2">
      <c r="A61" s="16">
        <v>6006</v>
      </c>
      <c r="B61" s="9" t="s">
        <v>72</v>
      </c>
      <c r="C61" s="10">
        <v>626</v>
      </c>
      <c r="D61" s="10">
        <v>623</v>
      </c>
      <c r="E61" s="10">
        <v>612</v>
      </c>
      <c r="F61" s="10">
        <f t="shared" si="5"/>
        <v>624.5</v>
      </c>
      <c r="G61" s="10">
        <f t="shared" si="6"/>
        <v>624.5</v>
      </c>
      <c r="H61" s="11">
        <v>4804.6000000000004</v>
      </c>
      <c r="I61" s="12">
        <f t="shared" si="7"/>
        <v>0</v>
      </c>
      <c r="J61" s="12">
        <f>162.25*0.4</f>
        <v>64.900000000000006</v>
      </c>
      <c r="K61" s="13">
        <f t="shared" si="8"/>
        <v>3041002.75</v>
      </c>
      <c r="L61" s="14">
        <v>0</v>
      </c>
      <c r="M61" s="14">
        <f t="shared" si="9"/>
        <v>3041003</v>
      </c>
    </row>
    <row r="62" spans="1:13" ht="12" customHeight="1" x14ac:dyDescent="0.2">
      <c r="A62" s="9">
        <v>27001</v>
      </c>
      <c r="B62" s="9" t="s">
        <v>73</v>
      </c>
      <c r="C62" s="10">
        <v>285.02</v>
      </c>
      <c r="D62" s="10">
        <v>289.02</v>
      </c>
      <c r="E62" s="10">
        <v>292</v>
      </c>
      <c r="F62" s="10">
        <f t="shared" si="5"/>
        <v>287.02</v>
      </c>
      <c r="G62" s="10">
        <f t="shared" si="6"/>
        <v>292</v>
      </c>
      <c r="H62" s="11">
        <v>4804.6000000000004</v>
      </c>
      <c r="I62" s="12">
        <f t="shared" si="7"/>
        <v>652.60888</v>
      </c>
      <c r="J62" s="12">
        <v>0</v>
      </c>
      <c r="K62" s="13">
        <f t="shared" si="8"/>
        <v>1593504.9929599999</v>
      </c>
      <c r="L62" s="14">
        <v>0</v>
      </c>
      <c r="M62" s="14">
        <f t="shared" si="9"/>
        <v>1593505</v>
      </c>
    </row>
    <row r="63" spans="1:13" ht="12" customHeight="1" x14ac:dyDescent="0.2">
      <c r="A63" s="9">
        <v>28003</v>
      </c>
      <c r="B63" s="9" t="s">
        <v>74</v>
      </c>
      <c r="C63" s="10">
        <v>658.25</v>
      </c>
      <c r="D63" s="10">
        <v>687</v>
      </c>
      <c r="E63" s="10">
        <v>681</v>
      </c>
      <c r="F63" s="10">
        <f t="shared" si="5"/>
        <v>672.625</v>
      </c>
      <c r="G63" s="10">
        <f t="shared" si="6"/>
        <v>681</v>
      </c>
      <c r="H63" s="11">
        <v>4804.6000000000004</v>
      </c>
      <c r="I63" s="12">
        <f t="shared" si="7"/>
        <v>0</v>
      </c>
      <c r="J63" s="12">
        <v>0</v>
      </c>
      <c r="K63" s="13">
        <f t="shared" si="8"/>
        <v>3271932.6</v>
      </c>
      <c r="L63" s="14">
        <v>0</v>
      </c>
      <c r="M63" s="14">
        <f t="shared" si="9"/>
        <v>3271933</v>
      </c>
    </row>
    <row r="64" spans="1:13" ht="12" customHeight="1" x14ac:dyDescent="0.2">
      <c r="A64" s="9">
        <v>30001</v>
      </c>
      <c r="B64" s="9" t="s">
        <v>75</v>
      </c>
      <c r="C64" s="10">
        <v>383.23</v>
      </c>
      <c r="D64" s="10">
        <v>376.23</v>
      </c>
      <c r="E64" s="10">
        <v>387</v>
      </c>
      <c r="F64" s="10">
        <f t="shared" si="5"/>
        <v>379.73</v>
      </c>
      <c r="G64" s="10">
        <f t="shared" si="6"/>
        <v>387</v>
      </c>
      <c r="H64" s="11">
        <v>4804.6000000000004</v>
      </c>
      <c r="I64" s="12">
        <f t="shared" si="7"/>
        <v>451.31717999999995</v>
      </c>
      <c r="J64" s="12">
        <v>0</v>
      </c>
      <c r="K64" s="13">
        <f t="shared" si="8"/>
        <v>2034039.9486600002</v>
      </c>
      <c r="L64" s="14">
        <v>0</v>
      </c>
      <c r="M64" s="14">
        <f t="shared" si="9"/>
        <v>2034040</v>
      </c>
    </row>
    <row r="65" spans="1:13" ht="12" customHeight="1" x14ac:dyDescent="0.2">
      <c r="A65" s="9">
        <v>31001</v>
      </c>
      <c r="B65" s="9" t="s">
        <v>76</v>
      </c>
      <c r="C65" s="10">
        <v>204</v>
      </c>
      <c r="D65" s="10">
        <v>196</v>
      </c>
      <c r="E65" s="10">
        <v>180.25</v>
      </c>
      <c r="F65" s="10">
        <f t="shared" si="5"/>
        <v>200</v>
      </c>
      <c r="G65" s="10">
        <f t="shared" si="6"/>
        <v>200</v>
      </c>
      <c r="H65" s="11">
        <v>4804.6000000000004</v>
      </c>
      <c r="I65" s="12">
        <f t="shared" si="7"/>
        <v>847.54399999999998</v>
      </c>
      <c r="J65" s="12">
        <v>0</v>
      </c>
      <c r="K65" s="13">
        <f t="shared" si="8"/>
        <v>1130428.8</v>
      </c>
      <c r="L65" s="14">
        <v>0</v>
      </c>
      <c r="M65" s="14">
        <f t="shared" si="9"/>
        <v>1130429</v>
      </c>
    </row>
    <row r="66" spans="1:13" ht="12" customHeight="1" x14ac:dyDescent="0.2">
      <c r="A66" s="9">
        <v>41002</v>
      </c>
      <c r="B66" s="9" t="s">
        <v>77</v>
      </c>
      <c r="C66" s="10">
        <v>1894.01</v>
      </c>
      <c r="D66" s="10">
        <v>2181</v>
      </c>
      <c r="E66" s="10">
        <v>2388.35</v>
      </c>
      <c r="F66" s="10">
        <f t="shared" ref="F66:F97" si="10">(C66+D66)/2</f>
        <v>2037.5050000000001</v>
      </c>
      <c r="G66" s="10">
        <f t="shared" ref="G66:G97" si="11">IF(E66&lt;F66,F66,E66)</f>
        <v>2388.35</v>
      </c>
      <c r="H66" s="11">
        <v>4804.6000000000004</v>
      </c>
      <c r="I66" s="12">
        <f t="shared" ref="I66:I97" si="12">IF(G66&lt;200,847.54,IF(G66&gt;600,0,((G66*-0.0005)+0.3)*4237.72))</f>
        <v>0</v>
      </c>
      <c r="J66" s="12">
        <v>0</v>
      </c>
      <c r="K66" s="13">
        <f t="shared" ref="K66:K97" si="13">IF(I66&gt;J66,G66*(H66+I66),G66*(H66+J66))</f>
        <v>11475066.41</v>
      </c>
      <c r="L66" s="14">
        <v>0</v>
      </c>
      <c r="M66" s="14">
        <f t="shared" ref="M66:M97" si="14">ROUND((K66+L66),0)</f>
        <v>11475066</v>
      </c>
    </row>
    <row r="67" spans="1:13" ht="12" customHeight="1" x14ac:dyDescent="0.2">
      <c r="A67" s="9">
        <v>14002</v>
      </c>
      <c r="B67" s="9" t="s">
        <v>78</v>
      </c>
      <c r="C67" s="10">
        <v>171</v>
      </c>
      <c r="D67" s="10">
        <v>149</v>
      </c>
      <c r="E67" s="10">
        <v>158</v>
      </c>
      <c r="F67" s="10">
        <f t="shared" si="10"/>
        <v>160</v>
      </c>
      <c r="G67" s="10">
        <f t="shared" si="11"/>
        <v>160</v>
      </c>
      <c r="H67" s="11">
        <v>4804.6000000000004</v>
      </c>
      <c r="I67" s="12">
        <f t="shared" si="12"/>
        <v>847.54</v>
      </c>
      <c r="J67" s="12">
        <v>0</v>
      </c>
      <c r="K67" s="13">
        <f t="shared" si="13"/>
        <v>904342.4</v>
      </c>
      <c r="L67" s="14">
        <v>0</v>
      </c>
      <c r="M67" s="14">
        <f t="shared" si="14"/>
        <v>904342</v>
      </c>
    </row>
    <row r="68" spans="1:13" ht="12" customHeight="1" x14ac:dyDescent="0.2">
      <c r="A68" s="9">
        <v>10001</v>
      </c>
      <c r="B68" s="9" t="s">
        <v>79</v>
      </c>
      <c r="C68" s="10">
        <v>132</v>
      </c>
      <c r="D68" s="10">
        <v>134.34</v>
      </c>
      <c r="E68" s="10">
        <v>122</v>
      </c>
      <c r="F68" s="10">
        <f t="shared" si="10"/>
        <v>133.17000000000002</v>
      </c>
      <c r="G68" s="10">
        <f t="shared" si="11"/>
        <v>133.17000000000002</v>
      </c>
      <c r="H68" s="11">
        <v>4804.6000000000004</v>
      </c>
      <c r="I68" s="12">
        <f t="shared" si="12"/>
        <v>847.54</v>
      </c>
      <c r="J68" s="12">
        <v>0</v>
      </c>
      <c r="K68" s="13">
        <f t="shared" si="13"/>
        <v>752695.48380000016</v>
      </c>
      <c r="L68" s="14">
        <v>0</v>
      </c>
      <c r="M68" s="14">
        <f t="shared" si="14"/>
        <v>752695</v>
      </c>
    </row>
    <row r="69" spans="1:13" ht="12" customHeight="1" x14ac:dyDescent="0.2">
      <c r="A69" s="9">
        <v>34002</v>
      </c>
      <c r="B69" s="9" t="s">
        <v>80</v>
      </c>
      <c r="C69" s="10">
        <v>311</v>
      </c>
      <c r="D69" s="10">
        <v>295</v>
      </c>
      <c r="E69" s="10">
        <v>295</v>
      </c>
      <c r="F69" s="10">
        <f t="shared" si="10"/>
        <v>303</v>
      </c>
      <c r="G69" s="10">
        <f t="shared" si="11"/>
        <v>303</v>
      </c>
      <c r="H69" s="11">
        <v>4804.6000000000004</v>
      </c>
      <c r="I69" s="12">
        <f t="shared" si="12"/>
        <v>629.30142000000001</v>
      </c>
      <c r="J69" s="12">
        <v>0</v>
      </c>
      <c r="K69" s="13">
        <f t="shared" si="13"/>
        <v>1646472.13026</v>
      </c>
      <c r="L69" s="14"/>
      <c r="M69" s="14">
        <f t="shared" si="14"/>
        <v>1646472</v>
      </c>
    </row>
    <row r="70" spans="1:13" ht="12" customHeight="1" x14ac:dyDescent="0.2">
      <c r="A70" s="9">
        <v>51002</v>
      </c>
      <c r="B70" s="9" t="s">
        <v>81</v>
      </c>
      <c r="C70" s="10">
        <v>463</v>
      </c>
      <c r="D70" s="10">
        <v>479.6</v>
      </c>
      <c r="E70" s="10">
        <v>501.2</v>
      </c>
      <c r="F70" s="10">
        <f t="shared" si="10"/>
        <v>471.3</v>
      </c>
      <c r="G70" s="10">
        <f t="shared" si="11"/>
        <v>501.2</v>
      </c>
      <c r="H70" s="11">
        <v>4804.6000000000004</v>
      </c>
      <c r="I70" s="12">
        <f t="shared" si="12"/>
        <v>209.343368</v>
      </c>
      <c r="J70" s="12">
        <v>0</v>
      </c>
      <c r="K70" s="13">
        <f t="shared" si="13"/>
        <v>2512988.4160416001</v>
      </c>
      <c r="L70" s="14">
        <v>0</v>
      </c>
      <c r="M70" s="14">
        <f t="shared" si="14"/>
        <v>2512988</v>
      </c>
    </row>
    <row r="71" spans="1:13" ht="12" customHeight="1" x14ac:dyDescent="0.2">
      <c r="A71" s="9">
        <v>56006</v>
      </c>
      <c r="B71" s="9" t="s">
        <v>82</v>
      </c>
      <c r="C71" s="10">
        <v>238</v>
      </c>
      <c r="D71" s="10">
        <v>235</v>
      </c>
      <c r="E71" s="10">
        <v>222</v>
      </c>
      <c r="F71" s="10">
        <f t="shared" si="10"/>
        <v>236.5</v>
      </c>
      <c r="G71" s="10">
        <f t="shared" si="11"/>
        <v>236.5</v>
      </c>
      <c r="H71" s="11">
        <v>4804.6000000000004</v>
      </c>
      <c r="I71" s="12">
        <f t="shared" si="12"/>
        <v>770.20560999999987</v>
      </c>
      <c r="J71" s="12">
        <f>847.54*0.4</f>
        <v>339.01600000000002</v>
      </c>
      <c r="K71" s="13">
        <f t="shared" si="13"/>
        <v>1318441.5267650001</v>
      </c>
      <c r="L71" s="14">
        <v>0</v>
      </c>
      <c r="M71" s="14">
        <f t="shared" si="14"/>
        <v>1318442</v>
      </c>
    </row>
    <row r="72" spans="1:13" ht="12" customHeight="1" x14ac:dyDescent="0.2">
      <c r="A72" s="9">
        <v>23002</v>
      </c>
      <c r="B72" s="9" t="s">
        <v>83</v>
      </c>
      <c r="C72" s="10">
        <v>811.56</v>
      </c>
      <c r="D72" s="10">
        <v>844.4</v>
      </c>
      <c r="E72" s="10">
        <v>814.89</v>
      </c>
      <c r="F72" s="10">
        <f t="shared" si="10"/>
        <v>827.98</v>
      </c>
      <c r="G72" s="10">
        <f t="shared" si="11"/>
        <v>827.98</v>
      </c>
      <c r="H72" s="11">
        <v>4804.6000000000004</v>
      </c>
      <c r="I72" s="12">
        <f t="shared" si="12"/>
        <v>0</v>
      </c>
      <c r="J72" s="12">
        <v>0</v>
      </c>
      <c r="K72" s="13">
        <f t="shared" si="13"/>
        <v>3978112.7080000006</v>
      </c>
      <c r="L72" s="14">
        <v>0</v>
      </c>
      <c r="M72" s="14">
        <f t="shared" si="14"/>
        <v>3978113</v>
      </c>
    </row>
    <row r="73" spans="1:13" ht="12" customHeight="1" x14ac:dyDescent="0.2">
      <c r="A73" s="9">
        <v>53002</v>
      </c>
      <c r="B73" s="9" t="s">
        <v>84</v>
      </c>
      <c r="C73" s="10">
        <v>117</v>
      </c>
      <c r="D73" s="10">
        <v>115</v>
      </c>
      <c r="E73" s="10">
        <v>116</v>
      </c>
      <c r="F73" s="10">
        <f t="shared" si="10"/>
        <v>116</v>
      </c>
      <c r="G73" s="10">
        <f t="shared" si="11"/>
        <v>116</v>
      </c>
      <c r="H73" s="11">
        <v>4804.6000000000004</v>
      </c>
      <c r="I73" s="12">
        <f t="shared" si="12"/>
        <v>847.54</v>
      </c>
      <c r="J73" s="12">
        <v>0</v>
      </c>
      <c r="K73" s="13">
        <f t="shared" si="13"/>
        <v>655648.24</v>
      </c>
      <c r="L73" s="14">
        <v>0</v>
      </c>
      <c r="M73" s="14">
        <f t="shared" si="14"/>
        <v>655648</v>
      </c>
    </row>
    <row r="74" spans="1:13" ht="12" customHeight="1" x14ac:dyDescent="0.2">
      <c r="A74" s="9">
        <v>48003</v>
      </c>
      <c r="B74" s="9" t="s">
        <v>85</v>
      </c>
      <c r="C74" s="10">
        <v>379</v>
      </c>
      <c r="D74" s="10">
        <v>372.6</v>
      </c>
      <c r="E74" s="10">
        <v>376</v>
      </c>
      <c r="F74" s="10">
        <f t="shared" si="10"/>
        <v>375.8</v>
      </c>
      <c r="G74" s="10">
        <f t="shared" si="11"/>
        <v>376</v>
      </c>
      <c r="H74" s="11">
        <v>4804.6000000000004</v>
      </c>
      <c r="I74" s="12">
        <f t="shared" si="12"/>
        <v>474.62464</v>
      </c>
      <c r="J74" s="12">
        <v>0</v>
      </c>
      <c r="K74" s="13">
        <f t="shared" si="13"/>
        <v>1984988.4646400001</v>
      </c>
      <c r="L74" s="14">
        <v>0</v>
      </c>
      <c r="M74" s="14">
        <f t="shared" si="14"/>
        <v>1984988</v>
      </c>
    </row>
    <row r="75" spans="1:13" ht="12" customHeight="1" x14ac:dyDescent="0.2">
      <c r="A75" s="9">
        <v>60002</v>
      </c>
      <c r="B75" s="9" t="s">
        <v>86</v>
      </c>
      <c r="C75" s="10">
        <v>148</v>
      </c>
      <c r="D75" s="10">
        <v>141</v>
      </c>
      <c r="E75" s="10">
        <v>117.5</v>
      </c>
      <c r="F75" s="10">
        <f t="shared" si="10"/>
        <v>144.5</v>
      </c>
      <c r="G75" s="10">
        <f t="shared" si="11"/>
        <v>144.5</v>
      </c>
      <c r="H75" s="11">
        <v>4804.6000000000004</v>
      </c>
      <c r="I75" s="12">
        <f t="shared" si="12"/>
        <v>847.54</v>
      </c>
      <c r="J75" s="12">
        <v>0</v>
      </c>
      <c r="K75" s="13">
        <f t="shared" si="13"/>
        <v>816734.2300000001</v>
      </c>
      <c r="L75" s="14">
        <v>0</v>
      </c>
      <c r="M75" s="14">
        <f t="shared" si="14"/>
        <v>816734</v>
      </c>
    </row>
    <row r="76" spans="1:13" ht="12" customHeight="1" x14ac:dyDescent="0.2">
      <c r="A76" s="9">
        <v>2002</v>
      </c>
      <c r="B76" s="9" t="s">
        <v>87</v>
      </c>
      <c r="C76" s="10">
        <v>2141.09</v>
      </c>
      <c r="D76" s="10">
        <v>2104.67</v>
      </c>
      <c r="E76" s="10">
        <v>2143.5700000000002</v>
      </c>
      <c r="F76" s="10">
        <f t="shared" si="10"/>
        <v>2122.88</v>
      </c>
      <c r="G76" s="10">
        <f t="shared" si="11"/>
        <v>2143.5700000000002</v>
      </c>
      <c r="H76" s="11">
        <v>4804.6000000000004</v>
      </c>
      <c r="I76" s="12">
        <f t="shared" si="12"/>
        <v>0</v>
      </c>
      <c r="J76" s="12">
        <v>0</v>
      </c>
      <c r="K76" s="13">
        <f t="shared" si="13"/>
        <v>10298996.422000002</v>
      </c>
      <c r="L76" s="14">
        <v>17229</v>
      </c>
      <c r="M76" s="14">
        <f t="shared" si="14"/>
        <v>10316225</v>
      </c>
    </row>
    <row r="77" spans="1:13" ht="12" customHeight="1" x14ac:dyDescent="0.2">
      <c r="A77" s="9">
        <v>22006</v>
      </c>
      <c r="B77" s="9" t="s">
        <v>88</v>
      </c>
      <c r="C77" s="10">
        <v>380.07</v>
      </c>
      <c r="D77" s="10">
        <v>358.11</v>
      </c>
      <c r="E77" s="10">
        <v>358.18</v>
      </c>
      <c r="F77" s="10">
        <f t="shared" si="10"/>
        <v>369.09000000000003</v>
      </c>
      <c r="G77" s="10">
        <f t="shared" si="11"/>
        <v>369.09000000000003</v>
      </c>
      <c r="H77" s="11">
        <v>4804.6000000000004</v>
      </c>
      <c r="I77" s="12">
        <f t="shared" si="12"/>
        <v>489.26596259999991</v>
      </c>
      <c r="J77" s="12">
        <f>347.75*0.6</f>
        <v>208.65</v>
      </c>
      <c r="K77" s="13">
        <f t="shared" si="13"/>
        <v>1953912.9881360342</v>
      </c>
      <c r="L77" s="14">
        <v>0</v>
      </c>
      <c r="M77" s="14">
        <f t="shared" si="14"/>
        <v>1953913</v>
      </c>
    </row>
    <row r="78" spans="1:13" ht="12" customHeight="1" x14ac:dyDescent="0.2">
      <c r="A78" s="9">
        <v>13003</v>
      </c>
      <c r="B78" s="9" t="s">
        <v>89</v>
      </c>
      <c r="C78" s="10">
        <v>299</v>
      </c>
      <c r="D78" s="10">
        <v>285</v>
      </c>
      <c r="E78" s="10">
        <v>291</v>
      </c>
      <c r="F78" s="10">
        <f t="shared" si="10"/>
        <v>292</v>
      </c>
      <c r="G78" s="10">
        <f t="shared" si="11"/>
        <v>292</v>
      </c>
      <c r="H78" s="11">
        <v>4804.6000000000004</v>
      </c>
      <c r="I78" s="12">
        <f t="shared" si="12"/>
        <v>652.60888</v>
      </c>
      <c r="J78" s="12">
        <v>847.54</v>
      </c>
      <c r="K78" s="13">
        <f t="shared" si="13"/>
        <v>1650424.8800000001</v>
      </c>
      <c r="L78" s="14">
        <v>0</v>
      </c>
      <c r="M78" s="14">
        <f t="shared" si="14"/>
        <v>1650425</v>
      </c>
    </row>
    <row r="79" spans="1:13" ht="12" customHeight="1" x14ac:dyDescent="0.2">
      <c r="A79" s="9">
        <v>2003</v>
      </c>
      <c r="B79" s="9" t="s">
        <v>90</v>
      </c>
      <c r="C79" s="10">
        <v>147.15</v>
      </c>
      <c r="D79" s="10">
        <v>183.15</v>
      </c>
      <c r="E79" s="10">
        <v>194.51</v>
      </c>
      <c r="F79" s="10">
        <f t="shared" si="10"/>
        <v>165.15</v>
      </c>
      <c r="G79" s="10">
        <f t="shared" si="11"/>
        <v>194.51</v>
      </c>
      <c r="H79" s="11">
        <v>4804.6000000000004</v>
      </c>
      <c r="I79" s="12">
        <f t="shared" si="12"/>
        <v>847.54</v>
      </c>
      <c r="J79" s="12">
        <v>0</v>
      </c>
      <c r="K79" s="13">
        <f t="shared" si="13"/>
        <v>1099397.7514</v>
      </c>
      <c r="L79" s="14">
        <v>0</v>
      </c>
      <c r="M79" s="14">
        <f t="shared" si="14"/>
        <v>1099398</v>
      </c>
    </row>
    <row r="80" spans="1:13" ht="12" customHeight="1" x14ac:dyDescent="0.2">
      <c r="A80" s="9">
        <v>37003</v>
      </c>
      <c r="B80" s="9" t="s">
        <v>91</v>
      </c>
      <c r="C80" s="10">
        <v>170</v>
      </c>
      <c r="D80" s="10">
        <v>167</v>
      </c>
      <c r="E80" s="10">
        <v>174.57</v>
      </c>
      <c r="F80" s="10">
        <f t="shared" si="10"/>
        <v>168.5</v>
      </c>
      <c r="G80" s="10">
        <f t="shared" si="11"/>
        <v>174.57</v>
      </c>
      <c r="H80" s="11">
        <v>4804.6000000000004</v>
      </c>
      <c r="I80" s="12">
        <f t="shared" si="12"/>
        <v>847.54</v>
      </c>
      <c r="J80" s="12">
        <v>0</v>
      </c>
      <c r="K80" s="13">
        <f t="shared" si="13"/>
        <v>986694.07980000007</v>
      </c>
      <c r="L80" s="14">
        <v>0</v>
      </c>
      <c r="M80" s="14">
        <f t="shared" si="14"/>
        <v>986694</v>
      </c>
    </row>
    <row r="81" spans="1:13" ht="12" customHeight="1" x14ac:dyDescent="0.2">
      <c r="A81" s="9">
        <v>35002</v>
      </c>
      <c r="B81" s="9" t="s">
        <v>92</v>
      </c>
      <c r="C81" s="10">
        <v>381.2</v>
      </c>
      <c r="D81" s="10">
        <v>350</v>
      </c>
      <c r="E81" s="10">
        <v>350</v>
      </c>
      <c r="F81" s="10">
        <f t="shared" si="10"/>
        <v>365.6</v>
      </c>
      <c r="G81" s="10">
        <f t="shared" si="11"/>
        <v>365.6</v>
      </c>
      <c r="H81" s="11">
        <v>4804.6000000000004</v>
      </c>
      <c r="I81" s="12">
        <f t="shared" si="12"/>
        <v>496.66078399999992</v>
      </c>
      <c r="J81" s="12">
        <v>514.15634601662055</v>
      </c>
      <c r="K81" s="13">
        <f t="shared" si="13"/>
        <v>1944537.3201036768</v>
      </c>
      <c r="L81" s="14">
        <v>0</v>
      </c>
      <c r="M81" s="14">
        <f t="shared" si="14"/>
        <v>1944537</v>
      </c>
    </row>
    <row r="82" spans="1:13" ht="12" customHeight="1" x14ac:dyDescent="0.2">
      <c r="A82" s="9">
        <v>7002</v>
      </c>
      <c r="B82" s="9" t="s">
        <v>93</v>
      </c>
      <c r="C82" s="10">
        <v>278.3</v>
      </c>
      <c r="D82" s="10">
        <v>269</v>
      </c>
      <c r="E82" s="10">
        <v>261</v>
      </c>
      <c r="F82" s="10">
        <f t="shared" si="10"/>
        <v>273.64999999999998</v>
      </c>
      <c r="G82" s="10">
        <f t="shared" si="11"/>
        <v>273.64999999999998</v>
      </c>
      <c r="H82" s="11">
        <v>4804.6000000000004</v>
      </c>
      <c r="I82" s="12">
        <f t="shared" si="12"/>
        <v>691.48996099999999</v>
      </c>
      <c r="J82" s="12">
        <v>0</v>
      </c>
      <c r="K82" s="13">
        <f t="shared" si="13"/>
        <v>1504005.0178276501</v>
      </c>
      <c r="L82" s="14">
        <v>0</v>
      </c>
      <c r="M82" s="14">
        <f t="shared" si="14"/>
        <v>1504005</v>
      </c>
    </row>
    <row r="83" spans="1:13" ht="12" customHeight="1" x14ac:dyDescent="0.2">
      <c r="A83" s="9">
        <v>38003</v>
      </c>
      <c r="B83" s="9" t="s">
        <v>94</v>
      </c>
      <c r="C83" s="10">
        <v>214</v>
      </c>
      <c r="D83" s="10">
        <v>198</v>
      </c>
      <c r="E83" s="10">
        <v>185</v>
      </c>
      <c r="F83" s="10">
        <f t="shared" si="10"/>
        <v>206</v>
      </c>
      <c r="G83" s="10">
        <f t="shared" si="11"/>
        <v>206</v>
      </c>
      <c r="H83" s="11">
        <v>4804.6000000000004</v>
      </c>
      <c r="I83" s="12">
        <f t="shared" si="12"/>
        <v>834.83083999999997</v>
      </c>
      <c r="J83" s="12">
        <v>0</v>
      </c>
      <c r="K83" s="13">
        <f t="shared" si="13"/>
        <v>1161722.7530400001</v>
      </c>
      <c r="L83" s="14">
        <v>0</v>
      </c>
      <c r="M83" s="14">
        <f t="shared" si="14"/>
        <v>1161723</v>
      </c>
    </row>
    <row r="84" spans="1:13" ht="12" customHeight="1" x14ac:dyDescent="0.2">
      <c r="A84" s="9">
        <v>45005</v>
      </c>
      <c r="B84" s="9" t="s">
        <v>95</v>
      </c>
      <c r="C84" s="10"/>
      <c r="D84" s="10"/>
      <c r="E84" s="10">
        <v>216</v>
      </c>
      <c r="F84" s="10">
        <f t="shared" si="10"/>
        <v>0</v>
      </c>
      <c r="G84" s="10">
        <f t="shared" si="11"/>
        <v>216</v>
      </c>
      <c r="H84" s="11">
        <v>4804.6000000000004</v>
      </c>
      <c r="I84" s="12">
        <f t="shared" si="12"/>
        <v>813.64224000000002</v>
      </c>
      <c r="J84" s="12">
        <v>0</v>
      </c>
      <c r="K84" s="13">
        <f t="shared" si="13"/>
        <v>1213540.3238400002</v>
      </c>
      <c r="L84" s="14">
        <v>0</v>
      </c>
      <c r="M84" s="14">
        <f t="shared" si="14"/>
        <v>1213540</v>
      </c>
    </row>
    <row r="85" spans="1:13" ht="12" customHeight="1" x14ac:dyDescent="0.2">
      <c r="A85" s="9">
        <v>40001</v>
      </c>
      <c r="B85" s="9" t="s">
        <v>96</v>
      </c>
      <c r="C85" s="10">
        <v>820.79</v>
      </c>
      <c r="D85" s="10">
        <v>876.05</v>
      </c>
      <c r="E85" s="10">
        <v>806.23</v>
      </c>
      <c r="F85" s="10">
        <f t="shared" si="10"/>
        <v>848.42</v>
      </c>
      <c r="G85" s="10">
        <f t="shared" si="11"/>
        <v>848.42</v>
      </c>
      <c r="H85" s="11">
        <v>4804.6000000000004</v>
      </c>
      <c r="I85" s="12">
        <f t="shared" si="12"/>
        <v>0</v>
      </c>
      <c r="J85" s="12">
        <v>0</v>
      </c>
      <c r="K85" s="13">
        <f t="shared" si="13"/>
        <v>4076318.7320000003</v>
      </c>
      <c r="L85" s="14">
        <v>0</v>
      </c>
      <c r="M85" s="14">
        <f t="shared" si="14"/>
        <v>4076319</v>
      </c>
    </row>
    <row r="86" spans="1:13" ht="12" customHeight="1" x14ac:dyDescent="0.2">
      <c r="A86" s="9">
        <v>52004</v>
      </c>
      <c r="B86" s="9" t="s">
        <v>97</v>
      </c>
      <c r="C86" s="10"/>
      <c r="D86" s="10">
        <v>287.60000000000002</v>
      </c>
      <c r="E86" s="10">
        <v>273.14999999999998</v>
      </c>
      <c r="F86" s="10">
        <f t="shared" si="10"/>
        <v>143.80000000000001</v>
      </c>
      <c r="G86" s="10">
        <f t="shared" si="11"/>
        <v>273.14999999999998</v>
      </c>
      <c r="H86" s="11">
        <v>4804.6000000000004</v>
      </c>
      <c r="I86" s="12">
        <f t="shared" si="12"/>
        <v>692.54939100000001</v>
      </c>
      <c r="J86" s="12">
        <v>0</v>
      </c>
      <c r="K86" s="13">
        <f t="shared" si="13"/>
        <v>1501546.3561516502</v>
      </c>
      <c r="L86" s="14">
        <v>0</v>
      </c>
      <c r="M86" s="14">
        <f t="shared" si="14"/>
        <v>1501546</v>
      </c>
    </row>
    <row r="87" spans="1:13" ht="12" customHeight="1" x14ac:dyDescent="0.2">
      <c r="A87" s="9">
        <v>41004</v>
      </c>
      <c r="B87" s="9" t="s">
        <v>98</v>
      </c>
      <c r="C87" s="10">
        <v>934</v>
      </c>
      <c r="D87" s="10">
        <v>945.5</v>
      </c>
      <c r="E87" s="10">
        <v>969</v>
      </c>
      <c r="F87" s="10">
        <f t="shared" si="10"/>
        <v>939.75</v>
      </c>
      <c r="G87" s="10">
        <f t="shared" si="11"/>
        <v>969</v>
      </c>
      <c r="H87" s="11">
        <v>4804.6000000000004</v>
      </c>
      <c r="I87" s="12">
        <f t="shared" si="12"/>
        <v>0</v>
      </c>
      <c r="J87" s="12">
        <v>0</v>
      </c>
      <c r="K87" s="13">
        <f t="shared" si="13"/>
        <v>4655657.4000000004</v>
      </c>
      <c r="L87" s="14">
        <v>0</v>
      </c>
      <c r="M87" s="14">
        <f t="shared" si="14"/>
        <v>4655657</v>
      </c>
    </row>
    <row r="88" spans="1:13" ht="12" customHeight="1" x14ac:dyDescent="0.2">
      <c r="A88" s="9">
        <v>44002</v>
      </c>
      <c r="B88" s="9" t="s">
        <v>99</v>
      </c>
      <c r="C88" s="10">
        <v>251</v>
      </c>
      <c r="D88" s="10">
        <v>239</v>
      </c>
      <c r="E88" s="10">
        <v>234.14</v>
      </c>
      <c r="F88" s="10">
        <f t="shared" si="10"/>
        <v>245</v>
      </c>
      <c r="G88" s="10">
        <f t="shared" si="11"/>
        <v>245</v>
      </c>
      <c r="H88" s="11">
        <v>4804.6000000000004</v>
      </c>
      <c r="I88" s="12">
        <f t="shared" si="12"/>
        <v>752.19529999999997</v>
      </c>
      <c r="J88" s="12">
        <v>0</v>
      </c>
      <c r="K88" s="13">
        <f t="shared" si="13"/>
        <v>1361414.8485000001</v>
      </c>
      <c r="L88" s="14">
        <v>0</v>
      </c>
      <c r="M88" s="14">
        <f t="shared" si="14"/>
        <v>1361415</v>
      </c>
    </row>
    <row r="89" spans="1:13" ht="12" customHeight="1" x14ac:dyDescent="0.2">
      <c r="A89" s="9">
        <v>42001</v>
      </c>
      <c r="B89" s="9" t="s">
        <v>100</v>
      </c>
      <c r="C89" s="10">
        <v>389</v>
      </c>
      <c r="D89" s="10">
        <v>389.4</v>
      </c>
      <c r="E89" s="10">
        <v>369.4</v>
      </c>
      <c r="F89" s="10">
        <f t="shared" si="10"/>
        <v>389.2</v>
      </c>
      <c r="G89" s="10">
        <f t="shared" si="11"/>
        <v>389.2</v>
      </c>
      <c r="H89" s="11">
        <v>4804.6000000000004</v>
      </c>
      <c r="I89" s="12">
        <f t="shared" si="12"/>
        <v>446.655688</v>
      </c>
      <c r="J89" s="12">
        <v>0</v>
      </c>
      <c r="K89" s="13">
        <f t="shared" si="13"/>
        <v>2043788.7137696</v>
      </c>
      <c r="L89" s="14">
        <v>0</v>
      </c>
      <c r="M89" s="14">
        <f t="shared" si="14"/>
        <v>2043789</v>
      </c>
    </row>
    <row r="90" spans="1:13" ht="12" customHeight="1" x14ac:dyDescent="0.2">
      <c r="A90" s="9">
        <v>39002</v>
      </c>
      <c r="B90" s="9" t="s">
        <v>101</v>
      </c>
      <c r="C90" s="10">
        <v>1188.6600000000001</v>
      </c>
      <c r="D90" s="10">
        <v>1156.25</v>
      </c>
      <c r="E90" s="10">
        <v>1148.75</v>
      </c>
      <c r="F90" s="10">
        <f t="shared" si="10"/>
        <v>1172.4549999999999</v>
      </c>
      <c r="G90" s="10">
        <f t="shared" si="11"/>
        <v>1172.4549999999999</v>
      </c>
      <c r="H90" s="11">
        <v>4804.6000000000004</v>
      </c>
      <c r="I90" s="12">
        <f t="shared" si="12"/>
        <v>0</v>
      </c>
      <c r="J90" s="12">
        <v>0</v>
      </c>
      <c r="K90" s="13">
        <f t="shared" si="13"/>
        <v>5633177.2930000005</v>
      </c>
      <c r="L90" s="14">
        <v>0</v>
      </c>
      <c r="M90" s="14">
        <f t="shared" si="14"/>
        <v>5633177</v>
      </c>
    </row>
    <row r="91" spans="1:13" ht="12" customHeight="1" x14ac:dyDescent="0.2">
      <c r="A91" s="9">
        <v>60003</v>
      </c>
      <c r="B91" s="9" t="s">
        <v>102</v>
      </c>
      <c r="C91" s="10">
        <v>218</v>
      </c>
      <c r="D91" s="10">
        <v>211</v>
      </c>
      <c r="E91" s="10">
        <v>211</v>
      </c>
      <c r="F91" s="10">
        <f t="shared" si="10"/>
        <v>214.5</v>
      </c>
      <c r="G91" s="10">
        <f t="shared" si="11"/>
        <v>214.5</v>
      </c>
      <c r="H91" s="11">
        <v>4804.6000000000004</v>
      </c>
      <c r="I91" s="12">
        <f t="shared" si="12"/>
        <v>816.82052999999996</v>
      </c>
      <c r="J91" s="12">
        <v>0</v>
      </c>
      <c r="K91" s="13">
        <f t="shared" si="13"/>
        <v>1205794.7036850001</v>
      </c>
      <c r="L91" s="14">
        <v>0</v>
      </c>
      <c r="M91" s="14">
        <f t="shared" si="14"/>
        <v>1205795</v>
      </c>
    </row>
    <row r="92" spans="1:13" ht="12" customHeight="1" x14ac:dyDescent="0.2">
      <c r="A92" s="9">
        <v>43007</v>
      </c>
      <c r="B92" s="9" t="s">
        <v>103</v>
      </c>
      <c r="C92" s="10">
        <v>380.26</v>
      </c>
      <c r="D92" s="10">
        <v>384.64</v>
      </c>
      <c r="E92" s="10">
        <v>367.34</v>
      </c>
      <c r="F92" s="10">
        <f t="shared" si="10"/>
        <v>382.45</v>
      </c>
      <c r="G92" s="10">
        <f t="shared" si="11"/>
        <v>382.45</v>
      </c>
      <c r="H92" s="11">
        <v>4804.6000000000004</v>
      </c>
      <c r="I92" s="12">
        <f t="shared" si="12"/>
        <v>460.95799299999993</v>
      </c>
      <c r="J92" s="12">
        <v>0</v>
      </c>
      <c r="K92" s="13">
        <f t="shared" si="13"/>
        <v>2013812.6544228501</v>
      </c>
      <c r="L92" s="14">
        <v>0</v>
      </c>
      <c r="M92" s="14">
        <f t="shared" si="14"/>
        <v>2013813</v>
      </c>
    </row>
    <row r="93" spans="1:13" ht="12" customHeight="1" x14ac:dyDescent="0.2">
      <c r="A93" s="9">
        <v>15001</v>
      </c>
      <c r="B93" s="9" t="s">
        <v>104</v>
      </c>
      <c r="C93" s="10">
        <v>145</v>
      </c>
      <c r="D93" s="10">
        <v>173</v>
      </c>
      <c r="E93" s="10">
        <v>161</v>
      </c>
      <c r="F93" s="10">
        <f t="shared" si="10"/>
        <v>159</v>
      </c>
      <c r="G93" s="10">
        <f t="shared" si="11"/>
        <v>161</v>
      </c>
      <c r="H93" s="11">
        <v>4804.6000000000004</v>
      </c>
      <c r="I93" s="12">
        <f t="shared" si="12"/>
        <v>847.54</v>
      </c>
      <c r="J93" s="12">
        <v>0</v>
      </c>
      <c r="K93" s="13">
        <f t="shared" si="13"/>
        <v>909994.54</v>
      </c>
      <c r="L93" s="14">
        <v>0</v>
      </c>
      <c r="M93" s="14">
        <f t="shared" si="14"/>
        <v>909995</v>
      </c>
    </row>
    <row r="94" spans="1:13" ht="12" customHeight="1" x14ac:dyDescent="0.2">
      <c r="A94" s="9">
        <v>15002</v>
      </c>
      <c r="B94" s="9" t="s">
        <v>105</v>
      </c>
      <c r="C94" s="10">
        <v>413</v>
      </c>
      <c r="D94" s="10">
        <v>408</v>
      </c>
      <c r="E94" s="10">
        <v>427</v>
      </c>
      <c r="F94" s="10">
        <f t="shared" si="10"/>
        <v>410.5</v>
      </c>
      <c r="G94" s="10">
        <f t="shared" si="11"/>
        <v>427</v>
      </c>
      <c r="H94" s="11">
        <v>4804.6000000000004</v>
      </c>
      <c r="I94" s="12">
        <f t="shared" si="12"/>
        <v>366.56277999999998</v>
      </c>
      <c r="J94" s="12">
        <v>0</v>
      </c>
      <c r="K94" s="13">
        <f t="shared" si="13"/>
        <v>2208086.5070600002</v>
      </c>
      <c r="L94" s="14">
        <v>0</v>
      </c>
      <c r="M94" s="14">
        <f t="shared" si="14"/>
        <v>2208087</v>
      </c>
    </row>
    <row r="95" spans="1:13" ht="12" customHeight="1" x14ac:dyDescent="0.2">
      <c r="A95" s="9">
        <v>46001</v>
      </c>
      <c r="B95" s="9" t="s">
        <v>106</v>
      </c>
      <c r="C95" s="10">
        <v>2523.85</v>
      </c>
      <c r="D95" s="10">
        <v>2502.4499999999998</v>
      </c>
      <c r="E95" s="10">
        <v>2457.4499999999998</v>
      </c>
      <c r="F95" s="10">
        <f t="shared" si="10"/>
        <v>2513.1499999999996</v>
      </c>
      <c r="G95" s="10">
        <f t="shared" si="11"/>
        <v>2513.1499999999996</v>
      </c>
      <c r="H95" s="11">
        <v>4804.6000000000004</v>
      </c>
      <c r="I95" s="12">
        <f t="shared" si="12"/>
        <v>0</v>
      </c>
      <c r="J95" s="12">
        <v>0</v>
      </c>
      <c r="K95" s="13">
        <f t="shared" si="13"/>
        <v>12074680.489999998</v>
      </c>
      <c r="L95" s="14">
        <v>0</v>
      </c>
      <c r="M95" s="14">
        <f t="shared" si="14"/>
        <v>12074680</v>
      </c>
    </row>
    <row r="96" spans="1:13" ht="12" customHeight="1" x14ac:dyDescent="0.2">
      <c r="A96" s="9">
        <v>33002</v>
      </c>
      <c r="B96" s="9" t="s">
        <v>107</v>
      </c>
      <c r="C96" s="10">
        <v>299.2</v>
      </c>
      <c r="D96" s="10">
        <v>288.8</v>
      </c>
      <c r="E96" s="10">
        <v>282.39999999999998</v>
      </c>
      <c r="F96" s="10">
        <f t="shared" si="10"/>
        <v>294</v>
      </c>
      <c r="G96" s="10">
        <f t="shared" si="11"/>
        <v>294</v>
      </c>
      <c r="H96" s="11">
        <v>4804.6000000000004</v>
      </c>
      <c r="I96" s="12">
        <f t="shared" si="12"/>
        <v>648.37116000000003</v>
      </c>
      <c r="J96" s="12">
        <v>0</v>
      </c>
      <c r="K96" s="13">
        <f t="shared" si="13"/>
        <v>1603173.52104</v>
      </c>
      <c r="L96" s="14">
        <v>0</v>
      </c>
      <c r="M96" s="14">
        <f t="shared" si="14"/>
        <v>1603174</v>
      </c>
    </row>
    <row r="97" spans="1:13" ht="12" customHeight="1" x14ac:dyDescent="0.2">
      <c r="A97" s="9">
        <v>25004</v>
      </c>
      <c r="B97" s="9" t="s">
        <v>108</v>
      </c>
      <c r="C97" s="10">
        <v>921.09</v>
      </c>
      <c r="D97" s="10">
        <v>876.37</v>
      </c>
      <c r="E97" s="10">
        <v>871.44</v>
      </c>
      <c r="F97" s="10">
        <f t="shared" si="10"/>
        <v>898.73</v>
      </c>
      <c r="G97" s="10">
        <f t="shared" si="11"/>
        <v>898.73</v>
      </c>
      <c r="H97" s="11">
        <v>4804.6000000000004</v>
      </c>
      <c r="I97" s="12">
        <f t="shared" si="12"/>
        <v>0</v>
      </c>
      <c r="J97" s="12">
        <v>0</v>
      </c>
      <c r="K97" s="13">
        <f t="shared" si="13"/>
        <v>4318038.1580000008</v>
      </c>
      <c r="L97" s="14">
        <v>0</v>
      </c>
      <c r="M97" s="14">
        <f t="shared" si="14"/>
        <v>4318038</v>
      </c>
    </row>
    <row r="98" spans="1:13" ht="12" customHeight="1" x14ac:dyDescent="0.2">
      <c r="A98" s="9">
        <v>29004</v>
      </c>
      <c r="B98" s="9" t="s">
        <v>109</v>
      </c>
      <c r="C98" s="10">
        <v>471.07</v>
      </c>
      <c r="D98" s="10">
        <v>451.06</v>
      </c>
      <c r="E98" s="10">
        <v>439.84</v>
      </c>
      <c r="F98" s="10">
        <f t="shared" ref="F98:F129" si="15">(C98+D98)/2</f>
        <v>461.065</v>
      </c>
      <c r="G98" s="10">
        <f t="shared" ref="G98:G129" si="16">IF(E98&lt;F98,F98,E98)</f>
        <v>461.065</v>
      </c>
      <c r="H98" s="11">
        <v>4804.6000000000004</v>
      </c>
      <c r="I98" s="12">
        <f t="shared" ref="I98:I108" si="17">IF(G98&lt;200,847.54,IF(G98&gt;600,0,((G98*-0.0005)+0.3)*4237.72))</f>
        <v>294.38381409999994</v>
      </c>
      <c r="J98" s="12">
        <v>0</v>
      </c>
      <c r="K98" s="13">
        <f t="shared" ref="K98:K129" si="18">IF(I98&gt;J98,G98*(H98+I98),G98*(H98+J98))</f>
        <v>2350962.9722480164</v>
      </c>
      <c r="L98" s="14">
        <v>0</v>
      </c>
      <c r="M98" s="14">
        <f t="shared" ref="M98:M129" si="19">ROUND((K98+L98),0)</f>
        <v>2350963</v>
      </c>
    </row>
    <row r="99" spans="1:13" ht="12" customHeight="1" x14ac:dyDescent="0.2">
      <c r="A99" s="9">
        <v>17002</v>
      </c>
      <c r="B99" s="9" t="s">
        <v>110</v>
      </c>
      <c r="C99" s="10">
        <v>2432.9899999999998</v>
      </c>
      <c r="D99" s="10">
        <v>2469.8000000000002</v>
      </c>
      <c r="E99" s="10">
        <v>2482.46</v>
      </c>
      <c r="F99" s="10">
        <f t="shared" si="15"/>
        <v>2451.395</v>
      </c>
      <c r="G99" s="10">
        <f t="shared" si="16"/>
        <v>2482.46</v>
      </c>
      <c r="H99" s="11">
        <v>4804.6000000000004</v>
      </c>
      <c r="I99" s="12">
        <f t="shared" si="17"/>
        <v>0</v>
      </c>
      <c r="J99" s="12">
        <v>0</v>
      </c>
      <c r="K99" s="13">
        <f t="shared" si="18"/>
        <v>11927227.316000002</v>
      </c>
      <c r="L99" s="14">
        <v>0</v>
      </c>
      <c r="M99" s="14">
        <f t="shared" si="19"/>
        <v>11927227</v>
      </c>
    </row>
    <row r="100" spans="1:13" ht="12" customHeight="1" x14ac:dyDescent="0.2">
      <c r="A100" s="9">
        <v>62006</v>
      </c>
      <c r="B100" s="9" t="s">
        <v>111</v>
      </c>
      <c r="C100" s="10">
        <v>639.52</v>
      </c>
      <c r="D100" s="10">
        <v>662.38</v>
      </c>
      <c r="E100" s="10">
        <v>644.29</v>
      </c>
      <c r="F100" s="10">
        <f t="shared" si="15"/>
        <v>650.95000000000005</v>
      </c>
      <c r="G100" s="10">
        <f t="shared" si="16"/>
        <v>650.95000000000005</v>
      </c>
      <c r="H100" s="11">
        <v>4804.6000000000004</v>
      </c>
      <c r="I100" s="12">
        <f t="shared" si="17"/>
        <v>0</v>
      </c>
      <c r="J100" s="12">
        <v>0</v>
      </c>
      <c r="K100" s="13">
        <f t="shared" si="18"/>
        <v>3127554.3700000006</v>
      </c>
      <c r="L100" s="14">
        <v>0</v>
      </c>
      <c r="M100" s="14">
        <f t="shared" si="19"/>
        <v>3127554</v>
      </c>
    </row>
    <row r="101" spans="1:13" ht="12" customHeight="1" x14ac:dyDescent="0.2">
      <c r="A101" s="9">
        <v>43002</v>
      </c>
      <c r="B101" s="9" t="s">
        <v>112</v>
      </c>
      <c r="C101" s="10">
        <v>215</v>
      </c>
      <c r="D101" s="10">
        <v>219</v>
      </c>
      <c r="E101" s="10">
        <v>218</v>
      </c>
      <c r="F101" s="10">
        <f t="shared" si="15"/>
        <v>217</v>
      </c>
      <c r="G101" s="10">
        <f t="shared" si="16"/>
        <v>218</v>
      </c>
      <c r="H101" s="11">
        <v>4804.6000000000004</v>
      </c>
      <c r="I101" s="12">
        <f t="shared" si="17"/>
        <v>809.40452000000005</v>
      </c>
      <c r="J101" s="12">
        <v>0</v>
      </c>
      <c r="K101" s="13">
        <f t="shared" si="18"/>
        <v>1223852.98536</v>
      </c>
      <c r="L101" s="14">
        <v>0</v>
      </c>
      <c r="M101" s="14">
        <f t="shared" si="19"/>
        <v>1223853</v>
      </c>
    </row>
    <row r="102" spans="1:13" ht="12" customHeight="1" x14ac:dyDescent="0.2">
      <c r="A102" s="9">
        <v>17003</v>
      </c>
      <c r="B102" s="9" t="s">
        <v>113</v>
      </c>
      <c r="C102" s="10">
        <v>240</v>
      </c>
      <c r="D102" s="10">
        <v>234</v>
      </c>
      <c r="E102" s="10">
        <v>244</v>
      </c>
      <c r="F102" s="10">
        <f t="shared" si="15"/>
        <v>237</v>
      </c>
      <c r="G102" s="10">
        <f t="shared" si="16"/>
        <v>244</v>
      </c>
      <c r="H102" s="11">
        <v>4804.6000000000004</v>
      </c>
      <c r="I102" s="12">
        <f t="shared" si="17"/>
        <v>754.31416000000002</v>
      </c>
      <c r="J102" s="12">
        <v>0</v>
      </c>
      <c r="K102" s="13">
        <f t="shared" si="18"/>
        <v>1356375.05504</v>
      </c>
      <c r="L102" s="14">
        <v>0</v>
      </c>
      <c r="M102" s="14">
        <f t="shared" si="19"/>
        <v>1356375</v>
      </c>
    </row>
    <row r="103" spans="1:13" ht="12" customHeight="1" x14ac:dyDescent="0.2">
      <c r="A103" s="9">
        <v>51003</v>
      </c>
      <c r="B103" s="9" t="s">
        <v>114</v>
      </c>
      <c r="C103" s="10">
        <v>281</v>
      </c>
      <c r="D103" s="10">
        <v>261</v>
      </c>
      <c r="E103" s="10">
        <v>274</v>
      </c>
      <c r="F103" s="10">
        <f t="shared" si="15"/>
        <v>271</v>
      </c>
      <c r="G103" s="10">
        <f t="shared" si="16"/>
        <v>274</v>
      </c>
      <c r="H103" s="11">
        <v>4804.6000000000004</v>
      </c>
      <c r="I103" s="12">
        <f t="shared" si="17"/>
        <v>690.74835999999993</v>
      </c>
      <c r="J103" s="12">
        <v>0</v>
      </c>
      <c r="K103" s="13">
        <f t="shared" si="18"/>
        <v>1505725.4506399999</v>
      </c>
      <c r="L103" s="14">
        <v>0</v>
      </c>
      <c r="M103" s="14">
        <f t="shared" si="19"/>
        <v>1505725</v>
      </c>
    </row>
    <row r="104" spans="1:13" ht="12" customHeight="1" x14ac:dyDescent="0.2">
      <c r="A104" s="9">
        <v>9002</v>
      </c>
      <c r="B104" s="9" t="s">
        <v>115</v>
      </c>
      <c r="C104" s="10">
        <v>326.14</v>
      </c>
      <c r="D104" s="10">
        <v>318</v>
      </c>
      <c r="E104" s="10">
        <v>342</v>
      </c>
      <c r="F104" s="10">
        <f t="shared" si="15"/>
        <v>322.07</v>
      </c>
      <c r="G104" s="10">
        <f t="shared" si="16"/>
        <v>342</v>
      </c>
      <c r="H104" s="11">
        <v>4804.6000000000004</v>
      </c>
      <c r="I104" s="12">
        <f t="shared" si="17"/>
        <v>546.6658799999999</v>
      </c>
      <c r="J104" s="12">
        <v>0</v>
      </c>
      <c r="K104" s="13">
        <f t="shared" si="18"/>
        <v>1830132.93096</v>
      </c>
      <c r="L104" s="14">
        <v>0</v>
      </c>
      <c r="M104" s="14">
        <f t="shared" si="19"/>
        <v>1830133</v>
      </c>
    </row>
    <row r="105" spans="1:13" ht="12" customHeight="1" x14ac:dyDescent="0.2">
      <c r="A105" s="9">
        <v>56007</v>
      </c>
      <c r="B105" s="9" t="s">
        <v>116</v>
      </c>
      <c r="C105" s="10">
        <v>315</v>
      </c>
      <c r="D105" s="10">
        <v>311</v>
      </c>
      <c r="E105" s="10">
        <v>305</v>
      </c>
      <c r="F105" s="10">
        <f t="shared" si="15"/>
        <v>313</v>
      </c>
      <c r="G105" s="10">
        <f t="shared" si="16"/>
        <v>313</v>
      </c>
      <c r="H105" s="11">
        <v>4804.6000000000004</v>
      </c>
      <c r="I105" s="12">
        <f t="shared" si="17"/>
        <v>608.11281999999994</v>
      </c>
      <c r="J105" s="12">
        <f>624.82*0.6</f>
        <v>374.892</v>
      </c>
      <c r="K105" s="13">
        <f t="shared" si="18"/>
        <v>1694179.1126600001</v>
      </c>
      <c r="L105" s="14">
        <v>0</v>
      </c>
      <c r="M105" s="14">
        <f t="shared" si="19"/>
        <v>1694179</v>
      </c>
    </row>
    <row r="106" spans="1:13" ht="12" customHeight="1" x14ac:dyDescent="0.2">
      <c r="A106" s="9">
        <v>23003</v>
      </c>
      <c r="B106" s="9" t="s">
        <v>117</v>
      </c>
      <c r="C106" s="10">
        <v>139</v>
      </c>
      <c r="D106" s="10">
        <v>127</v>
      </c>
      <c r="E106" s="10">
        <v>123</v>
      </c>
      <c r="F106" s="10">
        <f t="shared" si="15"/>
        <v>133</v>
      </c>
      <c r="G106" s="10">
        <f t="shared" si="16"/>
        <v>133</v>
      </c>
      <c r="H106" s="11">
        <v>4804.6000000000004</v>
      </c>
      <c r="I106" s="12">
        <f t="shared" si="17"/>
        <v>847.54</v>
      </c>
      <c r="J106" s="12">
        <v>0</v>
      </c>
      <c r="K106" s="13">
        <f t="shared" si="18"/>
        <v>751734.62</v>
      </c>
      <c r="L106" s="14">
        <v>0</v>
      </c>
      <c r="M106" s="14">
        <f t="shared" si="19"/>
        <v>751735</v>
      </c>
    </row>
    <row r="107" spans="1:13" ht="12" customHeight="1" x14ac:dyDescent="0.2">
      <c r="A107" s="9">
        <v>39005</v>
      </c>
      <c r="B107" s="9" t="s">
        <v>118</v>
      </c>
      <c r="C107" s="10">
        <v>107</v>
      </c>
      <c r="D107" s="10">
        <v>104</v>
      </c>
      <c r="E107" s="10">
        <v>125</v>
      </c>
      <c r="F107" s="10">
        <f t="shared" si="15"/>
        <v>105.5</v>
      </c>
      <c r="G107" s="10">
        <f t="shared" si="16"/>
        <v>125</v>
      </c>
      <c r="H107" s="11">
        <v>4804.6000000000004</v>
      </c>
      <c r="I107" s="12">
        <f t="shared" si="17"/>
        <v>847.54</v>
      </c>
      <c r="J107" s="12">
        <v>0</v>
      </c>
      <c r="K107" s="13">
        <f t="shared" si="18"/>
        <v>706517.5</v>
      </c>
      <c r="L107" s="14">
        <v>0</v>
      </c>
      <c r="M107" s="14">
        <f t="shared" si="19"/>
        <v>706518</v>
      </c>
    </row>
    <row r="108" spans="1:13" ht="12" customHeight="1" x14ac:dyDescent="0.2">
      <c r="A108" s="9">
        <v>60004</v>
      </c>
      <c r="B108" s="9" t="s">
        <v>119</v>
      </c>
      <c r="C108" s="10">
        <v>356</v>
      </c>
      <c r="D108" s="10">
        <v>344</v>
      </c>
      <c r="E108" s="10">
        <v>360</v>
      </c>
      <c r="F108" s="10">
        <f t="shared" si="15"/>
        <v>350</v>
      </c>
      <c r="G108" s="10">
        <f t="shared" si="16"/>
        <v>360</v>
      </c>
      <c r="H108" s="11">
        <v>4804.6000000000004</v>
      </c>
      <c r="I108" s="12">
        <f t="shared" si="17"/>
        <v>508.52640000000002</v>
      </c>
      <c r="J108" s="12">
        <v>0</v>
      </c>
      <c r="K108" s="13">
        <f t="shared" si="18"/>
        <v>1912725.504</v>
      </c>
      <c r="L108" s="14">
        <v>0</v>
      </c>
      <c r="M108" s="14">
        <f t="shared" si="19"/>
        <v>1912726</v>
      </c>
    </row>
    <row r="109" spans="1:13" ht="12" customHeight="1" x14ac:dyDescent="0.2">
      <c r="A109" s="9">
        <v>33003</v>
      </c>
      <c r="B109" s="9" t="s">
        <v>120</v>
      </c>
      <c r="C109" s="10">
        <v>578</v>
      </c>
      <c r="D109" s="10">
        <v>594</v>
      </c>
      <c r="E109" s="10">
        <v>566.03</v>
      </c>
      <c r="F109" s="10">
        <f t="shared" si="15"/>
        <v>586</v>
      </c>
      <c r="G109" s="10">
        <f t="shared" si="16"/>
        <v>586</v>
      </c>
      <c r="H109" s="11">
        <v>4804.6000000000004</v>
      </c>
      <c r="I109" s="17">
        <f>IF((G109-27.5)&lt;200,847.54,IF((G109-27.5)&gt;600,0,(((G109-27.5)*-0.0005)+0.3)*4237.72))</f>
        <v>87.932689999999965</v>
      </c>
      <c r="J109" s="12">
        <v>0</v>
      </c>
      <c r="K109" s="13">
        <f t="shared" si="18"/>
        <v>2867024.1563400002</v>
      </c>
      <c r="L109" s="14">
        <v>0</v>
      </c>
      <c r="M109" s="14">
        <f t="shared" si="19"/>
        <v>2867024</v>
      </c>
    </row>
    <row r="110" spans="1:13" ht="12" customHeight="1" x14ac:dyDescent="0.2">
      <c r="A110" s="9">
        <v>32002</v>
      </c>
      <c r="B110" s="9" t="s">
        <v>121</v>
      </c>
      <c r="C110" s="10">
        <v>2622.4</v>
      </c>
      <c r="D110" s="10">
        <v>2537.35</v>
      </c>
      <c r="E110" s="10">
        <v>2593.1999999999998</v>
      </c>
      <c r="F110" s="10">
        <f t="shared" si="15"/>
        <v>2579.875</v>
      </c>
      <c r="G110" s="10">
        <f t="shared" si="16"/>
        <v>2593.1999999999998</v>
      </c>
      <c r="H110" s="11">
        <v>4804.6000000000004</v>
      </c>
      <c r="I110" s="12">
        <f>IF(G110&lt;200,847.54,IF(G110&gt;600,0,((G110*-0.0005)+0.3)*4237.72))</f>
        <v>0</v>
      </c>
      <c r="J110" s="12">
        <v>0</v>
      </c>
      <c r="K110" s="13">
        <f t="shared" si="18"/>
        <v>12459288.720000001</v>
      </c>
      <c r="L110" s="14">
        <v>0</v>
      </c>
      <c r="M110" s="14">
        <f t="shared" si="19"/>
        <v>12459289</v>
      </c>
    </row>
    <row r="111" spans="1:13" ht="12" customHeight="1" x14ac:dyDescent="0.2">
      <c r="A111" s="9">
        <v>1001</v>
      </c>
      <c r="B111" s="9" t="s">
        <v>122</v>
      </c>
      <c r="C111" s="10">
        <v>265</v>
      </c>
      <c r="D111" s="10">
        <v>270</v>
      </c>
      <c r="E111" s="10">
        <v>279</v>
      </c>
      <c r="F111" s="10">
        <f t="shared" si="15"/>
        <v>267.5</v>
      </c>
      <c r="G111" s="10">
        <f t="shared" si="16"/>
        <v>279</v>
      </c>
      <c r="H111" s="11">
        <v>4804.6000000000004</v>
      </c>
      <c r="I111" s="17">
        <f>IF((G111-58)&lt;200,847.54,IF((G111-58)&gt;600,0,(((G111-58)*-0.0005)+0.3)*4237.72))</f>
        <v>803.04794000000004</v>
      </c>
      <c r="J111" s="12">
        <v>0</v>
      </c>
      <c r="K111" s="13">
        <f t="shared" si="18"/>
        <v>1564533.7752600003</v>
      </c>
      <c r="L111" s="14">
        <v>0</v>
      </c>
      <c r="M111" s="14">
        <f t="shared" si="19"/>
        <v>1564534</v>
      </c>
    </row>
    <row r="112" spans="1:13" ht="12" customHeight="1" x14ac:dyDescent="0.2">
      <c r="A112" s="9">
        <v>11005</v>
      </c>
      <c r="B112" s="9" t="s">
        <v>123</v>
      </c>
      <c r="C112" s="10">
        <v>441.38</v>
      </c>
      <c r="D112" s="10">
        <v>436.27</v>
      </c>
      <c r="E112" s="10">
        <v>447.18</v>
      </c>
      <c r="F112" s="10">
        <f t="shared" si="15"/>
        <v>438.82499999999999</v>
      </c>
      <c r="G112" s="10">
        <f t="shared" si="16"/>
        <v>447.18</v>
      </c>
      <c r="H112" s="11">
        <v>4804.6000000000004</v>
      </c>
      <c r="I112" s="12">
        <f t="shared" ref="I112:I153" si="20">IF(G112&lt;200,847.54,IF(G112&gt;600,0,((G112*-0.0005)+0.3)*4237.72))</f>
        <v>323.80418519999995</v>
      </c>
      <c r="J112" s="12">
        <v>261.58264928933551</v>
      </c>
      <c r="K112" s="13">
        <f t="shared" si="18"/>
        <v>2293319.7835377362</v>
      </c>
      <c r="L112" s="14">
        <v>0</v>
      </c>
      <c r="M112" s="14">
        <f t="shared" si="19"/>
        <v>2293320</v>
      </c>
    </row>
    <row r="113" spans="1:13" ht="12" customHeight="1" x14ac:dyDescent="0.2">
      <c r="A113" s="9">
        <v>51004</v>
      </c>
      <c r="B113" s="9" t="s">
        <v>124</v>
      </c>
      <c r="C113" s="10">
        <v>13149.29</v>
      </c>
      <c r="D113" s="10">
        <v>13170.67</v>
      </c>
      <c r="E113" s="10">
        <v>13271.2</v>
      </c>
      <c r="F113" s="10">
        <f t="shared" si="15"/>
        <v>13159.98</v>
      </c>
      <c r="G113" s="10">
        <f t="shared" si="16"/>
        <v>13271.2</v>
      </c>
      <c r="H113" s="11">
        <v>4804.6000000000004</v>
      </c>
      <c r="I113" s="12">
        <f t="shared" si="20"/>
        <v>0</v>
      </c>
      <c r="J113" s="12">
        <v>0</v>
      </c>
      <c r="K113" s="13">
        <f t="shared" si="18"/>
        <v>63762807.520000011</v>
      </c>
      <c r="L113" s="14">
        <v>96621</v>
      </c>
      <c r="M113" s="14">
        <f t="shared" si="19"/>
        <v>63859429</v>
      </c>
    </row>
    <row r="114" spans="1:13" ht="12" customHeight="1" x14ac:dyDescent="0.2">
      <c r="A114" s="9">
        <v>56004</v>
      </c>
      <c r="B114" s="9" t="s">
        <v>125</v>
      </c>
      <c r="C114" s="10">
        <v>606.6</v>
      </c>
      <c r="D114" s="10">
        <v>607.4</v>
      </c>
      <c r="E114" s="10">
        <v>627</v>
      </c>
      <c r="F114" s="10">
        <f t="shared" si="15"/>
        <v>607</v>
      </c>
      <c r="G114" s="10">
        <f t="shared" si="16"/>
        <v>627</v>
      </c>
      <c r="H114" s="11">
        <v>4804.6000000000004</v>
      </c>
      <c r="I114" s="12">
        <f t="shared" si="20"/>
        <v>0</v>
      </c>
      <c r="J114" s="12">
        <v>0</v>
      </c>
      <c r="K114" s="13">
        <f t="shared" si="18"/>
        <v>3012484.2</v>
      </c>
      <c r="L114" s="14">
        <v>0</v>
      </c>
      <c r="M114" s="14">
        <f t="shared" si="19"/>
        <v>3012484</v>
      </c>
    </row>
    <row r="115" spans="1:13" ht="12" customHeight="1" x14ac:dyDescent="0.2">
      <c r="A115" s="9">
        <v>54004</v>
      </c>
      <c r="B115" s="9" t="s">
        <v>126</v>
      </c>
      <c r="C115" s="10">
        <v>217</v>
      </c>
      <c r="D115" s="10">
        <v>215</v>
      </c>
      <c r="E115" s="10">
        <v>227</v>
      </c>
      <c r="F115" s="10">
        <f t="shared" si="15"/>
        <v>216</v>
      </c>
      <c r="G115" s="10">
        <f t="shared" si="16"/>
        <v>227</v>
      </c>
      <c r="H115" s="11">
        <v>4804.6000000000004</v>
      </c>
      <c r="I115" s="12">
        <f t="shared" si="20"/>
        <v>790.33478000000002</v>
      </c>
      <c r="J115" s="12">
        <v>0</v>
      </c>
      <c r="K115" s="13">
        <f t="shared" si="18"/>
        <v>1270050.1950600001</v>
      </c>
      <c r="L115" s="14">
        <v>0</v>
      </c>
      <c r="M115" s="14">
        <f t="shared" si="19"/>
        <v>1270050</v>
      </c>
    </row>
    <row r="116" spans="1:13" ht="12" customHeight="1" x14ac:dyDescent="0.2">
      <c r="A116" s="9">
        <v>39004</v>
      </c>
      <c r="B116" s="9" t="s">
        <v>127</v>
      </c>
      <c r="C116" s="10">
        <v>128</v>
      </c>
      <c r="D116" s="10">
        <v>120</v>
      </c>
      <c r="E116" s="10">
        <v>132</v>
      </c>
      <c r="F116" s="10">
        <f t="shared" si="15"/>
        <v>124</v>
      </c>
      <c r="G116" s="10">
        <f t="shared" si="16"/>
        <v>132</v>
      </c>
      <c r="H116" s="11">
        <v>4804.6000000000004</v>
      </c>
      <c r="I116" s="12">
        <f t="shared" si="20"/>
        <v>847.54</v>
      </c>
      <c r="J116" s="12">
        <v>0</v>
      </c>
      <c r="K116" s="13">
        <f t="shared" si="18"/>
        <v>746082.4800000001</v>
      </c>
      <c r="L116" s="14">
        <v>0</v>
      </c>
      <c r="M116" s="14">
        <f t="shared" si="19"/>
        <v>746082</v>
      </c>
    </row>
    <row r="117" spans="1:13" ht="12" customHeight="1" x14ac:dyDescent="0.2">
      <c r="A117" s="9">
        <v>55005</v>
      </c>
      <c r="B117" s="9" t="s">
        <v>128</v>
      </c>
      <c r="C117" s="10">
        <v>190</v>
      </c>
      <c r="D117" s="10">
        <v>200</v>
      </c>
      <c r="E117" s="10">
        <v>212</v>
      </c>
      <c r="F117" s="10">
        <f t="shared" si="15"/>
        <v>195</v>
      </c>
      <c r="G117" s="10">
        <f t="shared" si="16"/>
        <v>212</v>
      </c>
      <c r="H117" s="11">
        <v>4804.6000000000004</v>
      </c>
      <c r="I117" s="12">
        <f t="shared" si="20"/>
        <v>822.11768000000006</v>
      </c>
      <c r="J117" s="12">
        <v>0</v>
      </c>
      <c r="K117" s="13">
        <f t="shared" si="18"/>
        <v>1192864.1481600001</v>
      </c>
      <c r="L117" s="14">
        <v>0</v>
      </c>
      <c r="M117" s="14">
        <f t="shared" si="19"/>
        <v>1192864</v>
      </c>
    </row>
    <row r="118" spans="1:13" ht="12" customHeight="1" x14ac:dyDescent="0.2">
      <c r="A118" s="9">
        <v>4003</v>
      </c>
      <c r="B118" s="9" t="s">
        <v>129</v>
      </c>
      <c r="C118" s="10">
        <v>247</v>
      </c>
      <c r="D118" s="10">
        <v>249.9</v>
      </c>
      <c r="E118" s="10">
        <v>262</v>
      </c>
      <c r="F118" s="10">
        <f t="shared" si="15"/>
        <v>248.45</v>
      </c>
      <c r="G118" s="10">
        <f t="shared" si="16"/>
        <v>262</v>
      </c>
      <c r="H118" s="11">
        <v>4804.6000000000004</v>
      </c>
      <c r="I118" s="12">
        <f t="shared" si="20"/>
        <v>716.17467999999997</v>
      </c>
      <c r="J118" s="12">
        <v>0</v>
      </c>
      <c r="K118" s="13">
        <f t="shared" si="18"/>
        <v>1446442.9661600001</v>
      </c>
      <c r="L118" s="14">
        <v>0</v>
      </c>
      <c r="M118" s="14">
        <f t="shared" si="19"/>
        <v>1446443</v>
      </c>
    </row>
    <row r="119" spans="1:13" ht="12" customHeight="1" x14ac:dyDescent="0.2">
      <c r="A119" s="9">
        <v>62005</v>
      </c>
      <c r="B119" s="9" t="s">
        <v>130</v>
      </c>
      <c r="C119" s="10">
        <v>185</v>
      </c>
      <c r="D119" s="10">
        <v>199</v>
      </c>
      <c r="E119" s="10">
        <v>204</v>
      </c>
      <c r="F119" s="10">
        <f t="shared" si="15"/>
        <v>192</v>
      </c>
      <c r="G119" s="10">
        <f t="shared" si="16"/>
        <v>204</v>
      </c>
      <c r="H119" s="11">
        <v>4804.6000000000004</v>
      </c>
      <c r="I119" s="12">
        <f t="shared" si="20"/>
        <v>839.06855999999993</v>
      </c>
      <c r="J119" s="12">
        <v>0</v>
      </c>
      <c r="K119" s="13">
        <f t="shared" si="18"/>
        <v>1151308.3862399999</v>
      </c>
      <c r="L119" s="14">
        <v>77</v>
      </c>
      <c r="M119" s="14">
        <f t="shared" si="19"/>
        <v>1151385</v>
      </c>
    </row>
    <row r="120" spans="1:13" ht="12" customHeight="1" x14ac:dyDescent="0.2">
      <c r="A120" s="9">
        <v>65001</v>
      </c>
      <c r="B120" s="9" t="s">
        <v>131</v>
      </c>
      <c r="C120" s="10">
        <v>1197.1600000000001</v>
      </c>
      <c r="D120" s="10">
        <v>1123.96</v>
      </c>
      <c r="E120" s="10">
        <v>1229.3399999999999</v>
      </c>
      <c r="F120" s="10">
        <f t="shared" si="15"/>
        <v>1160.56</v>
      </c>
      <c r="G120" s="10">
        <f t="shared" si="16"/>
        <v>1229.3399999999999</v>
      </c>
      <c r="H120" s="11">
        <v>4804.6000000000004</v>
      </c>
      <c r="I120" s="12">
        <f t="shared" si="20"/>
        <v>0</v>
      </c>
      <c r="J120" s="12">
        <v>0</v>
      </c>
      <c r="K120" s="13">
        <f t="shared" si="18"/>
        <v>5906486.9639999997</v>
      </c>
      <c r="L120" s="14">
        <v>0</v>
      </c>
      <c r="M120" s="14">
        <f t="shared" si="19"/>
        <v>5906487</v>
      </c>
    </row>
    <row r="121" spans="1:13" ht="12" customHeight="1" x14ac:dyDescent="0.2">
      <c r="A121" s="9">
        <v>49005</v>
      </c>
      <c r="B121" s="9" t="s">
        <v>132</v>
      </c>
      <c r="C121" s="10">
        <v>20448.47</v>
      </c>
      <c r="D121" s="10">
        <v>21004.5</v>
      </c>
      <c r="E121" s="10">
        <v>21495.45</v>
      </c>
      <c r="F121" s="10">
        <f t="shared" si="15"/>
        <v>20726.485000000001</v>
      </c>
      <c r="G121" s="10">
        <f t="shared" si="16"/>
        <v>21495.45</v>
      </c>
      <c r="H121" s="11">
        <v>4804.6000000000004</v>
      </c>
      <c r="I121" s="12">
        <f t="shared" si="20"/>
        <v>0</v>
      </c>
      <c r="J121" s="12">
        <v>0</v>
      </c>
      <c r="K121" s="13">
        <f t="shared" si="18"/>
        <v>103277039.07000001</v>
      </c>
      <c r="L121" s="14">
        <v>85022</v>
      </c>
      <c r="M121" s="14">
        <f t="shared" si="19"/>
        <v>103362061</v>
      </c>
    </row>
    <row r="122" spans="1:13" ht="12" customHeight="1" x14ac:dyDescent="0.2">
      <c r="A122" s="9">
        <v>5005</v>
      </c>
      <c r="B122" s="9" t="s">
        <v>133</v>
      </c>
      <c r="C122" s="10">
        <v>588.83000000000004</v>
      </c>
      <c r="D122" s="10">
        <v>571.65</v>
      </c>
      <c r="E122" s="10">
        <v>577.42999999999995</v>
      </c>
      <c r="F122" s="10">
        <f t="shared" si="15"/>
        <v>580.24</v>
      </c>
      <c r="G122" s="10">
        <f t="shared" si="16"/>
        <v>580.24</v>
      </c>
      <c r="H122" s="11">
        <v>4804.6000000000004</v>
      </c>
      <c r="I122" s="12">
        <f t="shared" si="20"/>
        <v>41.868673600000001</v>
      </c>
      <c r="J122" s="12">
        <v>0</v>
      </c>
      <c r="K122" s="13">
        <f t="shared" si="18"/>
        <v>2812114.9831696642</v>
      </c>
      <c r="L122" s="14">
        <v>0</v>
      </c>
      <c r="M122" s="14">
        <f t="shared" si="19"/>
        <v>2812115</v>
      </c>
    </row>
    <row r="123" spans="1:13" ht="12" customHeight="1" x14ac:dyDescent="0.2">
      <c r="A123" s="9">
        <v>54002</v>
      </c>
      <c r="B123" s="9" t="s">
        <v>134</v>
      </c>
      <c r="C123" s="10">
        <v>959.73</v>
      </c>
      <c r="D123" s="10">
        <v>931.59</v>
      </c>
      <c r="E123" s="10">
        <v>938.2</v>
      </c>
      <c r="F123" s="10">
        <f t="shared" si="15"/>
        <v>945.66000000000008</v>
      </c>
      <c r="G123" s="10">
        <f t="shared" si="16"/>
        <v>945.66000000000008</v>
      </c>
      <c r="H123" s="11">
        <v>4804.6000000000004</v>
      </c>
      <c r="I123" s="12">
        <f t="shared" si="20"/>
        <v>0</v>
      </c>
      <c r="J123" s="12">
        <f>62.66*0.2</f>
        <v>12.532</v>
      </c>
      <c r="K123" s="13">
        <f t="shared" si="18"/>
        <v>4555369.0471200012</v>
      </c>
      <c r="L123" s="14">
        <v>0</v>
      </c>
      <c r="M123" s="14">
        <f t="shared" si="19"/>
        <v>4555369</v>
      </c>
    </row>
    <row r="124" spans="1:13" ht="12" customHeight="1" x14ac:dyDescent="0.2">
      <c r="A124" s="9">
        <v>15003</v>
      </c>
      <c r="B124" s="9" t="s">
        <v>135</v>
      </c>
      <c r="C124" s="10">
        <v>209</v>
      </c>
      <c r="D124" s="10">
        <v>203.15</v>
      </c>
      <c r="E124" s="10">
        <v>194</v>
      </c>
      <c r="F124" s="10">
        <f t="shared" si="15"/>
        <v>206.07499999999999</v>
      </c>
      <c r="G124" s="10">
        <f t="shared" si="16"/>
        <v>206.07499999999999</v>
      </c>
      <c r="H124" s="11">
        <v>4804.6000000000004</v>
      </c>
      <c r="I124" s="12">
        <f t="shared" si="20"/>
        <v>834.67192549999993</v>
      </c>
      <c r="J124" s="12">
        <v>0</v>
      </c>
      <c r="K124" s="13">
        <f t="shared" si="18"/>
        <v>1162112.9620474125</v>
      </c>
      <c r="L124" s="14">
        <v>0</v>
      </c>
      <c r="M124" s="14">
        <f t="shared" si="19"/>
        <v>1162113</v>
      </c>
    </row>
    <row r="125" spans="1:13" ht="12" customHeight="1" x14ac:dyDescent="0.2">
      <c r="A125" s="9">
        <v>26005</v>
      </c>
      <c r="B125" s="9" t="s">
        <v>136</v>
      </c>
      <c r="C125" s="10">
        <v>128</v>
      </c>
      <c r="D125" s="10">
        <v>140</v>
      </c>
      <c r="E125" s="10">
        <v>136</v>
      </c>
      <c r="F125" s="10">
        <f t="shared" si="15"/>
        <v>134</v>
      </c>
      <c r="G125" s="10">
        <f t="shared" si="16"/>
        <v>136</v>
      </c>
      <c r="H125" s="11">
        <v>4804.6000000000004</v>
      </c>
      <c r="I125" s="12">
        <f t="shared" si="20"/>
        <v>847.54</v>
      </c>
      <c r="J125" s="12">
        <v>0</v>
      </c>
      <c r="K125" s="13">
        <f t="shared" si="18"/>
        <v>768691.04</v>
      </c>
      <c r="L125" s="14">
        <v>0</v>
      </c>
      <c r="M125" s="14">
        <f t="shared" si="19"/>
        <v>768691</v>
      </c>
    </row>
    <row r="126" spans="1:13" ht="12" customHeight="1" x14ac:dyDescent="0.2">
      <c r="A126" s="9">
        <v>40002</v>
      </c>
      <c r="B126" s="9" t="s">
        <v>137</v>
      </c>
      <c r="C126" s="10">
        <v>1945.01</v>
      </c>
      <c r="D126" s="10">
        <v>1943.85</v>
      </c>
      <c r="E126" s="10">
        <v>1963.66</v>
      </c>
      <c r="F126" s="10">
        <f t="shared" si="15"/>
        <v>1944.4299999999998</v>
      </c>
      <c r="G126" s="10">
        <f t="shared" si="16"/>
        <v>1963.66</v>
      </c>
      <c r="H126" s="11">
        <v>4804.6000000000004</v>
      </c>
      <c r="I126" s="12">
        <f t="shared" si="20"/>
        <v>0</v>
      </c>
      <c r="J126" s="12">
        <v>0</v>
      </c>
      <c r="K126" s="13">
        <f t="shared" si="18"/>
        <v>9434600.8360000011</v>
      </c>
      <c r="L126" s="14">
        <v>0</v>
      </c>
      <c r="M126" s="14">
        <f t="shared" si="19"/>
        <v>9434601</v>
      </c>
    </row>
    <row r="127" spans="1:13" ht="12" customHeight="1" x14ac:dyDescent="0.2">
      <c r="A127" s="9">
        <v>57001</v>
      </c>
      <c r="B127" s="9" t="s">
        <v>138</v>
      </c>
      <c r="C127" s="10">
        <v>471</v>
      </c>
      <c r="D127" s="10">
        <v>485.7</v>
      </c>
      <c r="E127" s="10">
        <v>451</v>
      </c>
      <c r="F127" s="10">
        <f t="shared" si="15"/>
        <v>478.35</v>
      </c>
      <c r="G127" s="10">
        <f t="shared" si="16"/>
        <v>478.35</v>
      </c>
      <c r="H127" s="11">
        <v>4804.6000000000004</v>
      </c>
      <c r="I127" s="12">
        <f t="shared" si="20"/>
        <v>257.75931899999983</v>
      </c>
      <c r="J127" s="12">
        <v>0</v>
      </c>
      <c r="K127" s="13">
        <f t="shared" si="18"/>
        <v>2421579.5802436504</v>
      </c>
      <c r="L127" s="14">
        <v>0</v>
      </c>
      <c r="M127" s="14">
        <f t="shared" si="19"/>
        <v>2421580</v>
      </c>
    </row>
    <row r="128" spans="1:13" ht="12" customHeight="1" x14ac:dyDescent="0.2">
      <c r="A128" s="9">
        <v>1002</v>
      </c>
      <c r="B128" s="9" t="s">
        <v>139</v>
      </c>
      <c r="C128" s="10">
        <v>127</v>
      </c>
      <c r="D128" s="10">
        <v>126</v>
      </c>
      <c r="E128" s="10">
        <v>128</v>
      </c>
      <c r="F128" s="10">
        <f t="shared" si="15"/>
        <v>126.5</v>
      </c>
      <c r="G128" s="10">
        <f t="shared" si="16"/>
        <v>128</v>
      </c>
      <c r="H128" s="11">
        <v>4804.6000000000004</v>
      </c>
      <c r="I128" s="12">
        <f t="shared" si="20"/>
        <v>847.54</v>
      </c>
      <c r="J128" s="12">
        <v>0</v>
      </c>
      <c r="K128" s="13">
        <f t="shared" si="18"/>
        <v>723473.92000000004</v>
      </c>
      <c r="L128" s="14">
        <v>0</v>
      </c>
      <c r="M128" s="14">
        <f t="shared" si="19"/>
        <v>723474</v>
      </c>
    </row>
    <row r="129" spans="1:13" ht="12" customHeight="1" x14ac:dyDescent="0.2">
      <c r="A129" s="9">
        <v>54006</v>
      </c>
      <c r="B129" s="9" t="s">
        <v>140</v>
      </c>
      <c r="C129" s="10">
        <v>121</v>
      </c>
      <c r="D129" s="10">
        <v>122</v>
      </c>
      <c r="E129" s="10">
        <v>144</v>
      </c>
      <c r="F129" s="10">
        <f t="shared" si="15"/>
        <v>121.5</v>
      </c>
      <c r="G129" s="10">
        <f t="shared" si="16"/>
        <v>144</v>
      </c>
      <c r="H129" s="11">
        <v>4804.6000000000004</v>
      </c>
      <c r="I129" s="12">
        <f t="shared" si="20"/>
        <v>847.54</v>
      </c>
      <c r="J129" s="12">
        <v>0</v>
      </c>
      <c r="K129" s="13">
        <f t="shared" si="18"/>
        <v>813908.16</v>
      </c>
      <c r="L129" s="14">
        <v>0</v>
      </c>
      <c r="M129" s="14">
        <f t="shared" si="19"/>
        <v>813908</v>
      </c>
    </row>
    <row r="130" spans="1:13" ht="12" customHeight="1" x14ac:dyDescent="0.2">
      <c r="A130" s="9">
        <v>41005</v>
      </c>
      <c r="B130" s="9" t="s">
        <v>141</v>
      </c>
      <c r="C130" s="10">
        <v>1187</v>
      </c>
      <c r="D130" s="10">
        <v>1212.48</v>
      </c>
      <c r="E130" s="10">
        <v>1292.24</v>
      </c>
      <c r="F130" s="10">
        <f t="shared" ref="F130:F153" si="21">(C130+D130)/2</f>
        <v>1199.74</v>
      </c>
      <c r="G130" s="10">
        <f t="shared" ref="G130:G153" si="22">IF(E130&lt;F130,F130,E130)</f>
        <v>1292.24</v>
      </c>
      <c r="H130" s="11">
        <v>4804.6000000000004</v>
      </c>
      <c r="I130" s="12">
        <f t="shared" si="20"/>
        <v>0</v>
      </c>
      <c r="J130" s="12">
        <v>0</v>
      </c>
      <c r="K130" s="13">
        <f t="shared" ref="K130:K153" si="23">IF(I130&gt;J130,G130*(H130+I130),G130*(H130+J130))</f>
        <v>6208696.3040000005</v>
      </c>
      <c r="L130" s="14">
        <v>0</v>
      </c>
      <c r="M130" s="14">
        <f t="shared" ref="M130:M153" si="24">ROUND((K130+L130),0)</f>
        <v>6208696</v>
      </c>
    </row>
    <row r="131" spans="1:13" ht="12" customHeight="1" x14ac:dyDescent="0.2">
      <c r="A131" s="9">
        <v>20003</v>
      </c>
      <c r="B131" s="9" t="s">
        <v>142</v>
      </c>
      <c r="C131" s="10">
        <v>253</v>
      </c>
      <c r="D131" s="10">
        <v>308</v>
      </c>
      <c r="E131" s="10">
        <v>317</v>
      </c>
      <c r="F131" s="10">
        <f t="shared" si="21"/>
        <v>280.5</v>
      </c>
      <c r="G131" s="10">
        <f t="shared" si="22"/>
        <v>317</v>
      </c>
      <c r="H131" s="11">
        <v>4804.6000000000004</v>
      </c>
      <c r="I131" s="12">
        <f t="shared" si="20"/>
        <v>599.63738000000001</v>
      </c>
      <c r="J131" s="12">
        <v>0</v>
      </c>
      <c r="K131" s="13">
        <f t="shared" si="23"/>
        <v>1713143.2494600001</v>
      </c>
      <c r="L131" s="14">
        <v>0</v>
      </c>
      <c r="M131" s="14">
        <f t="shared" si="24"/>
        <v>1713143</v>
      </c>
    </row>
    <row r="132" spans="1:13" ht="12" customHeight="1" x14ac:dyDescent="0.2">
      <c r="A132" s="9">
        <v>66001</v>
      </c>
      <c r="B132" s="9" t="s">
        <v>143</v>
      </c>
      <c r="C132" s="10">
        <v>1977.19</v>
      </c>
      <c r="D132" s="10">
        <v>2032.13</v>
      </c>
      <c r="E132" s="10">
        <v>2055.63</v>
      </c>
      <c r="F132" s="10">
        <f t="shared" si="21"/>
        <v>2004.66</v>
      </c>
      <c r="G132" s="10">
        <f t="shared" si="22"/>
        <v>2055.63</v>
      </c>
      <c r="H132" s="11">
        <v>4804.6000000000004</v>
      </c>
      <c r="I132" s="12">
        <f t="shared" si="20"/>
        <v>0</v>
      </c>
      <c r="J132" s="12">
        <v>0</v>
      </c>
      <c r="K132" s="13">
        <f t="shared" si="23"/>
        <v>9876479.8980000019</v>
      </c>
      <c r="L132" s="14">
        <v>51803</v>
      </c>
      <c r="M132" s="14">
        <f t="shared" si="24"/>
        <v>9928283</v>
      </c>
    </row>
    <row r="133" spans="1:13" ht="12" customHeight="1" x14ac:dyDescent="0.2">
      <c r="A133" s="9">
        <v>33005</v>
      </c>
      <c r="B133" s="9" t="s">
        <v>144</v>
      </c>
      <c r="C133" s="10">
        <v>235</v>
      </c>
      <c r="D133" s="10">
        <v>222</v>
      </c>
      <c r="E133" s="10">
        <v>207</v>
      </c>
      <c r="F133" s="10">
        <f t="shared" si="21"/>
        <v>228.5</v>
      </c>
      <c r="G133" s="10">
        <f t="shared" si="22"/>
        <v>228.5</v>
      </c>
      <c r="H133" s="11">
        <v>4804.6000000000004</v>
      </c>
      <c r="I133" s="12">
        <f t="shared" si="20"/>
        <v>787.15648999999996</v>
      </c>
      <c r="J133" s="12">
        <v>0</v>
      </c>
      <c r="K133" s="13">
        <f t="shared" si="23"/>
        <v>1277716.3579650002</v>
      </c>
      <c r="L133" s="14">
        <v>0</v>
      </c>
      <c r="M133" s="14">
        <f t="shared" si="24"/>
        <v>1277716</v>
      </c>
    </row>
    <row r="134" spans="1:13" ht="12" customHeight="1" x14ac:dyDescent="0.2">
      <c r="A134" s="9">
        <v>49006</v>
      </c>
      <c r="B134" s="9" t="s">
        <v>145</v>
      </c>
      <c r="C134" s="10">
        <v>856.05</v>
      </c>
      <c r="D134" s="10">
        <v>842.01</v>
      </c>
      <c r="E134" s="10">
        <v>848.45</v>
      </c>
      <c r="F134" s="10">
        <f t="shared" si="21"/>
        <v>849.03</v>
      </c>
      <c r="G134" s="10">
        <f t="shared" si="22"/>
        <v>849.03</v>
      </c>
      <c r="H134" s="11">
        <v>4804.6000000000004</v>
      </c>
      <c r="I134" s="12">
        <f t="shared" si="20"/>
        <v>0</v>
      </c>
      <c r="J134" s="12">
        <v>0</v>
      </c>
      <c r="K134" s="13">
        <f t="shared" si="23"/>
        <v>4079249.5380000002</v>
      </c>
      <c r="L134" s="14">
        <v>0</v>
      </c>
      <c r="M134" s="14">
        <f t="shared" si="24"/>
        <v>4079250</v>
      </c>
    </row>
    <row r="135" spans="1:13" ht="12" customHeight="1" x14ac:dyDescent="0.2">
      <c r="A135" s="9">
        <v>13001</v>
      </c>
      <c r="B135" s="9" t="s">
        <v>146</v>
      </c>
      <c r="C135" s="10">
        <v>1249.23</v>
      </c>
      <c r="D135" s="10">
        <v>1269.47</v>
      </c>
      <c r="E135" s="10">
        <v>1261.77</v>
      </c>
      <c r="F135" s="10">
        <f t="shared" si="21"/>
        <v>1259.3499999999999</v>
      </c>
      <c r="G135" s="10">
        <f t="shared" si="22"/>
        <v>1261.77</v>
      </c>
      <c r="H135" s="11">
        <v>4804.6000000000004</v>
      </c>
      <c r="I135" s="12">
        <f t="shared" si="20"/>
        <v>0</v>
      </c>
      <c r="J135" s="12">
        <v>0</v>
      </c>
      <c r="K135" s="13">
        <f t="shared" si="23"/>
        <v>6062300.142</v>
      </c>
      <c r="L135" s="14">
        <v>0</v>
      </c>
      <c r="M135" s="14">
        <f t="shared" si="24"/>
        <v>6062300</v>
      </c>
    </row>
    <row r="136" spans="1:13" ht="12" customHeight="1" x14ac:dyDescent="0.2">
      <c r="A136" s="9">
        <v>60005</v>
      </c>
      <c r="B136" s="9" t="s">
        <v>147</v>
      </c>
      <c r="C136" s="10">
        <v>258</v>
      </c>
      <c r="D136" s="10">
        <v>264</v>
      </c>
      <c r="E136" s="10">
        <v>252</v>
      </c>
      <c r="F136" s="10">
        <f t="shared" si="21"/>
        <v>261</v>
      </c>
      <c r="G136" s="10">
        <f t="shared" si="22"/>
        <v>261</v>
      </c>
      <c r="H136" s="11">
        <v>4804.6000000000004</v>
      </c>
      <c r="I136" s="12">
        <f t="shared" si="20"/>
        <v>718.29354000000001</v>
      </c>
      <c r="J136" s="12">
        <v>0</v>
      </c>
      <c r="K136" s="13">
        <f t="shared" si="23"/>
        <v>1441475.2139399999</v>
      </c>
      <c r="L136" s="14">
        <v>0</v>
      </c>
      <c r="M136" s="14">
        <f t="shared" si="24"/>
        <v>1441475</v>
      </c>
    </row>
    <row r="137" spans="1:13" ht="12" customHeight="1" x14ac:dyDescent="0.2">
      <c r="A137" s="9">
        <v>11004</v>
      </c>
      <c r="B137" s="9" t="s">
        <v>148</v>
      </c>
      <c r="C137" s="10">
        <v>741.9</v>
      </c>
      <c r="D137" s="10">
        <v>779.95</v>
      </c>
      <c r="E137" s="10">
        <v>776.51</v>
      </c>
      <c r="F137" s="10">
        <f t="shared" si="21"/>
        <v>760.92499999999995</v>
      </c>
      <c r="G137" s="10">
        <f t="shared" si="22"/>
        <v>776.51</v>
      </c>
      <c r="H137" s="11">
        <v>4804.6000000000004</v>
      </c>
      <c r="I137" s="12">
        <f t="shared" si="20"/>
        <v>0</v>
      </c>
      <c r="J137" s="12">
        <v>0</v>
      </c>
      <c r="K137" s="13">
        <f t="shared" si="23"/>
        <v>3730819.9460000005</v>
      </c>
      <c r="L137" s="14">
        <v>0</v>
      </c>
      <c r="M137" s="14">
        <f t="shared" si="24"/>
        <v>3730820</v>
      </c>
    </row>
    <row r="138" spans="1:13" ht="12" customHeight="1" x14ac:dyDescent="0.2">
      <c r="A138" s="9">
        <v>51005</v>
      </c>
      <c r="B138" s="9" t="s">
        <v>149</v>
      </c>
      <c r="C138" s="10">
        <v>235.5</v>
      </c>
      <c r="D138" s="10">
        <v>235</v>
      </c>
      <c r="E138" s="10">
        <v>254</v>
      </c>
      <c r="F138" s="10">
        <f t="shared" si="21"/>
        <v>235.25</v>
      </c>
      <c r="G138" s="10">
        <f t="shared" si="22"/>
        <v>254</v>
      </c>
      <c r="H138" s="11">
        <v>4804.6000000000004</v>
      </c>
      <c r="I138" s="12">
        <f t="shared" si="20"/>
        <v>733.12555999999995</v>
      </c>
      <c r="J138" s="12">
        <v>0</v>
      </c>
      <c r="K138" s="13">
        <f t="shared" si="23"/>
        <v>1406582.2922400001</v>
      </c>
      <c r="L138" s="14">
        <v>0</v>
      </c>
      <c r="M138" s="14">
        <f t="shared" si="24"/>
        <v>1406582</v>
      </c>
    </row>
    <row r="139" spans="1:13" ht="12" customHeight="1" x14ac:dyDescent="0.2">
      <c r="A139" s="9">
        <v>6005</v>
      </c>
      <c r="B139" s="9" t="s">
        <v>150</v>
      </c>
      <c r="C139" s="10">
        <v>295</v>
      </c>
      <c r="D139" s="10">
        <v>299</v>
      </c>
      <c r="E139" s="10">
        <v>304</v>
      </c>
      <c r="F139" s="10">
        <f t="shared" si="21"/>
        <v>297</v>
      </c>
      <c r="G139" s="10">
        <f t="shared" si="22"/>
        <v>304</v>
      </c>
      <c r="H139" s="11">
        <v>4804.6000000000004</v>
      </c>
      <c r="I139" s="12">
        <f t="shared" si="20"/>
        <v>627.18255999999997</v>
      </c>
      <c r="J139" s="12">
        <v>0</v>
      </c>
      <c r="K139" s="13">
        <f t="shared" si="23"/>
        <v>1651261.8982400002</v>
      </c>
      <c r="L139" s="14">
        <v>0</v>
      </c>
      <c r="M139" s="14">
        <f t="shared" si="24"/>
        <v>1651262</v>
      </c>
    </row>
    <row r="140" spans="1:13" ht="12" customHeight="1" x14ac:dyDescent="0.2">
      <c r="A140" s="9">
        <v>14004</v>
      </c>
      <c r="B140" s="9" t="s">
        <v>151</v>
      </c>
      <c r="C140" s="10">
        <v>3802.19</v>
      </c>
      <c r="D140" s="10">
        <v>3744.32</v>
      </c>
      <c r="E140" s="10">
        <v>3762.26</v>
      </c>
      <c r="F140" s="10">
        <f t="shared" si="21"/>
        <v>3773.2550000000001</v>
      </c>
      <c r="G140" s="10">
        <f t="shared" si="22"/>
        <v>3773.2550000000001</v>
      </c>
      <c r="H140" s="11">
        <v>4804.6000000000004</v>
      </c>
      <c r="I140" s="12">
        <f t="shared" si="20"/>
        <v>0</v>
      </c>
      <c r="J140" s="12">
        <v>0</v>
      </c>
      <c r="K140" s="13">
        <f t="shared" si="23"/>
        <v>18128980.973000001</v>
      </c>
      <c r="L140" s="14">
        <v>0</v>
      </c>
      <c r="M140" s="14">
        <f t="shared" si="24"/>
        <v>18128981</v>
      </c>
    </row>
    <row r="141" spans="1:13" ht="12" customHeight="1" x14ac:dyDescent="0.2">
      <c r="A141" s="9">
        <v>18003</v>
      </c>
      <c r="B141" s="9" t="s">
        <v>152</v>
      </c>
      <c r="C141" s="10">
        <v>173</v>
      </c>
      <c r="D141" s="10">
        <v>175</v>
      </c>
      <c r="E141" s="10">
        <v>170</v>
      </c>
      <c r="F141" s="10">
        <f t="shared" si="21"/>
        <v>174</v>
      </c>
      <c r="G141" s="10">
        <f t="shared" si="22"/>
        <v>174</v>
      </c>
      <c r="H141" s="11">
        <v>4804.6000000000004</v>
      </c>
      <c r="I141" s="12">
        <f t="shared" si="20"/>
        <v>847.54</v>
      </c>
      <c r="J141" s="12">
        <v>0</v>
      </c>
      <c r="K141" s="13">
        <f t="shared" si="23"/>
        <v>983472.3600000001</v>
      </c>
      <c r="L141" s="14">
        <v>0</v>
      </c>
      <c r="M141" s="14">
        <f t="shared" si="24"/>
        <v>983472</v>
      </c>
    </row>
    <row r="142" spans="1:13" ht="12" customHeight="1" x14ac:dyDescent="0.2">
      <c r="A142" s="9">
        <v>14005</v>
      </c>
      <c r="B142" s="9" t="s">
        <v>153</v>
      </c>
      <c r="C142" s="10">
        <v>230</v>
      </c>
      <c r="D142" s="10">
        <v>231</v>
      </c>
      <c r="E142" s="10">
        <v>197</v>
      </c>
      <c r="F142" s="10">
        <f t="shared" si="21"/>
        <v>230.5</v>
      </c>
      <c r="G142" s="10">
        <f t="shared" si="22"/>
        <v>230.5</v>
      </c>
      <c r="H142" s="11">
        <v>4804.6000000000004</v>
      </c>
      <c r="I142" s="12">
        <f t="shared" si="20"/>
        <v>782.91876999999988</v>
      </c>
      <c r="J142" s="12">
        <v>0</v>
      </c>
      <c r="K142" s="13">
        <f t="shared" si="23"/>
        <v>1287923.0764850001</v>
      </c>
      <c r="L142" s="14">
        <v>0</v>
      </c>
      <c r="M142" s="14">
        <f t="shared" si="24"/>
        <v>1287923</v>
      </c>
    </row>
    <row r="143" spans="1:13" ht="12" customHeight="1" x14ac:dyDescent="0.2">
      <c r="A143" s="9">
        <v>18005</v>
      </c>
      <c r="B143" s="9" t="s">
        <v>154</v>
      </c>
      <c r="C143" s="10"/>
      <c r="D143" s="10"/>
      <c r="E143" s="10">
        <v>543</v>
      </c>
      <c r="F143" s="10">
        <f t="shared" si="21"/>
        <v>0</v>
      </c>
      <c r="G143" s="10">
        <f t="shared" si="22"/>
        <v>543</v>
      </c>
      <c r="H143" s="11">
        <v>4804.6000000000004</v>
      </c>
      <c r="I143" s="12">
        <f t="shared" si="20"/>
        <v>120.77501999999988</v>
      </c>
      <c r="J143" s="12">
        <v>0</v>
      </c>
      <c r="K143" s="13">
        <f t="shared" si="23"/>
        <v>2674478.6358600003</v>
      </c>
      <c r="L143" s="14">
        <v>0</v>
      </c>
      <c r="M143" s="14">
        <f t="shared" si="24"/>
        <v>2674479</v>
      </c>
    </row>
    <row r="144" spans="1:13" ht="12" customHeight="1" x14ac:dyDescent="0.2">
      <c r="A144" s="9">
        <v>36002</v>
      </c>
      <c r="B144" s="9" t="s">
        <v>155</v>
      </c>
      <c r="C144" s="10">
        <v>287</v>
      </c>
      <c r="D144" s="10">
        <v>297</v>
      </c>
      <c r="E144" s="10">
        <v>291</v>
      </c>
      <c r="F144" s="10">
        <f t="shared" si="21"/>
        <v>292</v>
      </c>
      <c r="G144" s="10">
        <f t="shared" si="22"/>
        <v>292</v>
      </c>
      <c r="H144" s="11">
        <v>4804.6000000000004</v>
      </c>
      <c r="I144" s="12">
        <f t="shared" si="20"/>
        <v>652.60888</v>
      </c>
      <c r="J144" s="12">
        <v>0</v>
      </c>
      <c r="K144" s="13">
        <f t="shared" si="23"/>
        <v>1593504.9929599999</v>
      </c>
      <c r="L144" s="14">
        <v>0</v>
      </c>
      <c r="M144" s="14">
        <f t="shared" si="24"/>
        <v>1593505</v>
      </c>
    </row>
    <row r="145" spans="1:13" ht="12" customHeight="1" x14ac:dyDescent="0.2">
      <c r="A145" s="9">
        <v>49007</v>
      </c>
      <c r="B145" s="9" t="s">
        <v>156</v>
      </c>
      <c r="C145" s="10">
        <v>1190.98</v>
      </c>
      <c r="D145" s="10">
        <v>1295.01</v>
      </c>
      <c r="E145" s="10">
        <v>1325.6</v>
      </c>
      <c r="F145" s="10">
        <f t="shared" si="21"/>
        <v>1242.9949999999999</v>
      </c>
      <c r="G145" s="10">
        <f t="shared" si="22"/>
        <v>1325.6</v>
      </c>
      <c r="H145" s="11">
        <v>4804.6000000000004</v>
      </c>
      <c r="I145" s="12">
        <f t="shared" si="20"/>
        <v>0</v>
      </c>
      <c r="J145" s="12">
        <v>0</v>
      </c>
      <c r="K145" s="13">
        <f t="shared" si="23"/>
        <v>6368977.7599999998</v>
      </c>
      <c r="L145" s="14">
        <v>0</v>
      </c>
      <c r="M145" s="14">
        <f t="shared" si="24"/>
        <v>6368978</v>
      </c>
    </row>
    <row r="146" spans="1:13" ht="12" customHeight="1" x14ac:dyDescent="0.2">
      <c r="A146" s="9">
        <v>1003</v>
      </c>
      <c r="B146" s="9" t="s">
        <v>157</v>
      </c>
      <c r="C146" s="10">
        <v>136</v>
      </c>
      <c r="D146" s="10">
        <v>131</v>
      </c>
      <c r="E146" s="10">
        <v>124</v>
      </c>
      <c r="F146" s="10">
        <f t="shared" si="21"/>
        <v>133.5</v>
      </c>
      <c r="G146" s="10">
        <f t="shared" si="22"/>
        <v>133.5</v>
      </c>
      <c r="H146" s="11">
        <v>4804.6000000000004</v>
      </c>
      <c r="I146" s="12">
        <f t="shared" si="20"/>
        <v>847.54</v>
      </c>
      <c r="J146" s="12">
        <v>0</v>
      </c>
      <c r="K146" s="13">
        <f t="shared" si="23"/>
        <v>754560.69000000006</v>
      </c>
      <c r="L146" s="14">
        <v>0</v>
      </c>
      <c r="M146" s="14">
        <f t="shared" si="24"/>
        <v>754561</v>
      </c>
    </row>
    <row r="147" spans="1:13" ht="12" customHeight="1" x14ac:dyDescent="0.2">
      <c r="A147" s="9">
        <v>47001</v>
      </c>
      <c r="B147" s="9" t="s">
        <v>158</v>
      </c>
      <c r="C147" s="10">
        <v>347</v>
      </c>
      <c r="D147" s="10">
        <v>389</v>
      </c>
      <c r="E147" s="10">
        <v>370</v>
      </c>
      <c r="F147" s="10">
        <f t="shared" si="21"/>
        <v>368</v>
      </c>
      <c r="G147" s="10">
        <f t="shared" si="22"/>
        <v>370</v>
      </c>
      <c r="H147" s="11">
        <v>4804.6000000000004</v>
      </c>
      <c r="I147" s="12">
        <f t="shared" si="20"/>
        <v>487.33780000000002</v>
      </c>
      <c r="J147" s="12">
        <v>0</v>
      </c>
      <c r="K147" s="13">
        <f t="shared" si="23"/>
        <v>1958016.9860000003</v>
      </c>
      <c r="L147" s="14">
        <v>0</v>
      </c>
      <c r="M147" s="14">
        <f t="shared" si="24"/>
        <v>1958017</v>
      </c>
    </row>
    <row r="148" spans="1:13" ht="12" customHeight="1" x14ac:dyDescent="0.2">
      <c r="A148" s="9">
        <v>12003</v>
      </c>
      <c r="B148" s="9" t="s">
        <v>159</v>
      </c>
      <c r="C148" s="10">
        <v>194</v>
      </c>
      <c r="D148" s="10">
        <v>188.3</v>
      </c>
      <c r="E148" s="10">
        <v>202</v>
      </c>
      <c r="F148" s="10">
        <f t="shared" si="21"/>
        <v>191.15</v>
      </c>
      <c r="G148" s="10">
        <f t="shared" si="22"/>
        <v>202</v>
      </c>
      <c r="H148" s="11">
        <v>4804.6000000000004</v>
      </c>
      <c r="I148" s="12">
        <f t="shared" si="20"/>
        <v>843.30628000000002</v>
      </c>
      <c r="J148" s="12">
        <v>0</v>
      </c>
      <c r="K148" s="13">
        <f t="shared" si="23"/>
        <v>1140877.06856</v>
      </c>
      <c r="L148" s="14">
        <v>0</v>
      </c>
      <c r="M148" s="14">
        <f t="shared" si="24"/>
        <v>1140877</v>
      </c>
    </row>
    <row r="149" spans="1:13" ht="12" customHeight="1" x14ac:dyDescent="0.2">
      <c r="A149" s="9">
        <v>54007</v>
      </c>
      <c r="B149" s="9" t="s">
        <v>160</v>
      </c>
      <c r="C149" s="10">
        <v>241</v>
      </c>
      <c r="D149" s="10">
        <v>244</v>
      </c>
      <c r="E149" s="10">
        <v>239</v>
      </c>
      <c r="F149" s="10">
        <f t="shared" si="21"/>
        <v>242.5</v>
      </c>
      <c r="G149" s="10">
        <f t="shared" si="22"/>
        <v>242.5</v>
      </c>
      <c r="H149" s="11">
        <v>4804.6000000000004</v>
      </c>
      <c r="I149" s="12">
        <f t="shared" si="20"/>
        <v>757.49244999999996</v>
      </c>
      <c r="J149" s="12">
        <v>0</v>
      </c>
      <c r="K149" s="13">
        <f t="shared" si="23"/>
        <v>1348807.419125</v>
      </c>
      <c r="L149" s="14">
        <v>0</v>
      </c>
      <c r="M149" s="14">
        <f t="shared" si="24"/>
        <v>1348807</v>
      </c>
    </row>
    <row r="150" spans="1:13" ht="12" customHeight="1" x14ac:dyDescent="0.2">
      <c r="A150" s="9">
        <v>59002</v>
      </c>
      <c r="B150" s="9" t="s">
        <v>161</v>
      </c>
      <c r="C150" s="10">
        <v>735</v>
      </c>
      <c r="D150" s="10">
        <v>695</v>
      </c>
      <c r="E150" s="10">
        <v>682</v>
      </c>
      <c r="F150" s="10">
        <f t="shared" si="21"/>
        <v>715</v>
      </c>
      <c r="G150" s="10">
        <f t="shared" si="22"/>
        <v>715</v>
      </c>
      <c r="H150" s="11">
        <v>4804.6000000000004</v>
      </c>
      <c r="I150" s="12">
        <f t="shared" si="20"/>
        <v>0</v>
      </c>
      <c r="J150" s="12">
        <v>0</v>
      </c>
      <c r="K150" s="13">
        <f t="shared" si="23"/>
        <v>3435289.0000000005</v>
      </c>
      <c r="L150" s="14">
        <v>0</v>
      </c>
      <c r="M150" s="14">
        <f t="shared" si="24"/>
        <v>3435289</v>
      </c>
    </row>
    <row r="151" spans="1:13" ht="12" customHeight="1" x14ac:dyDescent="0.2">
      <c r="A151" s="16">
        <v>2006</v>
      </c>
      <c r="B151" s="9" t="s">
        <v>162</v>
      </c>
      <c r="C151" s="10">
        <v>248</v>
      </c>
      <c r="D151" s="10">
        <v>267</v>
      </c>
      <c r="E151" s="10">
        <v>285</v>
      </c>
      <c r="F151" s="10">
        <f t="shared" si="21"/>
        <v>257.5</v>
      </c>
      <c r="G151" s="10">
        <f t="shared" si="22"/>
        <v>285</v>
      </c>
      <c r="H151" s="11">
        <v>4804.6000000000004</v>
      </c>
      <c r="I151" s="12">
        <f t="shared" si="20"/>
        <v>667.44089999999994</v>
      </c>
      <c r="J151" s="12">
        <f>847.54*0.6</f>
        <v>508.52399999999994</v>
      </c>
      <c r="K151" s="13">
        <f t="shared" si="23"/>
        <v>1559531.6565</v>
      </c>
      <c r="L151" s="14">
        <v>0</v>
      </c>
      <c r="M151" s="14">
        <f t="shared" si="24"/>
        <v>1559532</v>
      </c>
    </row>
    <row r="152" spans="1:13" ht="12" customHeight="1" x14ac:dyDescent="0.2">
      <c r="A152" s="9">
        <v>55004</v>
      </c>
      <c r="B152" s="9" t="s">
        <v>163</v>
      </c>
      <c r="C152" s="10">
        <v>180</v>
      </c>
      <c r="D152" s="10">
        <v>180</v>
      </c>
      <c r="E152" s="10">
        <v>175</v>
      </c>
      <c r="F152" s="10">
        <f t="shared" si="21"/>
        <v>180</v>
      </c>
      <c r="G152" s="10">
        <f t="shared" si="22"/>
        <v>180</v>
      </c>
      <c r="H152" s="11">
        <v>4804.6000000000004</v>
      </c>
      <c r="I152" s="12">
        <f t="shared" si="20"/>
        <v>847.54</v>
      </c>
      <c r="J152" s="12">
        <v>0</v>
      </c>
      <c r="K152" s="13">
        <f t="shared" si="23"/>
        <v>1017385.2000000001</v>
      </c>
      <c r="L152" s="14">
        <v>0</v>
      </c>
      <c r="M152" s="14">
        <f t="shared" si="24"/>
        <v>1017385</v>
      </c>
    </row>
    <row r="153" spans="1:13" ht="12" customHeight="1" x14ac:dyDescent="0.2">
      <c r="A153" s="9">
        <v>63003</v>
      </c>
      <c r="B153" s="9" t="s">
        <v>164</v>
      </c>
      <c r="C153" s="10">
        <v>2824.87</v>
      </c>
      <c r="D153" s="10">
        <v>2792.43</v>
      </c>
      <c r="E153" s="10">
        <v>2750.05</v>
      </c>
      <c r="F153" s="10">
        <f t="shared" si="21"/>
        <v>2808.6499999999996</v>
      </c>
      <c r="G153" s="10">
        <f t="shared" si="22"/>
        <v>2808.6499999999996</v>
      </c>
      <c r="H153" s="11">
        <v>4804.6000000000004</v>
      </c>
      <c r="I153" s="12">
        <f t="shared" si="20"/>
        <v>0</v>
      </c>
      <c r="J153" s="12">
        <v>0</v>
      </c>
      <c r="K153" s="13">
        <f t="shared" si="23"/>
        <v>13494439.789999999</v>
      </c>
      <c r="L153" s="14">
        <v>0</v>
      </c>
      <c r="M153" s="14">
        <f t="shared" si="24"/>
        <v>13494440</v>
      </c>
    </row>
    <row r="154" spans="1:13" ht="12" customHeight="1" x14ac:dyDescent="0.2">
      <c r="A154" s="18"/>
      <c r="B154" s="18"/>
      <c r="C154" s="10"/>
      <c r="D154" s="10"/>
      <c r="E154" s="10">
        <f>SUM(E2:E153)</f>
        <v>123924.56</v>
      </c>
      <c r="F154" s="10">
        <f>SUM(F2:F153)</f>
        <v>120688.105</v>
      </c>
      <c r="G154" s="10">
        <f>SUM(G2:G153)</f>
        <v>124922.68000000001</v>
      </c>
      <c r="H154" s="11" t="s">
        <v>165</v>
      </c>
      <c r="I154" s="13" t="s">
        <v>165</v>
      </c>
      <c r="J154" s="12"/>
      <c r="K154" s="13">
        <f>SUM(K2:K153)</f>
        <v>617656518.15855467</v>
      </c>
      <c r="L154" s="13">
        <f>SUM(L2:L153)</f>
        <v>263282</v>
      </c>
      <c r="M154" s="14">
        <f>SUM(M2:M153)</f>
        <v>617919803</v>
      </c>
    </row>
    <row r="155" spans="1:13" ht="12" customHeight="1" thickBot="1" x14ac:dyDescent="0.25">
      <c r="A155" s="19"/>
      <c r="B155" s="19"/>
      <c r="C155" s="20"/>
      <c r="D155" s="20"/>
      <c r="E155" s="20"/>
      <c r="F155" s="20"/>
      <c r="G155" s="20"/>
      <c r="K155" s="24"/>
      <c r="M155" s="25"/>
    </row>
    <row r="156" spans="1:13" s="34" customFormat="1" ht="12" customHeight="1" thickBot="1" x14ac:dyDescent="0.25">
      <c r="A156" s="26" t="s">
        <v>166</v>
      </c>
      <c r="B156" s="27" t="s">
        <v>167</v>
      </c>
      <c r="C156" s="28">
        <v>62.02</v>
      </c>
      <c r="D156" s="28">
        <v>71</v>
      </c>
      <c r="E156" s="28">
        <v>74</v>
      </c>
      <c r="F156" s="28">
        <f>(C156+D156)/2</f>
        <v>66.510000000000005</v>
      </c>
      <c r="G156" s="28">
        <f>IF(E156&lt;F156,F156,E156)</f>
        <v>74</v>
      </c>
      <c r="H156" s="29">
        <v>4804.6000000000004</v>
      </c>
      <c r="I156" s="30">
        <v>0</v>
      </c>
      <c r="J156" s="30"/>
      <c r="K156" s="31">
        <f>IF(I156&gt;J156,G156*(H156+I156),G156*(H156+J156))</f>
        <v>355540.4</v>
      </c>
      <c r="L156" s="32">
        <v>0</v>
      </c>
      <c r="M156" s="33">
        <f>ROUND((K156+L156),0)</f>
        <v>355540</v>
      </c>
    </row>
    <row r="157" spans="1:13" ht="12" customHeight="1" x14ac:dyDescent="0.2"/>
    <row r="158" spans="1:13" ht="12" customHeight="1" x14ac:dyDescent="0.2">
      <c r="A158" s="9">
        <v>18002</v>
      </c>
      <c r="B158" s="9" t="s">
        <v>168</v>
      </c>
      <c r="C158" s="10">
        <v>117</v>
      </c>
      <c r="D158" s="10">
        <v>67</v>
      </c>
      <c r="E158" s="10"/>
      <c r="F158" s="10">
        <f>(C158+D158)/2</f>
        <v>92</v>
      </c>
      <c r="G158" s="10">
        <f>IF(E158&lt;F158,F158,E158)</f>
        <v>92</v>
      </c>
      <c r="H158" s="11">
        <v>4804.6000000000004</v>
      </c>
      <c r="I158" s="12">
        <f>IF(G158&lt;200,847.54,IF(G158&gt;600,0,((G158*-0.0005)+0.3)*4237.72))</f>
        <v>847.54</v>
      </c>
      <c r="J158" s="12"/>
      <c r="K158" s="13">
        <f>IF(I158&gt;J158,G158*(H158+I158),G158*(H158+J158))</f>
        <v>519996.88</v>
      </c>
      <c r="L158" s="14">
        <v>0</v>
      </c>
      <c r="M158" s="14">
        <f>ROUND((K158+L158),0)</f>
        <v>519997</v>
      </c>
    </row>
    <row r="159" spans="1:13" ht="12" customHeight="1" x14ac:dyDescent="0.2">
      <c r="A159" s="9">
        <v>18004</v>
      </c>
      <c r="B159" s="9" t="s">
        <v>169</v>
      </c>
      <c r="C159" s="10">
        <v>468</v>
      </c>
      <c r="D159" s="10">
        <v>487</v>
      </c>
      <c r="E159" s="10"/>
      <c r="F159" s="10">
        <f>(C159+D159)/2</f>
        <v>477.5</v>
      </c>
      <c r="G159" s="10">
        <f>IF(E159&lt;F159,F159,E159)</f>
        <v>477.5</v>
      </c>
      <c r="H159" s="11">
        <v>4804.6000000000004</v>
      </c>
      <c r="I159" s="12">
        <f>IF(G159&lt;200,847.54,IF(G159&gt;600,0,((G159*-0.0005)+0.3)*4237.72))</f>
        <v>259.56034999999991</v>
      </c>
      <c r="J159" s="12"/>
      <c r="K159" s="13">
        <f>IF(I159&gt;J159,G159*(H159+I159),G159*(H159+J159))</f>
        <v>2418136.5671250001</v>
      </c>
      <c r="L159" s="14">
        <v>0</v>
      </c>
      <c r="M159" s="14">
        <f>ROUND((K159+L159),0)</f>
        <v>2418137</v>
      </c>
    </row>
    <row r="160" spans="1:13" ht="12" customHeight="1" x14ac:dyDescent="0.2">
      <c r="A160" s="9">
        <v>45002</v>
      </c>
      <c r="B160" s="9" t="s">
        <v>170</v>
      </c>
      <c r="C160" s="10">
        <v>201</v>
      </c>
      <c r="D160" s="10">
        <v>196</v>
      </c>
      <c r="E160" s="10"/>
      <c r="F160" s="10">
        <f>(C160+D160)/2</f>
        <v>198.5</v>
      </c>
      <c r="G160" s="10">
        <f>IF(E160&lt;F160,F160,E160)</f>
        <v>198.5</v>
      </c>
      <c r="H160" s="11">
        <v>4804.6000000000004</v>
      </c>
      <c r="I160" s="12">
        <f>IF(G160&lt;200,847.54,IF(G160&gt;600,0,((G160*-0.0005)+0.3)*4237.72))</f>
        <v>847.54</v>
      </c>
      <c r="J160" s="12"/>
      <c r="K160" s="13">
        <f>IF(I160&gt;J160,G160*(H160+I160),G160*(H160+J160))</f>
        <v>1121949.79</v>
      </c>
      <c r="L160" s="14">
        <v>0</v>
      </c>
      <c r="M160" s="14">
        <f>ROUND((K160+L160),0)</f>
        <v>1121950</v>
      </c>
    </row>
    <row r="161" spans="1:13" ht="12" customHeight="1" x14ac:dyDescent="0.2">
      <c r="A161" s="9"/>
      <c r="B161" s="9"/>
      <c r="C161" s="35"/>
      <c r="D161" s="35"/>
      <c r="E161" s="35"/>
      <c r="F161" s="35"/>
      <c r="G161" s="35"/>
      <c r="H161" s="11"/>
      <c r="I161" s="13"/>
      <c r="J161" s="12"/>
      <c r="K161" s="13"/>
      <c r="L161" s="13"/>
      <c r="M161" s="35"/>
    </row>
    <row r="162" spans="1:13" ht="12" customHeight="1" x14ac:dyDescent="0.2">
      <c r="A162" s="9">
        <v>30002</v>
      </c>
      <c r="B162" s="9" t="s">
        <v>171</v>
      </c>
      <c r="C162" s="10">
        <v>181</v>
      </c>
      <c r="D162" s="10">
        <v>180.13</v>
      </c>
      <c r="E162" s="10"/>
      <c r="F162" s="10">
        <f>(C162+D162)/2</f>
        <v>180.565</v>
      </c>
      <c r="G162" s="10">
        <f>IF(E162&lt;F162,F162,E162)</f>
        <v>180.565</v>
      </c>
      <c r="H162" s="11">
        <v>4804.6000000000004</v>
      </c>
      <c r="I162" s="12">
        <f>IF(G162&lt;200,847.54,IF(G162&gt;600,0,((G162*-0.0005)+0.3)*4237.72))</f>
        <v>847.54</v>
      </c>
      <c r="J162" s="12"/>
      <c r="K162" s="13">
        <f>IF(I162&gt;J162,G162*(H162+I162),G162*(H162+J162))</f>
        <v>1020578.6591</v>
      </c>
      <c r="L162" s="14">
        <v>0</v>
      </c>
      <c r="M162" s="14">
        <f>ROUND((K162+L162),0)</f>
        <v>1020579</v>
      </c>
    </row>
    <row r="163" spans="1:13" ht="12" customHeight="1" x14ac:dyDescent="0.2">
      <c r="A163" s="9">
        <v>43006</v>
      </c>
      <c r="B163" s="9" t="s">
        <v>172</v>
      </c>
      <c r="C163" s="10">
        <v>148</v>
      </c>
      <c r="D163" s="10">
        <v>109</v>
      </c>
      <c r="E163" s="10"/>
      <c r="F163" s="10">
        <f>(C163+D163)/2</f>
        <v>128.5</v>
      </c>
      <c r="G163" s="10">
        <f>IF(E163&lt;F163,F163,E163)</f>
        <v>128.5</v>
      </c>
      <c r="H163" s="11">
        <v>4804.6000000000004</v>
      </c>
      <c r="I163" s="12">
        <f>IF(G163&lt;200,847.54,IF(G163&gt;600,0,((G163*-0.0005)+0.3)*4237.72))</f>
        <v>847.54</v>
      </c>
      <c r="J163" s="12"/>
      <c r="K163" s="13">
        <f>IF(I163&gt;J163,G163*(H163+I163),G163*(H163+J163))</f>
        <v>726299.99</v>
      </c>
      <c r="L163" s="14">
        <v>0</v>
      </c>
      <c r="M163" s="14">
        <f>ROUND((K163+L163),0)</f>
        <v>726300</v>
      </c>
    </row>
    <row r="164" spans="1:13" ht="12" customHeight="1" x14ac:dyDescent="0.2">
      <c r="A164" s="9"/>
      <c r="B164" s="9"/>
      <c r="C164" s="35"/>
      <c r="D164" s="35"/>
      <c r="E164" s="35"/>
      <c r="F164" s="35"/>
      <c r="G164" s="35"/>
      <c r="H164" s="11"/>
      <c r="I164" s="13"/>
      <c r="J164" s="12"/>
      <c r="K164" s="13"/>
      <c r="L164" s="13"/>
      <c r="M164" s="35"/>
    </row>
    <row r="165" spans="1:13" ht="12" customHeight="1" x14ac:dyDescent="0.2">
      <c r="A165" s="9">
        <v>61004</v>
      </c>
      <c r="B165" s="9" t="s">
        <v>173</v>
      </c>
      <c r="C165" s="10">
        <v>56</v>
      </c>
      <c r="D165" s="10">
        <v>52</v>
      </c>
      <c r="E165" s="10"/>
      <c r="F165" s="10">
        <f>(C165+D165)/2</f>
        <v>54</v>
      </c>
      <c r="G165" s="10">
        <f>IF(E165&lt;F165,F165,E165)</f>
        <v>54</v>
      </c>
      <c r="H165" s="11">
        <v>4804.6000000000004</v>
      </c>
      <c r="I165" s="12">
        <f>IF(G165&lt;200,847.54,IF(G165&gt;600,0,((G165*-0.0005)+0.3)*4237.72))</f>
        <v>847.54</v>
      </c>
      <c r="J165" s="12"/>
      <c r="K165" s="13">
        <f>IF(I165&gt;J165,G165*(H165+I165),G165*(H165+J165))</f>
        <v>305215.56</v>
      </c>
      <c r="L165" s="14">
        <v>0</v>
      </c>
      <c r="M165" s="14">
        <f>ROUND((K165+L165),0)</f>
        <v>305216</v>
      </c>
    </row>
    <row r="166" spans="1:13" ht="12" customHeight="1" x14ac:dyDescent="0.2">
      <c r="A166" s="9">
        <v>61005</v>
      </c>
      <c r="B166" s="9" t="s">
        <v>174</v>
      </c>
      <c r="C166" s="10">
        <v>16</v>
      </c>
      <c r="D166" s="10">
        <v>15</v>
      </c>
      <c r="E166" s="10"/>
      <c r="F166" s="10">
        <f>(C166+D166)/2</f>
        <v>15.5</v>
      </c>
      <c r="G166" s="10">
        <f>IF(E166&lt;F166,F166,E166)</f>
        <v>15.5</v>
      </c>
      <c r="H166" s="11">
        <v>4804.6000000000004</v>
      </c>
      <c r="I166" s="12">
        <f>IF(G166&lt;200,847.54,IF(G166&gt;600,0,((G166*-0.0005)+0.3)*4237.72))</f>
        <v>847.54</v>
      </c>
      <c r="J166" s="12"/>
      <c r="K166" s="13">
        <f>IF(I166&gt;J166,G166*(H166+I166),G166*(H166+J166))</f>
        <v>87608.17</v>
      </c>
      <c r="L166" s="14">
        <v>0</v>
      </c>
      <c r="M166" s="14">
        <f>ROUND((K166+L166),0)</f>
        <v>87608</v>
      </c>
    </row>
    <row r="167" spans="1:13" ht="12" customHeight="1" x14ac:dyDescent="0.2"/>
    <row r="168" spans="1:13" ht="12" customHeight="1" x14ac:dyDescent="0.2">
      <c r="C168" s="20"/>
      <c r="D168" s="20"/>
    </row>
  </sheetData>
  <printOptions gridLines="1"/>
  <pageMargins left="0.3" right="0.3" top="0.39" bottom="0.45" header="0.17" footer="0.16"/>
  <pageSetup orientation="landscape" cellComments="asDisplayed" r:id="rId1"/>
  <headerFooter alignWithMargins="0">
    <oddHeader xml:space="preserve">&amp;C&amp;"Arial Unicode MS,Regular"&amp;12FY2011 District Need Calculation&amp;"Lucida Sans Unicode,Regular"&amp;14
</oddHeader>
    <oddFooter>&amp;C&amp;"Arial Unicode MS,Regular"&amp;8Page &amp;P&amp;R&amp;"Arial Unicode MS,Regular"&amp;8&amp;F 
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Need Calc</vt:lpstr>
      <vt:lpstr>'Need Calc'!Print_Area</vt:lpstr>
      <vt:lpstr>'Need Calc'!Print_Titles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2013-03-13T18:30:46.9975995Z</dcterms:created>
</coreProperties>
</file>