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0" windowWidth="21075" windowHeight="10035"/>
  </bookViews>
  <sheets>
    <sheet name="FY11 Aid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'FY11 Aid'!$A$1:$S$156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'FY11 Aid'!$A$2:$V$176</definedName>
    <definedName name="_xlnm.Print_Titles" localSheetId="0">'FY11 Aid'!$A:$B,'FY11 Aid'!$1:$1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I2" i="1" l="1"/>
  <c r="L2" i="1"/>
  <c r="M2" i="1"/>
  <c r="P2" i="1" s="1"/>
  <c r="I3" i="1"/>
  <c r="L3" i="1"/>
  <c r="M3" i="1" s="1"/>
  <c r="P3" i="1" s="1"/>
  <c r="I4" i="1"/>
  <c r="L4" i="1"/>
  <c r="M4" i="1"/>
  <c r="P4" i="1" s="1"/>
  <c r="I5" i="1"/>
  <c r="L5" i="1"/>
  <c r="I6" i="1"/>
  <c r="L6" i="1"/>
  <c r="M6" i="1"/>
  <c r="P6" i="1" s="1"/>
  <c r="I7" i="1"/>
  <c r="L7" i="1"/>
  <c r="M7" i="1" s="1"/>
  <c r="P7" i="1" s="1"/>
  <c r="I8" i="1"/>
  <c r="L8" i="1"/>
  <c r="M8" i="1"/>
  <c r="P8" i="1" s="1"/>
  <c r="I9" i="1"/>
  <c r="L9" i="1"/>
  <c r="I10" i="1"/>
  <c r="L10" i="1"/>
  <c r="M10" i="1"/>
  <c r="P10" i="1" s="1"/>
  <c r="I11" i="1"/>
  <c r="L11" i="1"/>
  <c r="M11" i="1" s="1"/>
  <c r="P11" i="1" s="1"/>
  <c r="I12" i="1"/>
  <c r="L12" i="1"/>
  <c r="M12" i="1"/>
  <c r="P12" i="1" s="1"/>
  <c r="I13" i="1"/>
  <c r="L13" i="1"/>
  <c r="I14" i="1"/>
  <c r="L14" i="1"/>
  <c r="M14" i="1"/>
  <c r="P14" i="1" s="1"/>
  <c r="I15" i="1"/>
  <c r="L15" i="1"/>
  <c r="M15" i="1" s="1"/>
  <c r="P15" i="1" s="1"/>
  <c r="I16" i="1"/>
  <c r="L16" i="1"/>
  <c r="M16" i="1"/>
  <c r="P16" i="1" s="1"/>
  <c r="I17" i="1"/>
  <c r="L17" i="1"/>
  <c r="I18" i="1"/>
  <c r="L18" i="1"/>
  <c r="M18" i="1"/>
  <c r="P18" i="1" s="1"/>
  <c r="I19" i="1"/>
  <c r="L19" i="1"/>
  <c r="M19" i="1" s="1"/>
  <c r="P19" i="1" s="1"/>
  <c r="I20" i="1"/>
  <c r="L20" i="1"/>
  <c r="M20" i="1"/>
  <c r="P20" i="1" s="1"/>
  <c r="I21" i="1"/>
  <c r="L21" i="1"/>
  <c r="I22" i="1"/>
  <c r="L22" i="1"/>
  <c r="M22" i="1"/>
  <c r="P22" i="1" s="1"/>
  <c r="I23" i="1"/>
  <c r="L23" i="1"/>
  <c r="M23" i="1" s="1"/>
  <c r="P23" i="1" s="1"/>
  <c r="I24" i="1"/>
  <c r="L24" i="1"/>
  <c r="M24" i="1"/>
  <c r="P24" i="1" s="1"/>
  <c r="I25" i="1"/>
  <c r="L25" i="1"/>
  <c r="I26" i="1"/>
  <c r="L26" i="1"/>
  <c r="M26" i="1"/>
  <c r="O26" i="1" s="1"/>
  <c r="I27" i="1"/>
  <c r="L27" i="1"/>
  <c r="M27" i="1" s="1"/>
  <c r="I28" i="1"/>
  <c r="L28" i="1"/>
  <c r="M28" i="1" s="1"/>
  <c r="I29" i="1"/>
  <c r="L29" i="1"/>
  <c r="M29" i="1" s="1"/>
  <c r="I30" i="1"/>
  <c r="L30" i="1"/>
  <c r="M30" i="1" s="1"/>
  <c r="I31" i="1"/>
  <c r="L31" i="1"/>
  <c r="M31" i="1" s="1"/>
  <c r="I32" i="1"/>
  <c r="L32" i="1"/>
  <c r="M32" i="1" s="1"/>
  <c r="I33" i="1"/>
  <c r="L33" i="1"/>
  <c r="M33" i="1" s="1"/>
  <c r="I34" i="1"/>
  <c r="L34" i="1"/>
  <c r="M34" i="1" s="1"/>
  <c r="I35" i="1"/>
  <c r="L35" i="1"/>
  <c r="M35" i="1" s="1"/>
  <c r="I36" i="1"/>
  <c r="L36" i="1"/>
  <c r="M36" i="1" s="1"/>
  <c r="I37" i="1"/>
  <c r="L37" i="1"/>
  <c r="M37" i="1" s="1"/>
  <c r="I38" i="1"/>
  <c r="L38" i="1"/>
  <c r="M38" i="1" s="1"/>
  <c r="I39" i="1"/>
  <c r="L39" i="1"/>
  <c r="M39" i="1" s="1"/>
  <c r="I40" i="1"/>
  <c r="L40" i="1"/>
  <c r="M40" i="1" s="1"/>
  <c r="I41" i="1"/>
  <c r="L41" i="1"/>
  <c r="M41" i="1" s="1"/>
  <c r="I42" i="1"/>
  <c r="L42" i="1"/>
  <c r="M42" i="1" s="1"/>
  <c r="I43" i="1"/>
  <c r="L43" i="1"/>
  <c r="M43" i="1" s="1"/>
  <c r="I44" i="1"/>
  <c r="L44" i="1"/>
  <c r="M44" i="1" s="1"/>
  <c r="I45" i="1"/>
  <c r="L45" i="1"/>
  <c r="M45" i="1" s="1"/>
  <c r="I46" i="1"/>
  <c r="L46" i="1"/>
  <c r="M46" i="1" s="1"/>
  <c r="I47" i="1"/>
  <c r="L47" i="1"/>
  <c r="M47" i="1" s="1"/>
  <c r="I48" i="1"/>
  <c r="L48" i="1"/>
  <c r="M48" i="1" s="1"/>
  <c r="I49" i="1"/>
  <c r="L49" i="1"/>
  <c r="M49" i="1" s="1"/>
  <c r="I50" i="1"/>
  <c r="L50" i="1"/>
  <c r="M50" i="1" s="1"/>
  <c r="P50" i="1" s="1"/>
  <c r="I51" i="1"/>
  <c r="L51" i="1"/>
  <c r="M51" i="1"/>
  <c r="P51" i="1" s="1"/>
  <c r="I52" i="1"/>
  <c r="L52" i="1"/>
  <c r="M52" i="1" s="1"/>
  <c r="P52" i="1" s="1"/>
  <c r="I53" i="1"/>
  <c r="L53" i="1"/>
  <c r="M53" i="1" s="1"/>
  <c r="I54" i="1"/>
  <c r="L54" i="1"/>
  <c r="I55" i="1"/>
  <c r="L55" i="1"/>
  <c r="M55" i="1" s="1"/>
  <c r="P55" i="1" s="1"/>
  <c r="I56" i="1"/>
  <c r="L56" i="1"/>
  <c r="M56" i="1" s="1"/>
  <c r="P56" i="1" s="1"/>
  <c r="I57" i="1"/>
  <c r="L57" i="1"/>
  <c r="M57" i="1" s="1"/>
  <c r="I58" i="1"/>
  <c r="L58" i="1"/>
  <c r="I59" i="1"/>
  <c r="L59" i="1"/>
  <c r="M59" i="1" s="1"/>
  <c r="P59" i="1" s="1"/>
  <c r="I60" i="1"/>
  <c r="L60" i="1"/>
  <c r="M60" i="1" s="1"/>
  <c r="P60" i="1" s="1"/>
  <c r="I61" i="1"/>
  <c r="L61" i="1"/>
  <c r="M61" i="1" s="1"/>
  <c r="I62" i="1"/>
  <c r="L62" i="1"/>
  <c r="M62" i="1" s="1"/>
  <c r="I63" i="1"/>
  <c r="L63" i="1"/>
  <c r="M63" i="1" s="1"/>
  <c r="I64" i="1"/>
  <c r="L64" i="1"/>
  <c r="M64" i="1" s="1"/>
  <c r="I65" i="1"/>
  <c r="L65" i="1"/>
  <c r="M65" i="1" s="1"/>
  <c r="I66" i="1"/>
  <c r="L66" i="1"/>
  <c r="M66" i="1" s="1"/>
  <c r="I67" i="1"/>
  <c r="L67" i="1"/>
  <c r="M67" i="1" s="1"/>
  <c r="I68" i="1"/>
  <c r="L68" i="1"/>
  <c r="M68" i="1" s="1"/>
  <c r="I69" i="1"/>
  <c r="L69" i="1"/>
  <c r="M69" i="1" s="1"/>
  <c r="I70" i="1"/>
  <c r="L70" i="1"/>
  <c r="M70" i="1" s="1"/>
  <c r="I71" i="1"/>
  <c r="L71" i="1"/>
  <c r="M71" i="1" s="1"/>
  <c r="I72" i="1"/>
  <c r="L72" i="1"/>
  <c r="M72" i="1" s="1"/>
  <c r="I73" i="1"/>
  <c r="L73" i="1"/>
  <c r="M73" i="1" s="1"/>
  <c r="I74" i="1"/>
  <c r="L74" i="1"/>
  <c r="M74" i="1" s="1"/>
  <c r="I75" i="1"/>
  <c r="L75" i="1"/>
  <c r="M75" i="1" s="1"/>
  <c r="I76" i="1"/>
  <c r="L76" i="1"/>
  <c r="M76" i="1" s="1"/>
  <c r="I77" i="1"/>
  <c r="L77" i="1"/>
  <c r="M77" i="1" s="1"/>
  <c r="I78" i="1"/>
  <c r="L78" i="1"/>
  <c r="M78" i="1" s="1"/>
  <c r="I79" i="1"/>
  <c r="L79" i="1"/>
  <c r="M79" i="1" s="1"/>
  <c r="I80" i="1"/>
  <c r="L80" i="1"/>
  <c r="M80" i="1" s="1"/>
  <c r="I81" i="1"/>
  <c r="L81" i="1"/>
  <c r="M81" i="1" s="1"/>
  <c r="I82" i="1"/>
  <c r="L82" i="1"/>
  <c r="M82" i="1" s="1"/>
  <c r="I83" i="1"/>
  <c r="L83" i="1"/>
  <c r="M83" i="1" s="1"/>
  <c r="I84" i="1"/>
  <c r="L84" i="1"/>
  <c r="M84" i="1" s="1"/>
  <c r="I85" i="1"/>
  <c r="L85" i="1"/>
  <c r="M85" i="1" s="1"/>
  <c r="I86" i="1"/>
  <c r="L86" i="1"/>
  <c r="M86" i="1" s="1"/>
  <c r="I87" i="1"/>
  <c r="L87" i="1"/>
  <c r="M87" i="1" s="1"/>
  <c r="I88" i="1"/>
  <c r="L88" i="1"/>
  <c r="M88" i="1" s="1"/>
  <c r="I89" i="1"/>
  <c r="L89" i="1"/>
  <c r="M89" i="1" s="1"/>
  <c r="I90" i="1"/>
  <c r="L90" i="1"/>
  <c r="M90" i="1" s="1"/>
  <c r="I91" i="1"/>
  <c r="L91" i="1"/>
  <c r="M91" i="1" s="1"/>
  <c r="I92" i="1"/>
  <c r="L92" i="1"/>
  <c r="M92" i="1" s="1"/>
  <c r="I93" i="1"/>
  <c r="L93" i="1"/>
  <c r="M93" i="1" s="1"/>
  <c r="I94" i="1"/>
  <c r="L94" i="1"/>
  <c r="M94" i="1" s="1"/>
  <c r="I95" i="1"/>
  <c r="L95" i="1"/>
  <c r="M95" i="1" s="1"/>
  <c r="I96" i="1"/>
  <c r="L96" i="1"/>
  <c r="M96" i="1" s="1"/>
  <c r="I97" i="1"/>
  <c r="L97" i="1"/>
  <c r="M97" i="1" s="1"/>
  <c r="I98" i="1"/>
  <c r="L98" i="1"/>
  <c r="M98" i="1" s="1"/>
  <c r="P98" i="1" s="1"/>
  <c r="I99" i="1"/>
  <c r="L99" i="1"/>
  <c r="M99" i="1"/>
  <c r="P99" i="1" s="1"/>
  <c r="I100" i="1"/>
  <c r="L100" i="1"/>
  <c r="I101" i="1"/>
  <c r="L101" i="1"/>
  <c r="M101" i="1"/>
  <c r="I102" i="1"/>
  <c r="L102" i="1"/>
  <c r="M102" i="1" s="1"/>
  <c r="P102" i="1" s="1"/>
  <c r="I103" i="1"/>
  <c r="L103" i="1"/>
  <c r="M103" i="1"/>
  <c r="P103" i="1" s="1"/>
  <c r="I104" i="1"/>
  <c r="L104" i="1"/>
  <c r="I105" i="1"/>
  <c r="L105" i="1"/>
  <c r="M105" i="1"/>
  <c r="O105" i="1" s="1"/>
  <c r="I106" i="1"/>
  <c r="L106" i="1"/>
  <c r="I107" i="1"/>
  <c r="L107" i="1"/>
  <c r="M107" i="1"/>
  <c r="O107" i="1" s="1"/>
  <c r="I108" i="1"/>
  <c r="L108" i="1"/>
  <c r="I109" i="1"/>
  <c r="L109" i="1"/>
  <c r="M109" i="1"/>
  <c r="O109" i="1" s="1"/>
  <c r="I110" i="1"/>
  <c r="L110" i="1"/>
  <c r="I111" i="1"/>
  <c r="L111" i="1"/>
  <c r="M111" i="1"/>
  <c r="O111" i="1" s="1"/>
  <c r="I112" i="1"/>
  <c r="L112" i="1"/>
  <c r="I113" i="1"/>
  <c r="I154" i="1" s="1"/>
  <c r="I158" i="1" s="1"/>
  <c r="L113" i="1"/>
  <c r="M113" i="1"/>
  <c r="I114" i="1"/>
  <c r="L114" i="1"/>
  <c r="I115" i="1"/>
  <c r="L115" i="1"/>
  <c r="M115" i="1"/>
  <c r="I116" i="1"/>
  <c r="L116" i="1"/>
  <c r="I117" i="1"/>
  <c r="L117" i="1"/>
  <c r="M117" i="1"/>
  <c r="I118" i="1"/>
  <c r="L118" i="1"/>
  <c r="I119" i="1"/>
  <c r="L119" i="1"/>
  <c r="M119" i="1"/>
  <c r="I120" i="1"/>
  <c r="L120" i="1"/>
  <c r="I121" i="1"/>
  <c r="L121" i="1"/>
  <c r="M121" i="1"/>
  <c r="I122" i="1"/>
  <c r="L122" i="1"/>
  <c r="I123" i="1"/>
  <c r="L123" i="1"/>
  <c r="M123" i="1"/>
  <c r="I124" i="1"/>
  <c r="L124" i="1"/>
  <c r="I125" i="1"/>
  <c r="L125" i="1"/>
  <c r="M125" i="1"/>
  <c r="I126" i="1"/>
  <c r="L126" i="1"/>
  <c r="I127" i="1"/>
  <c r="L127" i="1"/>
  <c r="M127" i="1"/>
  <c r="I128" i="1"/>
  <c r="L128" i="1"/>
  <c r="I129" i="1"/>
  <c r="L129" i="1"/>
  <c r="M129" i="1"/>
  <c r="O129" i="1" s="1"/>
  <c r="I130" i="1"/>
  <c r="L130" i="1"/>
  <c r="I131" i="1"/>
  <c r="L131" i="1"/>
  <c r="M131" i="1"/>
  <c r="O131" i="1" s="1"/>
  <c r="I132" i="1"/>
  <c r="L132" i="1"/>
  <c r="I133" i="1"/>
  <c r="L133" i="1"/>
  <c r="M133" i="1"/>
  <c r="O133" i="1" s="1"/>
  <c r="I134" i="1"/>
  <c r="L134" i="1"/>
  <c r="I135" i="1"/>
  <c r="L135" i="1"/>
  <c r="M135" i="1"/>
  <c r="O135" i="1" s="1"/>
  <c r="I136" i="1"/>
  <c r="L136" i="1"/>
  <c r="I137" i="1"/>
  <c r="L137" i="1"/>
  <c r="M137" i="1"/>
  <c r="O137" i="1" s="1"/>
  <c r="I138" i="1"/>
  <c r="L138" i="1"/>
  <c r="I139" i="1"/>
  <c r="L139" i="1"/>
  <c r="M139" i="1"/>
  <c r="O139" i="1" s="1"/>
  <c r="I140" i="1"/>
  <c r="L140" i="1"/>
  <c r="I141" i="1"/>
  <c r="L141" i="1"/>
  <c r="M141" i="1"/>
  <c r="O141" i="1" s="1"/>
  <c r="I142" i="1"/>
  <c r="L142" i="1"/>
  <c r="I143" i="1"/>
  <c r="L143" i="1"/>
  <c r="M143" i="1"/>
  <c r="O143" i="1" s="1"/>
  <c r="I144" i="1"/>
  <c r="L144" i="1"/>
  <c r="I145" i="1"/>
  <c r="L145" i="1"/>
  <c r="M145" i="1"/>
  <c r="O145" i="1" s="1"/>
  <c r="I146" i="1"/>
  <c r="L146" i="1"/>
  <c r="I147" i="1"/>
  <c r="M147" i="1" s="1"/>
  <c r="L147" i="1"/>
  <c r="I148" i="1"/>
  <c r="L148" i="1"/>
  <c r="I149" i="1"/>
  <c r="L149" i="1"/>
  <c r="M149" i="1"/>
  <c r="O149" i="1" s="1"/>
  <c r="I150" i="1"/>
  <c r="L150" i="1"/>
  <c r="I151" i="1"/>
  <c r="M151" i="1" s="1"/>
  <c r="L151" i="1"/>
  <c r="I152" i="1"/>
  <c r="L152" i="1"/>
  <c r="I153" i="1"/>
  <c r="M153" i="1" s="1"/>
  <c r="L153" i="1"/>
  <c r="F154" i="1"/>
  <c r="G154" i="1"/>
  <c r="H154" i="1"/>
  <c r="J154" i="1"/>
  <c r="K154" i="1"/>
  <c r="L154" i="1"/>
  <c r="N154" i="1"/>
  <c r="T154" i="1"/>
  <c r="U154" i="1"/>
  <c r="I156" i="1"/>
  <c r="L156" i="1"/>
  <c r="O153" i="1" l="1"/>
  <c r="P153" i="1"/>
  <c r="O151" i="1"/>
  <c r="P151" i="1"/>
  <c r="O147" i="1"/>
  <c r="P147" i="1"/>
  <c r="O125" i="1"/>
  <c r="P125" i="1"/>
  <c r="O121" i="1"/>
  <c r="P121" i="1"/>
  <c r="O117" i="1"/>
  <c r="P117" i="1"/>
  <c r="O113" i="1"/>
  <c r="P113" i="1"/>
  <c r="O97" i="1"/>
  <c r="P97" i="1"/>
  <c r="O95" i="1"/>
  <c r="P95" i="1"/>
  <c r="O93" i="1"/>
  <c r="P93" i="1"/>
  <c r="O91" i="1"/>
  <c r="P91" i="1"/>
  <c r="O89" i="1"/>
  <c r="P89" i="1"/>
  <c r="O87" i="1"/>
  <c r="P87" i="1"/>
  <c r="O85" i="1"/>
  <c r="P85" i="1"/>
  <c r="O83" i="1"/>
  <c r="P83" i="1"/>
  <c r="O81" i="1"/>
  <c r="P81" i="1"/>
  <c r="O79" i="1"/>
  <c r="P79" i="1"/>
  <c r="O77" i="1"/>
  <c r="P77" i="1"/>
  <c r="O75" i="1"/>
  <c r="P75" i="1"/>
  <c r="O73" i="1"/>
  <c r="P73" i="1"/>
  <c r="O71" i="1"/>
  <c r="P71" i="1"/>
  <c r="O69" i="1"/>
  <c r="P69" i="1"/>
  <c r="O67" i="1"/>
  <c r="P67" i="1"/>
  <c r="O65" i="1"/>
  <c r="P65" i="1"/>
  <c r="O63" i="1"/>
  <c r="P63" i="1"/>
  <c r="O61" i="1"/>
  <c r="P61" i="1"/>
  <c r="M156" i="1"/>
  <c r="S156" i="1" s="1"/>
  <c r="V156" i="1" s="1"/>
  <c r="M152" i="1"/>
  <c r="M150" i="1"/>
  <c r="O150" i="1" s="1"/>
  <c r="P149" i="1"/>
  <c r="M148" i="1"/>
  <c r="O148" i="1" s="1"/>
  <c r="M146" i="1"/>
  <c r="P145" i="1"/>
  <c r="M144" i="1"/>
  <c r="P143" i="1"/>
  <c r="M142" i="1"/>
  <c r="P141" i="1"/>
  <c r="M140" i="1"/>
  <c r="P139" i="1"/>
  <c r="M138" i="1"/>
  <c r="P137" i="1"/>
  <c r="M136" i="1"/>
  <c r="P135" i="1"/>
  <c r="M134" i="1"/>
  <c r="P133" i="1"/>
  <c r="M132" i="1"/>
  <c r="P131" i="1"/>
  <c r="M130" i="1"/>
  <c r="P129" i="1"/>
  <c r="M128" i="1"/>
  <c r="O127" i="1"/>
  <c r="P127" i="1"/>
  <c r="O123" i="1"/>
  <c r="P123" i="1"/>
  <c r="O119" i="1"/>
  <c r="P119" i="1"/>
  <c r="O115" i="1"/>
  <c r="P115" i="1"/>
  <c r="O49" i="1"/>
  <c r="P49" i="1"/>
  <c r="O47" i="1"/>
  <c r="P47" i="1"/>
  <c r="O45" i="1"/>
  <c r="P45" i="1"/>
  <c r="O43" i="1"/>
  <c r="P43" i="1"/>
  <c r="O41" i="1"/>
  <c r="P41" i="1"/>
  <c r="O39" i="1"/>
  <c r="P39" i="1"/>
  <c r="O37" i="1"/>
  <c r="P37" i="1"/>
  <c r="O35" i="1"/>
  <c r="P35" i="1"/>
  <c r="O33" i="1"/>
  <c r="P33" i="1"/>
  <c r="O31" i="1"/>
  <c r="P31" i="1"/>
  <c r="O29" i="1"/>
  <c r="P29" i="1"/>
  <c r="O27" i="1"/>
  <c r="P27" i="1"/>
  <c r="M126" i="1"/>
  <c r="O126" i="1" s="1"/>
  <c r="M124" i="1"/>
  <c r="M122" i="1"/>
  <c r="O122" i="1" s="1"/>
  <c r="M120" i="1"/>
  <c r="M118" i="1"/>
  <c r="O118" i="1" s="1"/>
  <c r="M116" i="1"/>
  <c r="M114" i="1"/>
  <c r="O114" i="1" s="1"/>
  <c r="M112" i="1"/>
  <c r="P111" i="1"/>
  <c r="M110" i="1"/>
  <c r="P109" i="1"/>
  <c r="M108" i="1"/>
  <c r="P107" i="1"/>
  <c r="M106" i="1"/>
  <c r="P105" i="1"/>
  <c r="M104" i="1"/>
  <c r="O102" i="1"/>
  <c r="M100" i="1"/>
  <c r="P100" i="1" s="1"/>
  <c r="O98" i="1"/>
  <c r="M58" i="1"/>
  <c r="M54" i="1"/>
  <c r="O50" i="1"/>
  <c r="M25" i="1"/>
  <c r="P25" i="1" s="1"/>
  <c r="O23" i="1"/>
  <c r="M21" i="1"/>
  <c r="P21" i="1" s="1"/>
  <c r="O19" i="1"/>
  <c r="M17" i="1"/>
  <c r="P17" i="1" s="1"/>
  <c r="O15" i="1"/>
  <c r="M13" i="1"/>
  <c r="P13" i="1" s="1"/>
  <c r="O11" i="1"/>
  <c r="M9" i="1"/>
  <c r="P9" i="1" s="1"/>
  <c r="O7" i="1"/>
  <c r="M5" i="1"/>
  <c r="P5" i="1" s="1"/>
  <c r="O3" i="1"/>
  <c r="P152" i="1"/>
  <c r="O152" i="1"/>
  <c r="P150" i="1"/>
  <c r="P148" i="1"/>
  <c r="P146" i="1"/>
  <c r="O146" i="1"/>
  <c r="P144" i="1"/>
  <c r="O144" i="1"/>
  <c r="P142" i="1"/>
  <c r="O142" i="1"/>
  <c r="P140" i="1"/>
  <c r="O140" i="1"/>
  <c r="P138" i="1"/>
  <c r="O138" i="1"/>
  <c r="P136" i="1"/>
  <c r="O136" i="1"/>
  <c r="P134" i="1"/>
  <c r="O134" i="1"/>
  <c r="P132" i="1"/>
  <c r="O132" i="1"/>
  <c r="P130" i="1"/>
  <c r="O130" i="1"/>
  <c r="P128" i="1"/>
  <c r="O128" i="1"/>
  <c r="P126" i="1"/>
  <c r="P124" i="1"/>
  <c r="O124" i="1"/>
  <c r="P122" i="1"/>
  <c r="P120" i="1"/>
  <c r="O120" i="1"/>
  <c r="P118" i="1"/>
  <c r="P116" i="1"/>
  <c r="O116" i="1"/>
  <c r="P114" i="1"/>
  <c r="P112" i="1"/>
  <c r="O112" i="1"/>
  <c r="P110" i="1"/>
  <c r="O110" i="1"/>
  <c r="P108" i="1"/>
  <c r="O108" i="1"/>
  <c r="P106" i="1"/>
  <c r="O106" i="1"/>
  <c r="P104" i="1"/>
  <c r="O104" i="1"/>
  <c r="M154" i="1"/>
  <c r="O101" i="1"/>
  <c r="L158" i="1"/>
  <c r="O103" i="1"/>
  <c r="P101" i="1"/>
  <c r="O100" i="1"/>
  <c r="O99" i="1"/>
  <c r="P96" i="1"/>
  <c r="O96" i="1"/>
  <c r="P94" i="1"/>
  <c r="O94" i="1"/>
  <c r="P92" i="1"/>
  <c r="O92" i="1"/>
  <c r="P90" i="1"/>
  <c r="O90" i="1"/>
  <c r="P88" i="1"/>
  <c r="O88" i="1"/>
  <c r="P86" i="1"/>
  <c r="O86" i="1"/>
  <c r="P84" i="1"/>
  <c r="O84" i="1"/>
  <c r="P82" i="1"/>
  <c r="O82" i="1"/>
  <c r="P80" i="1"/>
  <c r="O80" i="1"/>
  <c r="P78" i="1"/>
  <c r="O78" i="1"/>
  <c r="P76" i="1"/>
  <c r="O76" i="1"/>
  <c r="P74" i="1"/>
  <c r="O74" i="1"/>
  <c r="P72" i="1"/>
  <c r="O72" i="1"/>
  <c r="P70" i="1"/>
  <c r="O70" i="1"/>
  <c r="P68" i="1"/>
  <c r="O68" i="1"/>
  <c r="P66" i="1"/>
  <c r="O66" i="1"/>
  <c r="P64" i="1"/>
  <c r="O64" i="1"/>
  <c r="P62" i="1"/>
  <c r="O62" i="1"/>
  <c r="O57" i="1"/>
  <c r="O53" i="1"/>
  <c r="O60" i="1"/>
  <c r="O59" i="1"/>
  <c r="P57" i="1"/>
  <c r="O56" i="1"/>
  <c r="O55" i="1"/>
  <c r="P53" i="1"/>
  <c r="O52" i="1"/>
  <c r="O51" i="1"/>
  <c r="O48" i="1"/>
  <c r="P48" i="1"/>
  <c r="O46" i="1"/>
  <c r="P46" i="1"/>
  <c r="O44" i="1"/>
  <c r="P44" i="1"/>
  <c r="O42" i="1"/>
  <c r="P42" i="1"/>
  <c r="O40" i="1"/>
  <c r="P40" i="1"/>
  <c r="O38" i="1"/>
  <c r="P38" i="1"/>
  <c r="O36" i="1"/>
  <c r="P36" i="1"/>
  <c r="O34" i="1"/>
  <c r="P34" i="1"/>
  <c r="O32" i="1"/>
  <c r="P32" i="1"/>
  <c r="O30" i="1"/>
  <c r="P30" i="1"/>
  <c r="O28" i="1"/>
  <c r="P28" i="1"/>
  <c r="P26" i="1"/>
  <c r="O25" i="1"/>
  <c r="O24" i="1"/>
  <c r="O21" i="1"/>
  <c r="O20" i="1"/>
  <c r="O17" i="1"/>
  <c r="O16" i="1"/>
  <c r="O13" i="1"/>
  <c r="O12" i="1"/>
  <c r="O9" i="1"/>
  <c r="O8" i="1"/>
  <c r="O5" i="1"/>
  <c r="O4" i="1"/>
  <c r="O22" i="1"/>
  <c r="O18" i="1"/>
  <c r="O14" i="1"/>
  <c r="O10" i="1"/>
  <c r="O6" i="1"/>
  <c r="O2" i="1"/>
  <c r="P58" i="1" l="1"/>
  <c r="O58" i="1"/>
  <c r="P54" i="1"/>
  <c r="O54" i="1"/>
  <c r="O154" i="1"/>
  <c r="P154" i="1"/>
  <c r="Q34" i="1"/>
  <c r="R34" i="1" s="1"/>
  <c r="Q42" i="1"/>
  <c r="R42" i="1" s="1"/>
  <c r="Q52" i="1"/>
  <c r="Q60" i="1"/>
  <c r="Q57" i="1"/>
  <c r="R57" i="1" s="1"/>
  <c r="Q62" i="1"/>
  <c r="Q66" i="1"/>
  <c r="Q70" i="1"/>
  <c r="Q74" i="1"/>
  <c r="Q78" i="1"/>
  <c r="Q82" i="1"/>
  <c r="Q86" i="1"/>
  <c r="Q90" i="1"/>
  <c r="Q94" i="1"/>
  <c r="Q99" i="1"/>
  <c r="Q106" i="1"/>
  <c r="Q110" i="1"/>
  <c r="Q114" i="1"/>
  <c r="Q118" i="1"/>
  <c r="Q122" i="1"/>
  <c r="Q126" i="1"/>
  <c r="Q130" i="1"/>
  <c r="Q134" i="1"/>
  <c r="Q138" i="1"/>
  <c r="Q142" i="1"/>
  <c r="Q146" i="1"/>
  <c r="Q150" i="1"/>
  <c r="Q72" i="1" l="1"/>
  <c r="R72" i="1" s="1"/>
  <c r="S72" i="1"/>
  <c r="V72" i="1" s="1"/>
  <c r="R142" i="1"/>
  <c r="S142" i="1"/>
  <c r="V142" i="1" s="1"/>
  <c r="R126" i="1"/>
  <c r="S126" i="1"/>
  <c r="V126" i="1" s="1"/>
  <c r="R146" i="1"/>
  <c r="S146" i="1"/>
  <c r="V146" i="1" s="1"/>
  <c r="R138" i="1"/>
  <c r="S138" i="1"/>
  <c r="V138" i="1" s="1"/>
  <c r="R130" i="1"/>
  <c r="S130" i="1"/>
  <c r="V130" i="1" s="1"/>
  <c r="R122" i="1"/>
  <c r="S122" i="1"/>
  <c r="V122" i="1" s="1"/>
  <c r="R114" i="1"/>
  <c r="S114" i="1"/>
  <c r="V114" i="1" s="1"/>
  <c r="R106" i="1"/>
  <c r="S106" i="1"/>
  <c r="V106" i="1" s="1"/>
  <c r="R94" i="1"/>
  <c r="S94" i="1"/>
  <c r="V94" i="1" s="1"/>
  <c r="R86" i="1"/>
  <c r="S86" i="1"/>
  <c r="V86" i="1" s="1"/>
  <c r="R78" i="1"/>
  <c r="S78" i="1"/>
  <c r="V78" i="1" s="1"/>
  <c r="R70" i="1"/>
  <c r="S70" i="1"/>
  <c r="V70" i="1" s="1"/>
  <c r="R62" i="1"/>
  <c r="S62" i="1"/>
  <c r="V62" i="1" s="1"/>
  <c r="Q53" i="1"/>
  <c r="Q55" i="1"/>
  <c r="Q46" i="1"/>
  <c r="Q38" i="1"/>
  <c r="Q30" i="1"/>
  <c r="Q21" i="1"/>
  <c r="Q13" i="1"/>
  <c r="Q5" i="1"/>
  <c r="Q148" i="1"/>
  <c r="Q140" i="1"/>
  <c r="Q132" i="1"/>
  <c r="Q124" i="1"/>
  <c r="Q116" i="1"/>
  <c r="Q108" i="1"/>
  <c r="Q101" i="1"/>
  <c r="Q100" i="1"/>
  <c r="Q92" i="1"/>
  <c r="Q84" i="1"/>
  <c r="Q76" i="1"/>
  <c r="Q68" i="1"/>
  <c r="Q59" i="1"/>
  <c r="Q51" i="1"/>
  <c r="Q44" i="1"/>
  <c r="Q36" i="1"/>
  <c r="Q28" i="1"/>
  <c r="Q20" i="1"/>
  <c r="Q12" i="1"/>
  <c r="Q4" i="1"/>
  <c r="Q18" i="1"/>
  <c r="Q10" i="1"/>
  <c r="Q26" i="1"/>
  <c r="Q151" i="1"/>
  <c r="Q143" i="1"/>
  <c r="Q102" i="1"/>
  <c r="Q153" i="1"/>
  <c r="Q145" i="1"/>
  <c r="Q139" i="1"/>
  <c r="Q133" i="1"/>
  <c r="Q129" i="1"/>
  <c r="Q125" i="1"/>
  <c r="Q121" i="1"/>
  <c r="Q117" i="1"/>
  <c r="Q113" i="1"/>
  <c r="Q109" i="1"/>
  <c r="Q105" i="1"/>
  <c r="Q95" i="1"/>
  <c r="Q91" i="1"/>
  <c r="Q87" i="1"/>
  <c r="Q83" i="1"/>
  <c r="Q79" i="1"/>
  <c r="Q75" i="1"/>
  <c r="Q71" i="1"/>
  <c r="Q67" i="1"/>
  <c r="Q63" i="1"/>
  <c r="Q50" i="1"/>
  <c r="Q58" i="1"/>
  <c r="Q49" i="1"/>
  <c r="Q45" i="1"/>
  <c r="Q41" i="1"/>
  <c r="Q37" i="1"/>
  <c r="Q33" i="1"/>
  <c r="Q29" i="1"/>
  <c r="Q23" i="1"/>
  <c r="Q15" i="1"/>
  <c r="Q7" i="1"/>
  <c r="Q147" i="1"/>
  <c r="Q135" i="1"/>
  <c r="Q98" i="1"/>
  <c r="Q149" i="1"/>
  <c r="Q141" i="1"/>
  <c r="Q137" i="1"/>
  <c r="Q131" i="1"/>
  <c r="Q127" i="1"/>
  <c r="Q123" i="1"/>
  <c r="Q119" i="1"/>
  <c r="Q115" i="1"/>
  <c r="Q111" i="1"/>
  <c r="Q107" i="1"/>
  <c r="Q97" i="1"/>
  <c r="Q93" i="1"/>
  <c r="Q89" i="1"/>
  <c r="Q85" i="1"/>
  <c r="Q81" i="1"/>
  <c r="Q77" i="1"/>
  <c r="Q73" i="1"/>
  <c r="Q69" i="1"/>
  <c r="Q65" i="1"/>
  <c r="Q61" i="1"/>
  <c r="Q54" i="1"/>
  <c r="Q47" i="1"/>
  <c r="Q43" i="1"/>
  <c r="Q39" i="1"/>
  <c r="Q35" i="1"/>
  <c r="Q31" i="1"/>
  <c r="Q27" i="1"/>
  <c r="Q19" i="1"/>
  <c r="Q11" i="1"/>
  <c r="Q3" i="1"/>
  <c r="R150" i="1"/>
  <c r="S150" i="1"/>
  <c r="V150" i="1" s="1"/>
  <c r="R134" i="1"/>
  <c r="S134" i="1"/>
  <c r="V134" i="1" s="1"/>
  <c r="R118" i="1"/>
  <c r="S118" i="1"/>
  <c r="V118" i="1" s="1"/>
  <c r="R110" i="1"/>
  <c r="S110" i="1"/>
  <c r="V110" i="1" s="1"/>
  <c r="R99" i="1"/>
  <c r="S99" i="1"/>
  <c r="V99" i="1" s="1"/>
  <c r="R90" i="1"/>
  <c r="S90" i="1"/>
  <c r="V90" i="1" s="1"/>
  <c r="R82" i="1"/>
  <c r="S82" i="1"/>
  <c r="V82" i="1" s="1"/>
  <c r="R74" i="1"/>
  <c r="S74" i="1"/>
  <c r="V74" i="1" s="1"/>
  <c r="R66" i="1"/>
  <c r="S66" i="1"/>
  <c r="V66" i="1" s="1"/>
  <c r="R60" i="1"/>
  <c r="S60" i="1"/>
  <c r="V60" i="1" s="1"/>
  <c r="R52" i="1"/>
  <c r="S52" i="1"/>
  <c r="V52" i="1" s="1"/>
  <c r="Q25" i="1"/>
  <c r="Q17" i="1"/>
  <c r="Q9" i="1"/>
  <c r="Q152" i="1"/>
  <c r="Q144" i="1"/>
  <c r="Q136" i="1"/>
  <c r="Q128" i="1"/>
  <c r="Q120" i="1"/>
  <c r="Q112" i="1"/>
  <c r="Q104" i="1"/>
  <c r="Q103" i="1"/>
  <c r="Q96" i="1"/>
  <c r="Q88" i="1"/>
  <c r="Q80" i="1"/>
  <c r="Q64" i="1"/>
  <c r="Q56" i="1"/>
  <c r="Q48" i="1"/>
  <c r="Q40" i="1"/>
  <c r="Q32" i="1"/>
  <c r="Q24" i="1"/>
  <c r="Q16" i="1"/>
  <c r="Q8" i="1"/>
  <c r="Q22" i="1"/>
  <c r="Q14" i="1"/>
  <c r="Q6" i="1"/>
  <c r="Q2" i="1"/>
  <c r="S42" i="1"/>
  <c r="V42" i="1" s="1"/>
  <c r="S34" i="1"/>
  <c r="V34" i="1" s="1"/>
  <c r="S57" i="1"/>
  <c r="V57" i="1" s="1"/>
  <c r="R2" i="1" l="1"/>
  <c r="Q154" i="1"/>
  <c r="S2" i="1"/>
  <c r="R14" i="1"/>
  <c r="S14" i="1"/>
  <c r="V14" i="1" s="1"/>
  <c r="R8" i="1"/>
  <c r="S8" i="1"/>
  <c r="V8" i="1" s="1"/>
  <c r="R24" i="1"/>
  <c r="S24" i="1"/>
  <c r="V24" i="1" s="1"/>
  <c r="R40" i="1"/>
  <c r="S40" i="1"/>
  <c r="V40" i="1" s="1"/>
  <c r="R56" i="1"/>
  <c r="S56" i="1"/>
  <c r="V56" i="1" s="1"/>
  <c r="R80" i="1"/>
  <c r="S80" i="1"/>
  <c r="V80" i="1" s="1"/>
  <c r="R96" i="1"/>
  <c r="S96" i="1"/>
  <c r="V96" i="1" s="1"/>
  <c r="R104" i="1"/>
  <c r="S104" i="1"/>
  <c r="V104" i="1" s="1"/>
  <c r="R120" i="1"/>
  <c r="S120" i="1"/>
  <c r="V120" i="1" s="1"/>
  <c r="R136" i="1"/>
  <c r="S136" i="1"/>
  <c r="V136" i="1" s="1"/>
  <c r="R152" i="1"/>
  <c r="S152" i="1"/>
  <c r="V152" i="1" s="1"/>
  <c r="R17" i="1"/>
  <c r="S17" i="1"/>
  <c r="V17" i="1" s="1"/>
  <c r="R3" i="1"/>
  <c r="S3" i="1"/>
  <c r="V3" i="1" s="1"/>
  <c r="R19" i="1"/>
  <c r="S19" i="1"/>
  <c r="V19" i="1" s="1"/>
  <c r="R31" i="1"/>
  <c r="S31" i="1"/>
  <c r="V31" i="1" s="1"/>
  <c r="R39" i="1"/>
  <c r="S39" i="1"/>
  <c r="V39" i="1" s="1"/>
  <c r="R47" i="1"/>
  <c r="S47" i="1"/>
  <c r="V47" i="1" s="1"/>
  <c r="R61" i="1"/>
  <c r="S61" i="1"/>
  <c r="V61" i="1" s="1"/>
  <c r="R69" i="1"/>
  <c r="S69" i="1"/>
  <c r="V69" i="1" s="1"/>
  <c r="R77" i="1"/>
  <c r="S77" i="1"/>
  <c r="V77" i="1" s="1"/>
  <c r="R85" i="1"/>
  <c r="S85" i="1"/>
  <c r="V85" i="1" s="1"/>
  <c r="R93" i="1"/>
  <c r="S93" i="1"/>
  <c r="V93" i="1" s="1"/>
  <c r="R107" i="1"/>
  <c r="S107" i="1"/>
  <c r="V107" i="1" s="1"/>
  <c r="R115" i="1"/>
  <c r="S115" i="1"/>
  <c r="V115" i="1" s="1"/>
  <c r="R123" i="1"/>
  <c r="S123" i="1"/>
  <c r="V123" i="1" s="1"/>
  <c r="R131" i="1"/>
  <c r="S131" i="1"/>
  <c r="V131" i="1" s="1"/>
  <c r="R141" i="1"/>
  <c r="S141" i="1"/>
  <c r="V141" i="1" s="1"/>
  <c r="R98" i="1"/>
  <c r="S98" i="1"/>
  <c r="V98" i="1" s="1"/>
  <c r="R147" i="1"/>
  <c r="S147" i="1"/>
  <c r="V147" i="1" s="1"/>
  <c r="R15" i="1"/>
  <c r="S15" i="1"/>
  <c r="V15" i="1" s="1"/>
  <c r="R29" i="1"/>
  <c r="S29" i="1"/>
  <c r="V29" i="1" s="1"/>
  <c r="R37" i="1"/>
  <c r="S37" i="1"/>
  <c r="V37" i="1" s="1"/>
  <c r="R45" i="1"/>
  <c r="S45" i="1"/>
  <c r="V45" i="1" s="1"/>
  <c r="R58" i="1"/>
  <c r="S58" i="1"/>
  <c r="V58" i="1" s="1"/>
  <c r="R63" i="1"/>
  <c r="S63" i="1"/>
  <c r="V63" i="1" s="1"/>
  <c r="R71" i="1"/>
  <c r="S71" i="1"/>
  <c r="V71" i="1" s="1"/>
  <c r="R79" i="1"/>
  <c r="S79" i="1"/>
  <c r="V79" i="1" s="1"/>
  <c r="R87" i="1"/>
  <c r="S87" i="1"/>
  <c r="V87" i="1" s="1"/>
  <c r="R95" i="1"/>
  <c r="S95" i="1"/>
  <c r="V95" i="1" s="1"/>
  <c r="R109" i="1"/>
  <c r="S109" i="1"/>
  <c r="V109" i="1" s="1"/>
  <c r="R117" i="1"/>
  <c r="S117" i="1"/>
  <c r="V117" i="1" s="1"/>
  <c r="R125" i="1"/>
  <c r="S125" i="1"/>
  <c r="V125" i="1" s="1"/>
  <c r="R133" i="1"/>
  <c r="S133" i="1"/>
  <c r="V133" i="1" s="1"/>
  <c r="R145" i="1"/>
  <c r="S145" i="1"/>
  <c r="V145" i="1" s="1"/>
  <c r="R102" i="1"/>
  <c r="S102" i="1"/>
  <c r="V102" i="1" s="1"/>
  <c r="R151" i="1"/>
  <c r="S151" i="1"/>
  <c r="V151" i="1" s="1"/>
  <c r="R10" i="1"/>
  <c r="S10" i="1"/>
  <c r="V10" i="1" s="1"/>
  <c r="R4" i="1"/>
  <c r="S4" i="1"/>
  <c r="V4" i="1" s="1"/>
  <c r="R20" i="1"/>
  <c r="S20" i="1"/>
  <c r="V20" i="1" s="1"/>
  <c r="R36" i="1"/>
  <c r="S36" i="1"/>
  <c r="V36" i="1" s="1"/>
  <c r="R51" i="1"/>
  <c r="S51" i="1"/>
  <c r="V51" i="1" s="1"/>
  <c r="R68" i="1"/>
  <c r="S68" i="1"/>
  <c r="V68" i="1" s="1"/>
  <c r="R84" i="1"/>
  <c r="S84" i="1"/>
  <c r="V84" i="1" s="1"/>
  <c r="R100" i="1"/>
  <c r="S100" i="1"/>
  <c r="V100" i="1" s="1"/>
  <c r="R108" i="1"/>
  <c r="S108" i="1"/>
  <c r="V108" i="1" s="1"/>
  <c r="R124" i="1"/>
  <c r="S124" i="1"/>
  <c r="V124" i="1" s="1"/>
  <c r="R140" i="1"/>
  <c r="S140" i="1"/>
  <c r="V140" i="1" s="1"/>
  <c r="R5" i="1"/>
  <c r="S5" i="1"/>
  <c r="V5" i="1" s="1"/>
  <c r="R21" i="1"/>
  <c r="S21" i="1"/>
  <c r="V21" i="1" s="1"/>
  <c r="R38" i="1"/>
  <c r="S38" i="1"/>
  <c r="V38" i="1" s="1"/>
  <c r="R55" i="1"/>
  <c r="S55" i="1"/>
  <c r="V55" i="1" s="1"/>
  <c r="R6" i="1"/>
  <c r="S6" i="1"/>
  <c r="V6" i="1" s="1"/>
  <c r="R22" i="1"/>
  <c r="S22" i="1"/>
  <c r="V22" i="1" s="1"/>
  <c r="R16" i="1"/>
  <c r="S16" i="1"/>
  <c r="V16" i="1" s="1"/>
  <c r="R32" i="1"/>
  <c r="S32" i="1"/>
  <c r="V32" i="1" s="1"/>
  <c r="R48" i="1"/>
  <c r="S48" i="1"/>
  <c r="V48" i="1" s="1"/>
  <c r="R64" i="1"/>
  <c r="S64" i="1"/>
  <c r="V64" i="1" s="1"/>
  <c r="R88" i="1"/>
  <c r="S88" i="1"/>
  <c r="V88" i="1" s="1"/>
  <c r="R103" i="1"/>
  <c r="S103" i="1"/>
  <c r="V103" i="1" s="1"/>
  <c r="R112" i="1"/>
  <c r="S112" i="1"/>
  <c r="V112" i="1" s="1"/>
  <c r="R128" i="1"/>
  <c r="S128" i="1"/>
  <c r="V128" i="1" s="1"/>
  <c r="R144" i="1"/>
  <c r="S144" i="1"/>
  <c r="V144" i="1" s="1"/>
  <c r="R9" i="1"/>
  <c r="S9" i="1"/>
  <c r="V9" i="1" s="1"/>
  <c r="R25" i="1"/>
  <c r="S25" i="1"/>
  <c r="V25" i="1" s="1"/>
  <c r="R11" i="1"/>
  <c r="S11" i="1"/>
  <c r="V11" i="1" s="1"/>
  <c r="R27" i="1"/>
  <c r="S27" i="1"/>
  <c r="V27" i="1" s="1"/>
  <c r="R35" i="1"/>
  <c r="S35" i="1"/>
  <c r="V35" i="1" s="1"/>
  <c r="R43" i="1"/>
  <c r="S43" i="1"/>
  <c r="V43" i="1" s="1"/>
  <c r="R54" i="1"/>
  <c r="S54" i="1"/>
  <c r="V54" i="1" s="1"/>
  <c r="R65" i="1"/>
  <c r="S65" i="1"/>
  <c r="V65" i="1" s="1"/>
  <c r="R73" i="1"/>
  <c r="S73" i="1"/>
  <c r="V73" i="1" s="1"/>
  <c r="R81" i="1"/>
  <c r="S81" i="1"/>
  <c r="V81" i="1" s="1"/>
  <c r="R89" i="1"/>
  <c r="S89" i="1"/>
  <c r="V89" i="1" s="1"/>
  <c r="R97" i="1"/>
  <c r="S97" i="1"/>
  <c r="V97" i="1" s="1"/>
  <c r="R111" i="1"/>
  <c r="S111" i="1"/>
  <c r="V111" i="1" s="1"/>
  <c r="R119" i="1"/>
  <c r="S119" i="1"/>
  <c r="V119" i="1" s="1"/>
  <c r="R127" i="1"/>
  <c r="S127" i="1"/>
  <c r="V127" i="1" s="1"/>
  <c r="R137" i="1"/>
  <c r="S137" i="1"/>
  <c r="V137" i="1" s="1"/>
  <c r="R149" i="1"/>
  <c r="S149" i="1"/>
  <c r="V149" i="1" s="1"/>
  <c r="R135" i="1"/>
  <c r="S135" i="1"/>
  <c r="V135" i="1" s="1"/>
  <c r="R7" i="1"/>
  <c r="S7" i="1"/>
  <c r="V7" i="1" s="1"/>
  <c r="R23" i="1"/>
  <c r="S23" i="1"/>
  <c r="V23" i="1" s="1"/>
  <c r="R33" i="1"/>
  <c r="S33" i="1"/>
  <c r="V33" i="1" s="1"/>
  <c r="R41" i="1"/>
  <c r="S41" i="1"/>
  <c r="V41" i="1" s="1"/>
  <c r="R49" i="1"/>
  <c r="S49" i="1"/>
  <c r="V49" i="1" s="1"/>
  <c r="R50" i="1"/>
  <c r="S50" i="1"/>
  <c r="V50" i="1" s="1"/>
  <c r="R67" i="1"/>
  <c r="S67" i="1"/>
  <c r="V67" i="1" s="1"/>
  <c r="R75" i="1"/>
  <c r="S75" i="1"/>
  <c r="V75" i="1" s="1"/>
  <c r="R83" i="1"/>
  <c r="S83" i="1"/>
  <c r="V83" i="1" s="1"/>
  <c r="R91" i="1"/>
  <c r="S91" i="1"/>
  <c r="V91" i="1" s="1"/>
  <c r="R105" i="1"/>
  <c r="S105" i="1"/>
  <c r="V105" i="1" s="1"/>
  <c r="R113" i="1"/>
  <c r="S113" i="1"/>
  <c r="V113" i="1" s="1"/>
  <c r="R121" i="1"/>
  <c r="S121" i="1"/>
  <c r="V121" i="1" s="1"/>
  <c r="R129" i="1"/>
  <c r="S129" i="1"/>
  <c r="V129" i="1" s="1"/>
  <c r="R139" i="1"/>
  <c r="S139" i="1"/>
  <c r="V139" i="1" s="1"/>
  <c r="R153" i="1"/>
  <c r="S153" i="1"/>
  <c r="V153" i="1" s="1"/>
  <c r="R143" i="1"/>
  <c r="S143" i="1"/>
  <c r="V143" i="1" s="1"/>
  <c r="R26" i="1"/>
  <c r="S26" i="1"/>
  <c r="V26" i="1" s="1"/>
  <c r="R18" i="1"/>
  <c r="S18" i="1"/>
  <c r="V18" i="1" s="1"/>
  <c r="R12" i="1"/>
  <c r="S12" i="1"/>
  <c r="V12" i="1" s="1"/>
  <c r="R28" i="1"/>
  <c r="S28" i="1"/>
  <c r="V28" i="1" s="1"/>
  <c r="R44" i="1"/>
  <c r="S44" i="1"/>
  <c r="V44" i="1" s="1"/>
  <c r="R59" i="1"/>
  <c r="S59" i="1"/>
  <c r="V59" i="1" s="1"/>
  <c r="R76" i="1"/>
  <c r="S76" i="1"/>
  <c r="V76" i="1" s="1"/>
  <c r="R92" i="1"/>
  <c r="S92" i="1"/>
  <c r="V92" i="1" s="1"/>
  <c r="R101" i="1"/>
  <c r="S101" i="1"/>
  <c r="V101" i="1" s="1"/>
  <c r="R116" i="1"/>
  <c r="S116" i="1"/>
  <c r="V116" i="1" s="1"/>
  <c r="R132" i="1"/>
  <c r="S132" i="1"/>
  <c r="V132" i="1" s="1"/>
  <c r="R148" i="1"/>
  <c r="S148" i="1"/>
  <c r="V148" i="1" s="1"/>
  <c r="R13" i="1"/>
  <c r="S13" i="1"/>
  <c r="V13" i="1" s="1"/>
  <c r="R30" i="1"/>
  <c r="S30" i="1"/>
  <c r="V30" i="1" s="1"/>
  <c r="R46" i="1"/>
  <c r="S46" i="1"/>
  <c r="V46" i="1" s="1"/>
  <c r="R53" i="1"/>
  <c r="S53" i="1"/>
  <c r="V53" i="1" s="1"/>
  <c r="V2" i="1" l="1"/>
  <c r="V154" i="1" s="1"/>
  <c r="V158" i="1" s="1"/>
  <c r="S154" i="1"/>
  <c r="S158" i="1" s="1"/>
</calcChain>
</file>

<file path=xl/sharedStrings.xml><?xml version="1.0" encoding="utf-8"?>
<sst xmlns="http://schemas.openxmlformats.org/spreadsheetml/2006/main" count="187" uniqueCount="186">
  <si>
    <t>District No.</t>
  </si>
  <si>
    <t>District</t>
  </si>
  <si>
    <t>2008 State Aid Fall Enrollment</t>
  </si>
  <si>
    <t>2009 State Aid Fall Enrollment</t>
  </si>
  <si>
    <t>2010 State Aid Fall Enrollment</t>
  </si>
  <si>
    <t xml:space="preserve">TOTAL Need </t>
  </si>
  <si>
    <t xml:space="preserve">1st Half Local Effort   </t>
  </si>
  <si>
    <t>1st Half Penalties &amp; Adjustments</t>
  </si>
  <si>
    <r>
      <t>1st Half State Aid</t>
    </r>
    <r>
      <rPr>
        <sz val="9"/>
        <color indexed="12"/>
        <rFont val="Calibri"/>
        <family val="2"/>
      </rPr>
      <t xml:space="preserve">          1/2 of TOTAL Need minus 1st half local effort</t>
    </r>
  </si>
  <si>
    <t>2nd Half Local Effort</t>
  </si>
  <si>
    <t>2nd Half Penalties &amp; Adjustments</t>
  </si>
  <si>
    <r>
      <t>2nd Half State Aid</t>
    </r>
    <r>
      <rPr>
        <sz val="9"/>
        <color indexed="12"/>
        <rFont val="Calibri"/>
        <family val="2"/>
      </rPr>
      <t xml:space="preserve">       1/2 of TOTAL Need minus 2nd half local effort</t>
    </r>
  </si>
  <si>
    <t xml:space="preserve">Total FY2011 State Aid </t>
  </si>
  <si>
    <t>Excess FB Calculated Penalty</t>
  </si>
  <si>
    <r>
      <t>State Aid FE to reallocate savings</t>
    </r>
    <r>
      <rPr>
        <sz val="9"/>
        <rFont val="Calibri"/>
        <family val="2"/>
      </rPr>
      <t xml:space="preserve">       If Total Aid &gt; 0 and Total Aid &gt; EFB Penalty, then 2010 SA FE</t>
    </r>
  </si>
  <si>
    <r>
      <t>Aid Reduction</t>
    </r>
    <r>
      <rPr>
        <sz val="9"/>
        <rFont val="Calibri"/>
        <family val="2"/>
      </rPr>
      <t xml:space="preserve">  If Calculated Reduction &gt; Total Aid, Reduction is Amount of Aid</t>
    </r>
  </si>
  <si>
    <t>Savings Reallocated</t>
  </si>
  <si>
    <t>Net Effect</t>
  </si>
  <si>
    <r>
      <t>Total State Aid</t>
    </r>
    <r>
      <rPr>
        <sz val="9"/>
        <rFont val="Calibri"/>
        <family val="2"/>
      </rPr>
      <t xml:space="preserve"> </t>
    </r>
  </si>
  <si>
    <t>ARRA - SFSF Share</t>
  </si>
  <si>
    <t>EJFP - Share</t>
  </si>
  <si>
    <t>State Share of State Aid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</si>
  <si>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</si>
  <si>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</si>
  <si>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</si>
  <si>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</si>
  <si>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</si>
  <si>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</si>
  <si>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</si>
  <si>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</si>
  <si>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</si>
  <si>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</si>
  <si>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</si>
  <si>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</si>
  <si>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</si>
  <si>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</si>
  <si>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</si>
  <si>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</si>
  <si>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</si>
  <si>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 - 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</si>
  <si>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</si>
  <si>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</si>
  <si>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</si>
  <si>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</si>
  <si>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</si>
  <si>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</si>
  <si>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</si>
  <si>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</si>
  <si>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</si>
  <si>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</si>
  <si>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Consolidated 59-3</t>
  </si>
  <si>
    <t>Corsica 21-2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</si>
  <si>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</si>
  <si>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</si>
  <si>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</si>
  <si>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</si>
  <si>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</si>
  <si>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</si>
  <si>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</si>
  <si>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</si>
  <si>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</si>
  <si>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</si>
  <si>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</si>
  <si>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</si>
  <si>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</si>
  <si>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</si>
  <si>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</si>
  <si>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</si>
  <si>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</si>
  <si>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</si>
  <si>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</si>
  <si>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</si>
  <si>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</si>
  <si>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</si>
  <si>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</si>
  <si>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</si>
  <si>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</si>
  <si>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</si>
  <si>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</si>
  <si>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</si>
  <si>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</si>
  <si>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</si>
  <si>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</si>
  <si>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</si>
  <si>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</si>
  <si>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</si>
  <si>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</si>
  <si>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</si>
  <si>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</si>
  <si>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</si>
  <si>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</si>
  <si>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</si>
  <si>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</si>
  <si>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</si>
  <si>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</si>
  <si>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Hurley 60-2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</si>
  <si>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</si>
  <si>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</si>
  <si>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</si>
  <si>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</si>
  <si>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</si>
  <si>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</si>
  <si>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</si>
  <si>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</si>
  <si>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</si>
  <si>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</si>
  <si>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</si>
  <si>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</si>
  <si>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</si>
  <si>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</si>
  <si>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</si>
  <si>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</si>
  <si>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</si>
  <si>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</si>
  <si>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</si>
  <si>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</si>
  <si>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</si>
  <si>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</si>
  <si>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</si>
  <si>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</si>
  <si>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</si>
  <si>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</si>
  <si>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</si>
  <si>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</si>
  <si>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</si>
  <si>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</si>
  <si>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</si>
  <si>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</si>
  <si>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</si>
  <si>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</si>
  <si>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</si>
  <si>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</si>
  <si>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</si>
  <si>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51-4</t>
  </si>
  <si>
    <t>Redfield 56-4</t>
  </si>
  <si>
    <t>Rosholt 54-4</t>
  </si>
  <si>
    <t>Rutland 39-4</t>
  </si>
  <si>
    <t>Sanborn Central 55-5</t>
  </si>
  <si>
    <t>Scotland 04-3</t>
  </si>
  <si>
    <t>Selby 62-5</t>
  </si>
  <si>
    <t>Shannon County 65-1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</si>
  <si>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</si>
  <si>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</si>
  <si>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</si>
  <si>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</si>
  <si>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</si>
  <si>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</si>
  <si>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</si>
  <si>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Stickney 01-2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</si>
  <si>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</si>
  <si>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</si>
  <si>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</si>
  <si>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</si>
  <si>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</si>
  <si>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</si>
  <si>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</si>
  <si>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 60-5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</si>
  <si>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</si>
  <si>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</si>
  <si>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</si>
  <si>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</si>
  <si>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</si>
  <si>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</si>
  <si>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</si>
  <si>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</si>
  <si>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</si>
  <si>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</si>
  <si>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</si>
  <si>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</si>
  <si>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</si>
  <si>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</si>
  <si>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</si>
  <si>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</si>
  <si>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</si>
  <si>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 xml:space="preserve"> </t>
  </si>
  <si>
    <t>SB155</t>
  </si>
  <si>
    <t>L-D Career &amp; Tech Ed.</t>
  </si>
  <si>
    <t>Bridgewater 43-6</t>
  </si>
  <si>
    <t>Emery 30-2</t>
  </si>
  <si>
    <t>Langford 45-2</t>
  </si>
  <si>
    <t>Roslyn Share - 40%</t>
  </si>
  <si>
    <t>Webster 18-4</t>
  </si>
  <si>
    <t>Roslyn Share - 60%</t>
  </si>
  <si>
    <t>Roslyn 18-2</t>
  </si>
  <si>
    <t>Greater Hoyt 61-4</t>
  </si>
  <si>
    <t>Greater Scott 61-5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</si>
</sst>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6" formatCode="&quot;$&quot;#,##0_);[Red]\(&quot;$&quot;#,##0\)"/>
    <numFmt numFmtId="164" formatCode="&quot;$&quot;#,##0"/>
    <numFmt numFmtId="165" formatCode="#,##0.000"/>
  </numFmts>
  <fonts count="5" x14ac:knownFonts="1">
    <font>
      <sz val="10"/>
      <name val="Arial"/>
      <family val="2"/>
    </font>
    <font>
      <sz val="9"/>
      <color indexed="12"/>
      <name val="Calibri"/>
      <family val="2"/>
    </font>
    <font>
      <b/>
      <sz val="9"/>
      <color indexed="12"/>
      <name val="Calibri"/>
      <family val="2"/>
    </font>
    <font>
      <sz val="9"/>
      <name val="Calibri"/>
      <family val="2"/>
    </font>
    <font>
      <b/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5" fontId="1" fillId="2" borderId="1" xfId="0" applyNumberFormat="1" applyFont="1" applyFill="1" applyBorder="1" applyAlignment="1">
      <alignment horizontal="center" wrapText="1"/>
    </xf>
    <xf numFmtId="5" fontId="2" fillId="2" borderId="1" xfId="0" applyNumberFormat="1" applyFont="1" applyFill="1" applyBorder="1" applyAlignment="1">
      <alignment horizontal="center" wrapText="1"/>
    </xf>
    <xf numFmtId="165" fontId="3" fillId="3" borderId="1" xfId="0" applyNumberFormat="1" applyFont="1" applyFill="1" applyBorder="1" applyAlignment="1">
      <alignment horizontal="center" wrapText="1"/>
    </xf>
    <xf numFmtId="5" fontId="4" fillId="3" borderId="1" xfId="0" applyNumberFormat="1" applyFont="1" applyFill="1" applyBorder="1" applyAlignment="1">
      <alignment horizontal="center" wrapText="1"/>
    </xf>
    <xf numFmtId="5" fontId="3" fillId="3" borderId="1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4" fontId="3" fillId="0" borderId="0" xfId="0" applyNumberFormat="1" applyFont="1" applyFill="1" applyBorder="1"/>
    <xf numFmtId="164" fontId="3" fillId="0" borderId="0" xfId="0" applyNumberFormat="1" applyFont="1" applyFill="1" applyBorder="1"/>
    <xf numFmtId="5" fontId="3" fillId="0" borderId="0" xfId="0" applyNumberFormat="1" applyFont="1" applyFill="1" applyBorder="1"/>
    <xf numFmtId="5" fontId="3" fillId="0" borderId="0" xfId="0" applyNumberFormat="1" applyFont="1" applyFill="1" applyBorder="1" applyAlignment="1">
      <alignment horizontal="right"/>
    </xf>
    <xf numFmtId="6" fontId="3" fillId="0" borderId="0" xfId="0" applyNumberFormat="1" applyFont="1" applyFill="1" applyBorder="1"/>
    <xf numFmtId="0" fontId="3" fillId="0" borderId="0" xfId="0" applyFont="1" applyFill="1" applyBorder="1"/>
    <xf numFmtId="0" fontId="3" fillId="4" borderId="0" xfId="0" applyFont="1" applyFill="1" applyBorder="1" applyAlignment="1">
      <alignment horizontal="left"/>
    </xf>
    <xf numFmtId="4" fontId="3" fillId="4" borderId="0" xfId="0" applyNumberFormat="1" applyFont="1" applyFill="1" applyBorder="1"/>
    <xf numFmtId="164" fontId="3" fillId="4" borderId="0" xfId="0" applyNumberFormat="1" applyFont="1" applyFill="1" applyBorder="1"/>
    <xf numFmtId="5" fontId="3" fillId="4" borderId="0" xfId="0" applyNumberFormat="1" applyFont="1" applyFill="1" applyBorder="1"/>
    <xf numFmtId="5" fontId="3" fillId="4" borderId="0" xfId="0" applyNumberFormat="1" applyFont="1" applyFill="1" applyBorder="1" applyAlignment="1">
      <alignment horizontal="right"/>
    </xf>
    <xf numFmtId="6" fontId="3" fillId="4" borderId="0" xfId="0" applyNumberFormat="1" applyFont="1" applyFill="1" applyBorder="1"/>
    <xf numFmtId="164" fontId="3" fillId="5" borderId="0" xfId="0" applyNumberFormat="1" applyFont="1" applyFill="1" applyBorder="1"/>
    <xf numFmtId="0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3" fontId="3" fillId="0" borderId="2" xfId="0" applyNumberFormat="1" applyFont="1" applyFill="1" applyBorder="1" applyAlignment="1">
      <alignment horizontal="centerContinuous" wrapText="1"/>
    </xf>
    <xf numFmtId="3" fontId="3" fillId="6" borderId="3" xfId="0" applyNumberFormat="1" applyFont="1" applyFill="1" applyBorder="1" applyAlignment="1">
      <alignment horizontal="left" wrapText="1"/>
    </xf>
    <xf numFmtId="3" fontId="3" fillId="6" borderId="4" xfId="0" applyNumberFormat="1" applyFont="1" applyFill="1" applyBorder="1" applyAlignment="1">
      <alignment horizontal="left" wrapText="1"/>
    </xf>
    <xf numFmtId="4" fontId="3" fillId="6" borderId="4" xfId="0" applyNumberFormat="1" applyFont="1" applyFill="1" applyBorder="1" applyAlignment="1">
      <alignment wrapText="1"/>
    </xf>
    <xf numFmtId="5" fontId="3" fillId="6" borderId="4" xfId="0" applyNumberFormat="1" applyFont="1" applyFill="1" applyBorder="1" applyAlignment="1">
      <alignment wrapText="1"/>
    </xf>
    <xf numFmtId="5" fontId="3" fillId="6" borderId="4" xfId="0" applyNumberFormat="1" applyFont="1" applyFill="1" applyBorder="1"/>
    <xf numFmtId="164" fontId="3" fillId="6" borderId="4" xfId="0" applyNumberFormat="1" applyFont="1" applyFill="1" applyBorder="1" applyAlignment="1">
      <alignment wrapText="1"/>
    </xf>
    <xf numFmtId="164" fontId="3" fillId="6" borderId="5" xfId="0" applyNumberFormat="1" applyFont="1" applyFill="1" applyBorder="1" applyAlignment="1">
      <alignment wrapText="1"/>
    </xf>
    <xf numFmtId="164" fontId="3" fillId="6" borderId="5" xfId="0" applyNumberFormat="1" applyFont="1" applyFill="1" applyBorder="1"/>
    <xf numFmtId="0" fontId="3" fillId="0" borderId="0" xfId="0" applyFont="1" applyFill="1" applyBorder="1" applyAlignment="1">
      <alignment wrapText="1"/>
    </xf>
    <xf numFmtId="3" fontId="3" fillId="0" borderId="0" xfId="0" applyNumberFormat="1" applyFont="1" applyFill="1" applyBorder="1" applyAlignment="1">
      <alignment horizontal="left" wrapText="1"/>
    </xf>
    <xf numFmtId="4" fontId="3" fillId="0" borderId="0" xfId="0" applyNumberFormat="1" applyFont="1" applyFill="1" applyBorder="1" applyAlignment="1">
      <alignment wrapText="1"/>
    </xf>
    <xf numFmtId="5" fontId="3" fillId="0" borderId="0" xfId="0" applyNumberFormat="1" applyFont="1" applyFill="1" applyBorder="1" applyAlignment="1">
      <alignment wrapText="1"/>
    </xf>
    <xf numFmtId="164" fontId="3" fillId="0" borderId="0" xfId="0" applyNumberFormat="1" applyFont="1" applyFill="1" applyBorder="1" applyAlignment="1">
      <alignment wrapText="1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4" fontId="3" fillId="0" borderId="7" xfId="0" applyNumberFormat="1" applyFont="1" applyFill="1" applyBorder="1"/>
    <xf numFmtId="164" fontId="3" fillId="0" borderId="7" xfId="0" applyNumberFormat="1" applyFont="1" applyFill="1" applyBorder="1"/>
    <xf numFmtId="5" fontId="3" fillId="0" borderId="7" xfId="0" applyNumberFormat="1" applyFont="1" applyFill="1" applyBorder="1"/>
    <xf numFmtId="5" fontId="3" fillId="0" borderId="7" xfId="0" applyNumberFormat="1" applyFont="1" applyFill="1" applyBorder="1" applyAlignment="1">
      <alignment horizontal="right"/>
    </xf>
    <xf numFmtId="6" fontId="3" fillId="0" borderId="7" xfId="0" applyNumberFormat="1" applyFont="1" applyFill="1" applyBorder="1"/>
    <xf numFmtId="164" fontId="3" fillId="0" borderId="8" xfId="0" applyNumberFormat="1" applyFont="1" applyFill="1" applyBorder="1"/>
    <xf numFmtId="0" fontId="3" fillId="0" borderId="9" xfId="0" applyFont="1" applyFill="1" applyBorder="1" applyAlignment="1">
      <alignment horizontal="left"/>
    </xf>
    <xf numFmtId="164" fontId="3" fillId="0" borderId="10" xfId="0" applyNumberFormat="1" applyFont="1" applyFill="1" applyBorder="1"/>
    <xf numFmtId="0" fontId="3" fillId="0" borderId="1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4" fontId="3" fillId="0" borderId="2" xfId="0" applyNumberFormat="1" applyFont="1" applyFill="1" applyBorder="1"/>
    <xf numFmtId="164" fontId="3" fillId="0" borderId="2" xfId="0" applyNumberFormat="1" applyFont="1" applyFill="1" applyBorder="1"/>
    <xf numFmtId="5" fontId="3" fillId="0" borderId="2" xfId="0" applyNumberFormat="1" applyFont="1" applyFill="1" applyBorder="1"/>
    <xf numFmtId="0" fontId="3" fillId="0" borderId="2" xfId="0" applyFont="1" applyFill="1" applyBorder="1"/>
    <xf numFmtId="164" fontId="3" fillId="0" borderId="12" xfId="0" applyNumberFormat="1" applyFont="1" applyFill="1" applyBorder="1"/>
    <xf numFmtId="10" fontId="3" fillId="0" borderId="0" xfId="0" applyNumberFormat="1" applyFont="1" applyFill="1" applyBorder="1" applyAlignment="1">
      <alignment horizontal="left"/>
    </xf>
    <xf numFmtId="5" fontId="3" fillId="0" borderId="2" xfId="0" applyNumberFormat="1" applyFont="1" applyFill="1" applyBorder="1" applyAlignment="1">
      <alignment horizontal="right"/>
    </xf>
    <xf numFmtId="6" fontId="3" fillId="0" borderId="2" xfId="0" applyNumberFormat="1" applyFont="1" applyFill="1" applyBorder="1"/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" fontId="3" fillId="0" borderId="4" xfId="0" applyNumberFormat="1" applyFont="1" applyFill="1" applyBorder="1"/>
    <xf numFmtId="164" fontId="3" fillId="0" borderId="4" xfId="0" applyNumberFormat="1" applyFont="1" applyFill="1" applyBorder="1"/>
    <xf numFmtId="5" fontId="3" fillId="0" borderId="4" xfId="0" applyNumberFormat="1" applyFont="1" applyFill="1" applyBorder="1"/>
    <xf numFmtId="5" fontId="3" fillId="0" borderId="4" xfId="0" applyNumberFormat="1" applyFont="1" applyFill="1" applyBorder="1" applyAlignment="1">
      <alignment horizontal="right"/>
    </xf>
    <xf numFmtId="6" fontId="3" fillId="0" borderId="4" xfId="0" applyNumberFormat="1" applyFont="1" applyFill="1" applyBorder="1"/>
    <xf numFmtId="164" fontId="3" fillId="0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IES97"/>
    </sheetNames>
    <sheetDataSet>
      <sheetData sheetId="0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1"/>
  <sheetViews>
    <sheetView tabSelected="1" workbookViewId="0">
      <pane xSplit="2" ySplit="1" topLeftCell="C2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RowHeight="12" x14ac:dyDescent="0.2"/>
  <cols>
    <col min="1" max="1" width="7" style="11" bestFit="1" customWidth="1"/>
    <col min="2" max="2" width="19" style="11" customWidth="1"/>
    <col min="3" max="5" width="8.42578125" style="17" customWidth="1"/>
    <col min="6" max="6" width="9.7109375" style="13" customWidth="1"/>
    <col min="7" max="7" width="10.7109375" style="14" customWidth="1"/>
    <col min="8" max="8" width="9.5703125" style="17" customWidth="1"/>
    <col min="9" max="9" width="14" style="17" customWidth="1"/>
    <col min="10" max="10" width="10.7109375" style="14" customWidth="1"/>
    <col min="11" max="11" width="9.5703125" style="14" customWidth="1"/>
    <col min="12" max="12" width="14.5703125" style="17" customWidth="1"/>
    <col min="13" max="13" width="10.7109375" style="17" customWidth="1"/>
    <col min="14" max="14" width="8" style="17" customWidth="1"/>
    <col min="15" max="15" width="13.5703125" style="17" customWidth="1"/>
    <col min="16" max="16" width="10.7109375" style="17" customWidth="1"/>
    <col min="17" max="17" width="8.85546875" style="17" customWidth="1"/>
    <col min="18" max="18" width="7" style="17" customWidth="1"/>
    <col min="19" max="19" width="10.7109375" style="17" customWidth="1"/>
    <col min="20" max="22" width="10.7109375" style="13" customWidth="1"/>
    <col min="23" max="16384" width="9.140625" style="17"/>
  </cols>
  <sheetData>
    <row r="1" spans="1:22" s="10" customFormat="1" ht="74.4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7" t="s">
        <v>13</v>
      </c>
      <c r="O1" s="8" t="s">
        <v>14</v>
      </c>
      <c r="P1" s="8" t="s">
        <v>15</v>
      </c>
      <c r="Q1" s="9" t="s">
        <v>16</v>
      </c>
      <c r="R1" s="9" t="s">
        <v>17</v>
      </c>
      <c r="S1" s="8" t="s">
        <v>18</v>
      </c>
      <c r="T1" s="9" t="s">
        <v>19</v>
      </c>
      <c r="U1" s="9" t="s">
        <v>20</v>
      </c>
      <c r="V1" s="9" t="s">
        <v>21</v>
      </c>
    </row>
    <row r="2" spans="1:22" x14ac:dyDescent="0.2">
      <c r="A2" s="11">
        <v>6001</v>
      </c>
      <c r="B2" s="11" t="s">
        <v>22</v>
      </c>
      <c r="C2" s="12">
        <v>3738.02</v>
      </c>
      <c r="D2" s="12">
        <v>3874.71</v>
      </c>
      <c r="E2" s="12">
        <v>3971.28</v>
      </c>
      <c r="F2" s="13">
        <v>19085255</v>
      </c>
      <c r="G2" s="14">
        <v>4389028</v>
      </c>
      <c r="H2" s="14">
        <v>0</v>
      </c>
      <c r="I2" s="15">
        <f t="shared" ref="I2:I33" si="0">IF((0.5*F2)-G2+H2&lt;0,0,ROUND((0.5*F2)-G2+H2,0))</f>
        <v>5153600</v>
      </c>
      <c r="J2" s="14">
        <v>4409278</v>
      </c>
      <c r="K2" s="16">
        <v>0</v>
      </c>
      <c r="L2" s="14">
        <f t="shared" ref="L2:L33" si="1">IF((0.5*F2)-J2+K2&lt;0, 0, ROUND((0.5*F2)-J2+K2,0))</f>
        <v>5133350</v>
      </c>
      <c r="M2" s="14">
        <f t="shared" ref="M2:M33" si="2">I2+L2</f>
        <v>10286950</v>
      </c>
      <c r="N2" s="14">
        <v>0</v>
      </c>
      <c r="O2" s="12">
        <f t="shared" ref="O2:O33" si="3">IF(M2=0,0,IF(N2&gt;M2,0,E2))</f>
        <v>3971.28</v>
      </c>
      <c r="P2" s="14">
        <f t="shared" ref="P2:P33" si="4">IF(N2&gt;M2,M2,N2)</f>
        <v>0</v>
      </c>
      <c r="Q2" s="14">
        <f t="shared" ref="Q2:Q33" si="5">ROUND((O2/$O$154)*$P$154,0)</f>
        <v>1719</v>
      </c>
      <c r="R2" s="16">
        <f t="shared" ref="R2:R33" si="6">Q2-N2</f>
        <v>1719</v>
      </c>
      <c r="S2" s="14">
        <f t="shared" ref="S2:S33" si="7">M2-P2+Q2</f>
        <v>10288669</v>
      </c>
      <c r="T2" s="13">
        <v>596482</v>
      </c>
      <c r="U2" s="13">
        <v>746543</v>
      </c>
      <c r="V2" s="13">
        <f t="shared" ref="V2:V33" si="8">S2-T2-U2</f>
        <v>8945644</v>
      </c>
    </row>
    <row r="3" spans="1:22" x14ac:dyDescent="0.2">
      <c r="A3" s="11">
        <v>58003</v>
      </c>
      <c r="B3" s="11" t="s">
        <v>23</v>
      </c>
      <c r="C3" s="12">
        <v>295</v>
      </c>
      <c r="D3" s="12">
        <v>274</v>
      </c>
      <c r="E3" s="12">
        <v>285</v>
      </c>
      <c r="F3" s="13">
        <v>1559532</v>
      </c>
      <c r="G3" s="14">
        <v>814192</v>
      </c>
      <c r="H3" s="14">
        <v>0</v>
      </c>
      <c r="I3" s="15">
        <f t="shared" si="0"/>
        <v>0</v>
      </c>
      <c r="J3" s="14">
        <v>793571</v>
      </c>
      <c r="K3" s="16">
        <v>0</v>
      </c>
      <c r="L3" s="14">
        <f t="shared" si="1"/>
        <v>0</v>
      </c>
      <c r="M3" s="14">
        <f t="shared" si="2"/>
        <v>0</v>
      </c>
      <c r="N3" s="14">
        <v>0</v>
      </c>
      <c r="O3" s="12">
        <f t="shared" si="3"/>
        <v>0</v>
      </c>
      <c r="P3" s="14">
        <f t="shared" si="4"/>
        <v>0</v>
      </c>
      <c r="Q3" s="14">
        <f t="shared" si="5"/>
        <v>0</v>
      </c>
      <c r="R3" s="16">
        <f t="shared" si="6"/>
        <v>0</v>
      </c>
      <c r="S3" s="14">
        <f t="shared" si="7"/>
        <v>0</v>
      </c>
      <c r="T3" s="13">
        <v>0</v>
      </c>
      <c r="U3" s="13">
        <v>0</v>
      </c>
      <c r="V3" s="13">
        <f t="shared" si="8"/>
        <v>0</v>
      </c>
    </row>
    <row r="4" spans="1:22" x14ac:dyDescent="0.2">
      <c r="A4" s="11">
        <v>61001</v>
      </c>
      <c r="B4" s="11" t="s">
        <v>24</v>
      </c>
      <c r="C4" s="12">
        <v>290.08</v>
      </c>
      <c r="D4" s="12">
        <v>281.2</v>
      </c>
      <c r="E4" s="12">
        <v>305.51</v>
      </c>
      <c r="F4" s="13">
        <v>1658486</v>
      </c>
      <c r="G4" s="14">
        <v>390050</v>
      </c>
      <c r="H4" s="14">
        <v>0</v>
      </c>
      <c r="I4" s="15">
        <f t="shared" si="0"/>
        <v>439193</v>
      </c>
      <c r="J4" s="14">
        <v>407578</v>
      </c>
      <c r="K4" s="16">
        <v>0</v>
      </c>
      <c r="L4" s="14">
        <f t="shared" si="1"/>
        <v>421665</v>
      </c>
      <c r="M4" s="14">
        <f t="shared" si="2"/>
        <v>860858</v>
      </c>
      <c r="N4" s="14">
        <v>0</v>
      </c>
      <c r="O4" s="12">
        <f t="shared" si="3"/>
        <v>305.51</v>
      </c>
      <c r="P4" s="14">
        <f t="shared" si="4"/>
        <v>0</v>
      </c>
      <c r="Q4" s="14">
        <f t="shared" si="5"/>
        <v>132</v>
      </c>
      <c r="R4" s="16">
        <f t="shared" si="6"/>
        <v>132</v>
      </c>
      <c r="S4" s="14">
        <f t="shared" si="7"/>
        <v>860990</v>
      </c>
      <c r="T4" s="13">
        <v>49055</v>
      </c>
      <c r="U4" s="13">
        <v>61396</v>
      </c>
      <c r="V4" s="13">
        <f t="shared" si="8"/>
        <v>750539</v>
      </c>
    </row>
    <row r="5" spans="1:22" x14ac:dyDescent="0.2">
      <c r="A5" s="11">
        <v>11001</v>
      </c>
      <c r="B5" s="11" t="s">
        <v>25</v>
      </c>
      <c r="C5" s="12">
        <v>388</v>
      </c>
      <c r="D5" s="12">
        <v>387</v>
      </c>
      <c r="E5" s="12">
        <v>406</v>
      </c>
      <c r="F5" s="13">
        <v>2117557</v>
      </c>
      <c r="G5" s="14">
        <v>220153</v>
      </c>
      <c r="H5" s="14">
        <v>0</v>
      </c>
      <c r="I5" s="15">
        <f t="shared" si="0"/>
        <v>838626</v>
      </c>
      <c r="J5" s="14">
        <v>215129</v>
      </c>
      <c r="K5" s="16">
        <v>0</v>
      </c>
      <c r="L5" s="14">
        <f t="shared" si="1"/>
        <v>843650</v>
      </c>
      <c r="M5" s="14">
        <f t="shared" si="2"/>
        <v>1682276</v>
      </c>
      <c r="N5" s="14">
        <v>0</v>
      </c>
      <c r="O5" s="12">
        <f t="shared" si="3"/>
        <v>406</v>
      </c>
      <c r="P5" s="14">
        <f t="shared" si="4"/>
        <v>0</v>
      </c>
      <c r="Q5" s="14">
        <f t="shared" si="5"/>
        <v>176</v>
      </c>
      <c r="R5" s="16">
        <f t="shared" si="6"/>
        <v>176</v>
      </c>
      <c r="S5" s="14">
        <f t="shared" si="7"/>
        <v>1682452</v>
      </c>
      <c r="T5" s="13">
        <v>100045</v>
      </c>
      <c r="U5" s="13">
        <v>125214</v>
      </c>
      <c r="V5" s="13">
        <f t="shared" si="8"/>
        <v>1457193</v>
      </c>
    </row>
    <row r="6" spans="1:22" x14ac:dyDescent="0.2">
      <c r="A6" s="11">
        <v>38001</v>
      </c>
      <c r="B6" s="11" t="s">
        <v>26</v>
      </c>
      <c r="C6" s="12">
        <v>297</v>
      </c>
      <c r="D6" s="12">
        <v>300</v>
      </c>
      <c r="E6" s="12">
        <v>288</v>
      </c>
      <c r="F6" s="13">
        <v>1624866</v>
      </c>
      <c r="G6" s="14">
        <v>345577</v>
      </c>
      <c r="H6" s="14">
        <v>0</v>
      </c>
      <c r="I6" s="15">
        <f t="shared" si="0"/>
        <v>466856</v>
      </c>
      <c r="J6" s="14">
        <v>357897</v>
      </c>
      <c r="K6" s="16">
        <v>0</v>
      </c>
      <c r="L6" s="14">
        <f t="shared" si="1"/>
        <v>454536</v>
      </c>
      <c r="M6" s="14">
        <f t="shared" si="2"/>
        <v>921392</v>
      </c>
      <c r="N6" s="14">
        <v>0</v>
      </c>
      <c r="O6" s="12">
        <f t="shared" si="3"/>
        <v>288</v>
      </c>
      <c r="P6" s="14">
        <f t="shared" si="4"/>
        <v>0</v>
      </c>
      <c r="Q6" s="14">
        <f t="shared" si="5"/>
        <v>125</v>
      </c>
      <c r="R6" s="16">
        <f t="shared" si="6"/>
        <v>125</v>
      </c>
      <c r="S6" s="14">
        <f t="shared" si="7"/>
        <v>921517</v>
      </c>
      <c r="T6" s="13">
        <v>58531</v>
      </c>
      <c r="U6" s="13">
        <v>73256</v>
      </c>
      <c r="V6" s="13">
        <f t="shared" si="8"/>
        <v>789730</v>
      </c>
    </row>
    <row r="7" spans="1:22" x14ac:dyDescent="0.2">
      <c r="A7" s="11">
        <v>21001</v>
      </c>
      <c r="B7" s="11" t="s">
        <v>27</v>
      </c>
      <c r="C7" s="12">
        <v>163</v>
      </c>
      <c r="D7" s="12">
        <v>174</v>
      </c>
      <c r="E7" s="12">
        <v>166</v>
      </c>
      <c r="F7" s="13">
        <v>952386</v>
      </c>
      <c r="G7" s="14">
        <v>136844</v>
      </c>
      <c r="H7" s="14">
        <v>0</v>
      </c>
      <c r="I7" s="15">
        <f t="shared" si="0"/>
        <v>339349</v>
      </c>
      <c r="J7" s="14">
        <v>134512</v>
      </c>
      <c r="K7" s="16">
        <v>0</v>
      </c>
      <c r="L7" s="14">
        <f t="shared" si="1"/>
        <v>341681</v>
      </c>
      <c r="M7" s="14">
        <f t="shared" si="2"/>
        <v>681030</v>
      </c>
      <c r="N7" s="14">
        <v>0</v>
      </c>
      <c r="O7" s="12">
        <f t="shared" si="3"/>
        <v>166</v>
      </c>
      <c r="P7" s="14">
        <f t="shared" si="4"/>
        <v>0</v>
      </c>
      <c r="Q7" s="14">
        <f t="shared" si="5"/>
        <v>72</v>
      </c>
      <c r="R7" s="16">
        <f t="shared" si="6"/>
        <v>72</v>
      </c>
      <c r="S7" s="14">
        <f t="shared" si="7"/>
        <v>681102</v>
      </c>
      <c r="T7" s="13">
        <v>42545</v>
      </c>
      <c r="U7" s="13">
        <v>53249</v>
      </c>
      <c r="V7" s="13">
        <f t="shared" si="8"/>
        <v>585308</v>
      </c>
    </row>
    <row r="8" spans="1:22" x14ac:dyDescent="0.2">
      <c r="A8" s="11">
        <v>4001</v>
      </c>
      <c r="B8" s="11" t="s">
        <v>28</v>
      </c>
      <c r="C8" s="12">
        <v>238</v>
      </c>
      <c r="D8" s="12">
        <v>235.5</v>
      </c>
      <c r="E8" s="12">
        <v>247</v>
      </c>
      <c r="F8" s="13">
        <v>1371482</v>
      </c>
      <c r="G8" s="14">
        <v>162843</v>
      </c>
      <c r="H8" s="14">
        <v>0</v>
      </c>
      <c r="I8" s="15">
        <f t="shared" si="0"/>
        <v>522898</v>
      </c>
      <c r="J8" s="14">
        <v>155089</v>
      </c>
      <c r="K8" s="16">
        <v>0</v>
      </c>
      <c r="L8" s="14">
        <f t="shared" si="1"/>
        <v>530652</v>
      </c>
      <c r="M8" s="14">
        <f t="shared" si="2"/>
        <v>1053550</v>
      </c>
      <c r="N8" s="14">
        <v>0</v>
      </c>
      <c r="O8" s="12">
        <f t="shared" si="3"/>
        <v>247</v>
      </c>
      <c r="P8" s="14">
        <f t="shared" si="4"/>
        <v>0</v>
      </c>
      <c r="Q8" s="14">
        <f t="shared" si="5"/>
        <v>107</v>
      </c>
      <c r="R8" s="16">
        <f t="shared" si="6"/>
        <v>107</v>
      </c>
      <c r="S8" s="14">
        <f t="shared" si="7"/>
        <v>1053657</v>
      </c>
      <c r="T8" s="13">
        <v>62312</v>
      </c>
      <c r="U8" s="13">
        <v>77988</v>
      </c>
      <c r="V8" s="13">
        <f t="shared" si="8"/>
        <v>913357</v>
      </c>
    </row>
    <row r="9" spans="1:22" x14ac:dyDescent="0.2">
      <c r="A9" s="11">
        <v>49001</v>
      </c>
      <c r="B9" s="11" t="s">
        <v>29</v>
      </c>
      <c r="C9" s="12">
        <v>419</v>
      </c>
      <c r="D9" s="12">
        <v>431</v>
      </c>
      <c r="E9" s="12">
        <v>405</v>
      </c>
      <c r="F9" s="13">
        <v>2199545</v>
      </c>
      <c r="G9" s="14">
        <v>294756</v>
      </c>
      <c r="H9" s="14">
        <v>0</v>
      </c>
      <c r="I9" s="15">
        <f t="shared" si="0"/>
        <v>805017</v>
      </c>
      <c r="J9" s="14">
        <v>300762</v>
      </c>
      <c r="K9" s="16">
        <v>0</v>
      </c>
      <c r="L9" s="14">
        <f t="shared" si="1"/>
        <v>799011</v>
      </c>
      <c r="M9" s="14">
        <f t="shared" si="2"/>
        <v>1604028</v>
      </c>
      <c r="N9" s="14">
        <v>0</v>
      </c>
      <c r="O9" s="12">
        <f t="shared" si="3"/>
        <v>405</v>
      </c>
      <c r="P9" s="14">
        <f t="shared" si="4"/>
        <v>0</v>
      </c>
      <c r="Q9" s="14">
        <f t="shared" si="5"/>
        <v>175</v>
      </c>
      <c r="R9" s="16">
        <f t="shared" si="6"/>
        <v>175</v>
      </c>
      <c r="S9" s="14">
        <f t="shared" si="7"/>
        <v>1604203</v>
      </c>
      <c r="T9" s="13">
        <v>100927</v>
      </c>
      <c r="U9" s="13">
        <v>126318</v>
      </c>
      <c r="V9" s="13">
        <f t="shared" si="8"/>
        <v>1376958</v>
      </c>
    </row>
    <row r="10" spans="1:22" x14ac:dyDescent="0.2">
      <c r="A10" s="11">
        <v>9001</v>
      </c>
      <c r="B10" s="11" t="s">
        <v>30</v>
      </c>
      <c r="C10" s="12">
        <v>1340.06</v>
      </c>
      <c r="D10" s="12">
        <v>1352.13</v>
      </c>
      <c r="E10" s="12">
        <v>1349.71</v>
      </c>
      <c r="F10" s="13">
        <v>6484817</v>
      </c>
      <c r="G10" s="14">
        <v>970010</v>
      </c>
      <c r="H10" s="14">
        <v>0</v>
      </c>
      <c r="I10" s="15">
        <f t="shared" si="0"/>
        <v>2272399</v>
      </c>
      <c r="J10" s="14">
        <v>987702</v>
      </c>
      <c r="K10" s="16">
        <v>-1227</v>
      </c>
      <c r="L10" s="14">
        <f t="shared" si="1"/>
        <v>2253480</v>
      </c>
      <c r="M10" s="14">
        <f t="shared" si="2"/>
        <v>4525879</v>
      </c>
      <c r="N10" s="14">
        <v>0</v>
      </c>
      <c r="O10" s="12">
        <f t="shared" si="3"/>
        <v>1349.71</v>
      </c>
      <c r="P10" s="14">
        <f t="shared" si="4"/>
        <v>0</v>
      </c>
      <c r="Q10" s="14">
        <f t="shared" si="5"/>
        <v>584</v>
      </c>
      <c r="R10" s="16">
        <f t="shared" si="6"/>
        <v>584</v>
      </c>
      <c r="S10" s="14">
        <f t="shared" si="7"/>
        <v>4526463</v>
      </c>
      <c r="T10" s="13">
        <v>283808</v>
      </c>
      <c r="U10" s="13">
        <v>355207</v>
      </c>
      <c r="V10" s="13">
        <f t="shared" si="8"/>
        <v>3887448</v>
      </c>
    </row>
    <row r="11" spans="1:22" x14ac:dyDescent="0.2">
      <c r="A11" s="11">
        <v>3001</v>
      </c>
      <c r="B11" s="11" t="s">
        <v>31</v>
      </c>
      <c r="C11" s="12">
        <v>518</v>
      </c>
      <c r="D11" s="12">
        <v>572</v>
      </c>
      <c r="E11" s="12">
        <v>519</v>
      </c>
      <c r="F11" s="13">
        <v>2682020</v>
      </c>
      <c r="G11" s="14">
        <v>210869</v>
      </c>
      <c r="H11" s="14">
        <v>0</v>
      </c>
      <c r="I11" s="15">
        <f t="shared" si="0"/>
        <v>1130141</v>
      </c>
      <c r="J11" s="14">
        <v>216668</v>
      </c>
      <c r="K11" s="16">
        <v>0</v>
      </c>
      <c r="L11" s="14">
        <f t="shared" si="1"/>
        <v>1124342</v>
      </c>
      <c r="M11" s="14">
        <f t="shared" si="2"/>
        <v>2254483</v>
      </c>
      <c r="N11" s="14">
        <v>0</v>
      </c>
      <c r="O11" s="12">
        <f t="shared" si="3"/>
        <v>519</v>
      </c>
      <c r="P11" s="14">
        <f t="shared" si="4"/>
        <v>0</v>
      </c>
      <c r="Q11" s="14">
        <f t="shared" si="5"/>
        <v>225</v>
      </c>
      <c r="R11" s="16">
        <f t="shared" si="6"/>
        <v>225</v>
      </c>
      <c r="S11" s="14">
        <f t="shared" si="7"/>
        <v>2254708</v>
      </c>
      <c r="T11" s="13">
        <v>141689</v>
      </c>
      <c r="U11" s="13">
        <v>177334</v>
      </c>
      <c r="V11" s="13">
        <f t="shared" si="8"/>
        <v>1935685</v>
      </c>
    </row>
    <row r="12" spans="1:22" x14ac:dyDescent="0.2">
      <c r="A12" s="11">
        <v>61002</v>
      </c>
      <c r="B12" s="11" t="s">
        <v>32</v>
      </c>
      <c r="C12" s="12">
        <v>658.81</v>
      </c>
      <c r="D12" s="12">
        <v>633.22</v>
      </c>
      <c r="E12" s="12">
        <v>643.98</v>
      </c>
      <c r="F12" s="13">
        <v>3103844</v>
      </c>
      <c r="G12" s="14">
        <v>642367</v>
      </c>
      <c r="H12" s="14">
        <v>0</v>
      </c>
      <c r="I12" s="15">
        <f t="shared" si="0"/>
        <v>909555</v>
      </c>
      <c r="J12" s="14">
        <v>631973</v>
      </c>
      <c r="K12" s="16">
        <v>0</v>
      </c>
      <c r="L12" s="14">
        <f t="shared" si="1"/>
        <v>919949</v>
      </c>
      <c r="M12" s="14">
        <f t="shared" si="2"/>
        <v>1829504</v>
      </c>
      <c r="N12" s="14">
        <v>0</v>
      </c>
      <c r="O12" s="12">
        <f t="shared" si="3"/>
        <v>643.98</v>
      </c>
      <c r="P12" s="14">
        <f t="shared" si="4"/>
        <v>0</v>
      </c>
      <c r="Q12" s="14">
        <f t="shared" si="5"/>
        <v>279</v>
      </c>
      <c r="R12" s="16">
        <f t="shared" si="6"/>
        <v>279</v>
      </c>
      <c r="S12" s="14">
        <f t="shared" si="7"/>
        <v>1829783</v>
      </c>
      <c r="T12" s="13">
        <v>114033</v>
      </c>
      <c r="U12" s="13">
        <v>142721</v>
      </c>
      <c r="V12" s="13">
        <f t="shared" si="8"/>
        <v>1573029</v>
      </c>
    </row>
    <row r="13" spans="1:22" x14ac:dyDescent="0.2">
      <c r="A13" s="11">
        <v>25001</v>
      </c>
      <c r="B13" s="11" t="s">
        <v>33</v>
      </c>
      <c r="C13" s="12">
        <v>120</v>
      </c>
      <c r="D13" s="12">
        <v>117</v>
      </c>
      <c r="E13" s="12">
        <v>119</v>
      </c>
      <c r="F13" s="13">
        <v>672605</v>
      </c>
      <c r="G13" s="14">
        <v>167568</v>
      </c>
      <c r="H13" s="14">
        <v>0</v>
      </c>
      <c r="I13" s="15">
        <f t="shared" si="0"/>
        <v>168735</v>
      </c>
      <c r="J13" s="14">
        <v>160168</v>
      </c>
      <c r="K13" s="16">
        <v>0</v>
      </c>
      <c r="L13" s="14">
        <f t="shared" si="1"/>
        <v>176135</v>
      </c>
      <c r="M13" s="14">
        <f t="shared" si="2"/>
        <v>344870</v>
      </c>
      <c r="N13" s="14">
        <v>0</v>
      </c>
      <c r="O13" s="12">
        <f t="shared" si="3"/>
        <v>119</v>
      </c>
      <c r="P13" s="14">
        <f t="shared" si="4"/>
        <v>0</v>
      </c>
      <c r="Q13" s="14">
        <f t="shared" si="5"/>
        <v>52</v>
      </c>
      <c r="R13" s="16">
        <f t="shared" si="6"/>
        <v>52</v>
      </c>
      <c r="S13" s="14">
        <f t="shared" si="7"/>
        <v>344922</v>
      </c>
      <c r="T13" s="13">
        <v>20978</v>
      </c>
      <c r="U13" s="13">
        <v>26255</v>
      </c>
      <c r="V13" s="13">
        <f t="shared" si="8"/>
        <v>297689</v>
      </c>
    </row>
    <row r="14" spans="1:22" x14ac:dyDescent="0.2">
      <c r="A14" s="11">
        <v>52001</v>
      </c>
      <c r="B14" s="11" t="s">
        <v>34</v>
      </c>
      <c r="C14" s="12">
        <v>136</v>
      </c>
      <c r="D14" s="12">
        <v>131</v>
      </c>
      <c r="E14" s="12">
        <v>133.13999999999999</v>
      </c>
      <c r="F14" s="13">
        <v>754561</v>
      </c>
      <c r="G14" s="14">
        <v>167508</v>
      </c>
      <c r="H14" s="14">
        <v>0</v>
      </c>
      <c r="I14" s="15">
        <f t="shared" si="0"/>
        <v>209773</v>
      </c>
      <c r="J14" s="14">
        <v>173907</v>
      </c>
      <c r="K14" s="16">
        <v>0</v>
      </c>
      <c r="L14" s="14">
        <f t="shared" si="1"/>
        <v>203374</v>
      </c>
      <c r="M14" s="14">
        <f t="shared" si="2"/>
        <v>413147</v>
      </c>
      <c r="N14" s="14">
        <v>0</v>
      </c>
      <c r="O14" s="12">
        <f t="shared" si="3"/>
        <v>133.13999999999999</v>
      </c>
      <c r="P14" s="14">
        <f t="shared" si="4"/>
        <v>0</v>
      </c>
      <c r="Q14" s="14">
        <f t="shared" si="5"/>
        <v>58</v>
      </c>
      <c r="R14" s="16">
        <f t="shared" si="6"/>
        <v>58</v>
      </c>
      <c r="S14" s="14">
        <f t="shared" si="7"/>
        <v>413205</v>
      </c>
      <c r="T14" s="13">
        <v>26300</v>
      </c>
      <c r="U14" s="13">
        <v>32917</v>
      </c>
      <c r="V14" s="13">
        <f t="shared" si="8"/>
        <v>353988</v>
      </c>
    </row>
    <row r="15" spans="1:22" x14ac:dyDescent="0.2">
      <c r="A15" s="11">
        <v>4002</v>
      </c>
      <c r="B15" s="11" t="s">
        <v>35</v>
      </c>
      <c r="C15" s="12">
        <v>561</v>
      </c>
      <c r="D15" s="12">
        <v>575</v>
      </c>
      <c r="E15" s="12">
        <v>565</v>
      </c>
      <c r="F15" s="13">
        <v>2767525</v>
      </c>
      <c r="G15" s="14">
        <v>387382</v>
      </c>
      <c r="H15" s="14">
        <v>0</v>
      </c>
      <c r="I15" s="15">
        <f t="shared" si="0"/>
        <v>996381</v>
      </c>
      <c r="J15" s="14">
        <v>372552</v>
      </c>
      <c r="K15" s="16">
        <v>0</v>
      </c>
      <c r="L15" s="14">
        <f t="shared" si="1"/>
        <v>1011211</v>
      </c>
      <c r="M15" s="14">
        <f t="shared" si="2"/>
        <v>2007592</v>
      </c>
      <c r="N15" s="14">
        <v>0</v>
      </c>
      <c r="O15" s="12">
        <f t="shared" si="3"/>
        <v>565</v>
      </c>
      <c r="P15" s="14">
        <f t="shared" si="4"/>
        <v>0</v>
      </c>
      <c r="Q15" s="14">
        <f t="shared" si="5"/>
        <v>245</v>
      </c>
      <c r="R15" s="16">
        <f t="shared" si="6"/>
        <v>245</v>
      </c>
      <c r="S15" s="14">
        <f t="shared" si="7"/>
        <v>2007837</v>
      </c>
      <c r="T15" s="13">
        <v>124919</v>
      </c>
      <c r="U15" s="13">
        <v>156346</v>
      </c>
      <c r="V15" s="13">
        <f t="shared" si="8"/>
        <v>1726572</v>
      </c>
    </row>
    <row r="16" spans="1:22" x14ac:dyDescent="0.2">
      <c r="A16" s="11">
        <v>22001</v>
      </c>
      <c r="B16" s="11" t="s">
        <v>36</v>
      </c>
      <c r="C16" s="12">
        <v>131.01</v>
      </c>
      <c r="D16" s="12">
        <v>130</v>
      </c>
      <c r="E16" s="12">
        <v>136</v>
      </c>
      <c r="F16" s="13">
        <v>768691</v>
      </c>
      <c r="G16" s="14">
        <v>152101</v>
      </c>
      <c r="H16" s="14">
        <v>0</v>
      </c>
      <c r="I16" s="15">
        <f t="shared" si="0"/>
        <v>232245</v>
      </c>
      <c r="J16" s="14">
        <v>159854</v>
      </c>
      <c r="K16" s="16">
        <v>0</v>
      </c>
      <c r="L16" s="14">
        <f t="shared" si="1"/>
        <v>224492</v>
      </c>
      <c r="M16" s="14">
        <f t="shared" si="2"/>
        <v>456737</v>
      </c>
      <c r="N16" s="14">
        <v>0</v>
      </c>
      <c r="O16" s="12">
        <f t="shared" si="3"/>
        <v>136</v>
      </c>
      <c r="P16" s="14">
        <f t="shared" si="4"/>
        <v>0</v>
      </c>
      <c r="Q16" s="14">
        <f t="shared" si="5"/>
        <v>59</v>
      </c>
      <c r="R16" s="16">
        <f t="shared" si="6"/>
        <v>59</v>
      </c>
      <c r="S16" s="14">
        <f t="shared" si="7"/>
        <v>456796</v>
      </c>
      <c r="T16" s="13">
        <v>27170</v>
      </c>
      <c r="U16" s="13">
        <v>34005</v>
      </c>
      <c r="V16" s="13">
        <f t="shared" si="8"/>
        <v>395621</v>
      </c>
    </row>
    <row r="17" spans="1:22" x14ac:dyDescent="0.2">
      <c r="A17" s="11">
        <v>49002</v>
      </c>
      <c r="B17" s="11" t="s">
        <v>37</v>
      </c>
      <c r="C17" s="12">
        <v>3094.62</v>
      </c>
      <c r="D17" s="12">
        <v>3227.43</v>
      </c>
      <c r="E17" s="12">
        <v>3297</v>
      </c>
      <c r="F17" s="13">
        <v>15840766</v>
      </c>
      <c r="G17" s="14">
        <v>3042364</v>
      </c>
      <c r="H17" s="14">
        <v>0</v>
      </c>
      <c r="I17" s="15">
        <f t="shared" si="0"/>
        <v>4878019</v>
      </c>
      <c r="J17" s="14">
        <v>3086532</v>
      </c>
      <c r="K17" s="16">
        <v>0</v>
      </c>
      <c r="L17" s="14">
        <f t="shared" si="1"/>
        <v>4833851</v>
      </c>
      <c r="M17" s="14">
        <f t="shared" si="2"/>
        <v>9711870</v>
      </c>
      <c r="N17" s="14">
        <v>0</v>
      </c>
      <c r="O17" s="12">
        <f t="shared" si="3"/>
        <v>3297</v>
      </c>
      <c r="P17" s="14">
        <f t="shared" si="4"/>
        <v>0</v>
      </c>
      <c r="Q17" s="14">
        <f t="shared" si="5"/>
        <v>1428</v>
      </c>
      <c r="R17" s="16">
        <f t="shared" si="6"/>
        <v>1428</v>
      </c>
      <c r="S17" s="14">
        <f t="shared" si="7"/>
        <v>9713298</v>
      </c>
      <c r="T17" s="13">
        <v>570617</v>
      </c>
      <c r="U17" s="13">
        <v>714172</v>
      </c>
      <c r="V17" s="13">
        <f t="shared" si="8"/>
        <v>8428509</v>
      </c>
    </row>
    <row r="18" spans="1:22" x14ac:dyDescent="0.2">
      <c r="A18" s="18">
        <v>30003</v>
      </c>
      <c r="B18" s="18" t="s">
        <v>38</v>
      </c>
      <c r="C18" s="19"/>
      <c r="D18" s="19"/>
      <c r="E18" s="19">
        <v>300</v>
      </c>
      <c r="F18" s="20">
        <v>1632077</v>
      </c>
      <c r="G18" s="21">
        <v>309866</v>
      </c>
      <c r="H18" s="21">
        <v>0</v>
      </c>
      <c r="I18" s="22">
        <f t="shared" si="0"/>
        <v>506173</v>
      </c>
      <c r="J18" s="21">
        <v>328140</v>
      </c>
      <c r="K18" s="23">
        <v>0</v>
      </c>
      <c r="L18" s="21">
        <f t="shared" si="1"/>
        <v>487899</v>
      </c>
      <c r="M18" s="21">
        <f t="shared" si="2"/>
        <v>994072</v>
      </c>
      <c r="N18" s="19">
        <v>0</v>
      </c>
      <c r="O18" s="19">
        <f t="shared" si="3"/>
        <v>300</v>
      </c>
      <c r="P18" s="21">
        <f t="shared" si="4"/>
        <v>0</v>
      </c>
      <c r="Q18" s="21">
        <f t="shared" si="5"/>
        <v>130</v>
      </c>
      <c r="R18" s="23">
        <f t="shared" si="6"/>
        <v>130</v>
      </c>
      <c r="S18" s="21">
        <f t="shared" si="7"/>
        <v>994202</v>
      </c>
      <c r="T18" s="20">
        <v>70656</v>
      </c>
      <c r="U18" s="20">
        <v>88432</v>
      </c>
      <c r="V18" s="24">
        <f t="shared" si="8"/>
        <v>835114</v>
      </c>
    </row>
    <row r="19" spans="1:22" x14ac:dyDescent="0.2">
      <c r="A19" s="11">
        <v>45004</v>
      </c>
      <c r="B19" s="11" t="s">
        <v>39</v>
      </c>
      <c r="C19" s="12">
        <v>491</v>
      </c>
      <c r="D19" s="12">
        <v>507.2</v>
      </c>
      <c r="E19" s="12">
        <v>500</v>
      </c>
      <c r="F19" s="13">
        <v>2508243</v>
      </c>
      <c r="G19" s="14">
        <v>653907</v>
      </c>
      <c r="H19" s="14">
        <v>0</v>
      </c>
      <c r="I19" s="15">
        <f t="shared" si="0"/>
        <v>600215</v>
      </c>
      <c r="J19" s="14">
        <v>718412</v>
      </c>
      <c r="K19" s="16">
        <v>0</v>
      </c>
      <c r="L19" s="14">
        <f t="shared" si="1"/>
        <v>535710</v>
      </c>
      <c r="M19" s="14">
        <f t="shared" si="2"/>
        <v>1135925</v>
      </c>
      <c r="N19" s="14">
        <v>0</v>
      </c>
      <c r="O19" s="12">
        <f t="shared" si="3"/>
        <v>500</v>
      </c>
      <c r="P19" s="14">
        <f t="shared" si="4"/>
        <v>0</v>
      </c>
      <c r="Q19" s="14">
        <f t="shared" si="5"/>
        <v>216</v>
      </c>
      <c r="R19" s="16">
        <f t="shared" si="6"/>
        <v>216</v>
      </c>
      <c r="S19" s="14">
        <f t="shared" si="7"/>
        <v>1136141</v>
      </c>
      <c r="T19" s="13">
        <v>75027</v>
      </c>
      <c r="U19" s="13">
        <v>93902</v>
      </c>
      <c r="V19" s="13">
        <f t="shared" si="8"/>
        <v>967212</v>
      </c>
    </row>
    <row r="20" spans="1:22" x14ac:dyDescent="0.2">
      <c r="A20" s="11">
        <v>5001</v>
      </c>
      <c r="B20" s="11" t="s">
        <v>40</v>
      </c>
      <c r="C20" s="12">
        <v>2743.63</v>
      </c>
      <c r="D20" s="12">
        <v>2796.03</v>
      </c>
      <c r="E20" s="12">
        <v>2848.79</v>
      </c>
      <c r="F20" s="13">
        <v>13687296</v>
      </c>
      <c r="G20" s="14">
        <v>3272489</v>
      </c>
      <c r="H20" s="14">
        <v>0</v>
      </c>
      <c r="I20" s="15">
        <f t="shared" si="0"/>
        <v>3571159</v>
      </c>
      <c r="J20" s="14">
        <v>3351627</v>
      </c>
      <c r="K20" s="16">
        <v>0</v>
      </c>
      <c r="L20" s="14">
        <f t="shared" si="1"/>
        <v>3492021</v>
      </c>
      <c r="M20" s="14">
        <f t="shared" si="2"/>
        <v>7063180</v>
      </c>
      <c r="N20" s="14">
        <v>0</v>
      </c>
      <c r="O20" s="12">
        <f t="shared" si="3"/>
        <v>2848.79</v>
      </c>
      <c r="P20" s="14">
        <f t="shared" si="4"/>
        <v>0</v>
      </c>
      <c r="Q20" s="14">
        <f t="shared" si="5"/>
        <v>1233</v>
      </c>
      <c r="R20" s="16">
        <f t="shared" si="6"/>
        <v>1233</v>
      </c>
      <c r="S20" s="14">
        <f t="shared" si="7"/>
        <v>7064413</v>
      </c>
      <c r="T20" s="13">
        <v>423945</v>
      </c>
      <c r="U20" s="13">
        <v>530600</v>
      </c>
      <c r="V20" s="13">
        <f t="shared" si="8"/>
        <v>6109868</v>
      </c>
    </row>
    <row r="21" spans="1:22" x14ac:dyDescent="0.2">
      <c r="A21" s="11">
        <v>26002</v>
      </c>
      <c r="B21" s="11" t="s">
        <v>41</v>
      </c>
      <c r="C21" s="12">
        <v>196</v>
      </c>
      <c r="D21" s="12">
        <v>198</v>
      </c>
      <c r="E21" s="12">
        <v>191</v>
      </c>
      <c r="F21" s="13">
        <v>1113472</v>
      </c>
      <c r="G21" s="14">
        <v>195941</v>
      </c>
      <c r="H21" s="14">
        <v>0</v>
      </c>
      <c r="I21" s="15">
        <f t="shared" si="0"/>
        <v>360795</v>
      </c>
      <c r="J21" s="14">
        <v>181430</v>
      </c>
      <c r="K21" s="16">
        <v>0</v>
      </c>
      <c r="L21" s="14">
        <f t="shared" si="1"/>
        <v>375306</v>
      </c>
      <c r="M21" s="14">
        <f t="shared" si="2"/>
        <v>736101</v>
      </c>
      <c r="N21" s="14">
        <v>0</v>
      </c>
      <c r="O21" s="12">
        <f t="shared" si="3"/>
        <v>191</v>
      </c>
      <c r="P21" s="14">
        <f t="shared" si="4"/>
        <v>0</v>
      </c>
      <c r="Q21" s="14">
        <f t="shared" si="5"/>
        <v>83</v>
      </c>
      <c r="R21" s="16">
        <f t="shared" si="6"/>
        <v>83</v>
      </c>
      <c r="S21" s="14">
        <f t="shared" si="7"/>
        <v>736184</v>
      </c>
      <c r="T21" s="13">
        <v>45234</v>
      </c>
      <c r="U21" s="13">
        <v>56614</v>
      </c>
      <c r="V21" s="13">
        <f t="shared" si="8"/>
        <v>634336</v>
      </c>
    </row>
    <row r="22" spans="1:22" x14ac:dyDescent="0.2">
      <c r="A22" s="11">
        <v>43001</v>
      </c>
      <c r="B22" s="11" t="s">
        <v>42</v>
      </c>
      <c r="C22" s="12">
        <v>230.25</v>
      </c>
      <c r="D22" s="12">
        <v>250</v>
      </c>
      <c r="E22" s="12">
        <v>256</v>
      </c>
      <c r="F22" s="13">
        <v>1416573</v>
      </c>
      <c r="G22" s="14">
        <v>204316</v>
      </c>
      <c r="H22" s="14">
        <v>0</v>
      </c>
      <c r="I22" s="15">
        <f t="shared" si="0"/>
        <v>503971</v>
      </c>
      <c r="J22" s="14">
        <v>188187</v>
      </c>
      <c r="K22" s="16">
        <v>0</v>
      </c>
      <c r="L22" s="14">
        <f t="shared" si="1"/>
        <v>520100</v>
      </c>
      <c r="M22" s="14">
        <f t="shared" si="2"/>
        <v>1024071</v>
      </c>
      <c r="N22" s="14">
        <v>0</v>
      </c>
      <c r="O22" s="12">
        <f t="shared" si="3"/>
        <v>256</v>
      </c>
      <c r="P22" s="14">
        <f t="shared" si="4"/>
        <v>0</v>
      </c>
      <c r="Q22" s="14">
        <f t="shared" si="5"/>
        <v>111</v>
      </c>
      <c r="R22" s="16">
        <f t="shared" si="6"/>
        <v>111</v>
      </c>
      <c r="S22" s="14">
        <f t="shared" si="7"/>
        <v>1024182</v>
      </c>
      <c r="T22" s="13">
        <v>58184</v>
      </c>
      <c r="U22" s="13">
        <v>72822</v>
      </c>
      <c r="V22" s="13">
        <f t="shared" si="8"/>
        <v>893176</v>
      </c>
    </row>
    <row r="23" spans="1:22" x14ac:dyDescent="0.2">
      <c r="A23" s="11">
        <v>41001</v>
      </c>
      <c r="B23" s="11" t="s">
        <v>43</v>
      </c>
      <c r="C23" s="12">
        <v>880.05</v>
      </c>
      <c r="D23" s="12">
        <v>878.05</v>
      </c>
      <c r="E23" s="12">
        <v>889.5</v>
      </c>
      <c r="F23" s="13">
        <v>4281379</v>
      </c>
      <c r="G23" s="14">
        <v>941821</v>
      </c>
      <c r="H23" s="14">
        <v>0</v>
      </c>
      <c r="I23" s="15">
        <f t="shared" si="0"/>
        <v>1198869</v>
      </c>
      <c r="J23" s="14">
        <v>905127</v>
      </c>
      <c r="K23" s="16">
        <v>0</v>
      </c>
      <c r="L23" s="14">
        <f t="shared" si="1"/>
        <v>1235563</v>
      </c>
      <c r="M23" s="14">
        <f t="shared" si="2"/>
        <v>2434432</v>
      </c>
      <c r="N23" s="14">
        <v>0</v>
      </c>
      <c r="O23" s="12">
        <f t="shared" si="3"/>
        <v>889.5</v>
      </c>
      <c r="P23" s="14">
        <f t="shared" si="4"/>
        <v>0</v>
      </c>
      <c r="Q23" s="14">
        <f t="shared" si="5"/>
        <v>385</v>
      </c>
      <c r="R23" s="16">
        <f t="shared" si="6"/>
        <v>385</v>
      </c>
      <c r="S23" s="14">
        <f t="shared" si="7"/>
        <v>2434817</v>
      </c>
      <c r="T23" s="13">
        <v>147033</v>
      </c>
      <c r="U23" s="13">
        <v>184024</v>
      </c>
      <c r="V23" s="13">
        <f t="shared" si="8"/>
        <v>2103760</v>
      </c>
    </row>
    <row r="24" spans="1:22" x14ac:dyDescent="0.2">
      <c r="A24" s="11">
        <v>28001</v>
      </c>
      <c r="B24" s="11" t="s">
        <v>44</v>
      </c>
      <c r="C24" s="12">
        <v>284</v>
      </c>
      <c r="D24" s="12">
        <v>284</v>
      </c>
      <c r="E24" s="12">
        <v>259.25</v>
      </c>
      <c r="F24" s="13">
        <v>1554661</v>
      </c>
      <c r="G24" s="14">
        <v>213130</v>
      </c>
      <c r="H24" s="14">
        <v>0</v>
      </c>
      <c r="I24" s="15">
        <f t="shared" si="0"/>
        <v>564201</v>
      </c>
      <c r="J24" s="14">
        <v>220421</v>
      </c>
      <c r="K24" s="16">
        <v>0</v>
      </c>
      <c r="L24" s="14">
        <f t="shared" si="1"/>
        <v>556910</v>
      </c>
      <c r="M24" s="14">
        <f t="shared" si="2"/>
        <v>1121111</v>
      </c>
      <c r="N24" s="14">
        <v>0</v>
      </c>
      <c r="O24" s="12">
        <f t="shared" si="3"/>
        <v>259.25</v>
      </c>
      <c r="P24" s="14">
        <f t="shared" si="4"/>
        <v>0</v>
      </c>
      <c r="Q24" s="14">
        <f t="shared" si="5"/>
        <v>112</v>
      </c>
      <c r="R24" s="16">
        <f t="shared" si="6"/>
        <v>112</v>
      </c>
      <c r="S24" s="14">
        <f t="shared" si="7"/>
        <v>1121223</v>
      </c>
      <c r="T24" s="13">
        <v>70736</v>
      </c>
      <c r="U24" s="13">
        <v>88531</v>
      </c>
      <c r="V24" s="13">
        <f t="shared" si="8"/>
        <v>961956</v>
      </c>
    </row>
    <row r="25" spans="1:22" x14ac:dyDescent="0.2">
      <c r="A25" s="11">
        <v>60001</v>
      </c>
      <c r="B25" s="11" t="s">
        <v>45</v>
      </c>
      <c r="C25" s="12">
        <v>243.2</v>
      </c>
      <c r="D25" s="12">
        <v>235</v>
      </c>
      <c r="E25" s="12">
        <v>224</v>
      </c>
      <c r="F25" s="13">
        <v>1331619</v>
      </c>
      <c r="G25" s="14">
        <v>241539</v>
      </c>
      <c r="H25" s="14">
        <v>0</v>
      </c>
      <c r="I25" s="15">
        <f t="shared" si="0"/>
        <v>424271</v>
      </c>
      <c r="J25" s="14">
        <v>236128</v>
      </c>
      <c r="K25" s="16">
        <v>0</v>
      </c>
      <c r="L25" s="14">
        <f t="shared" si="1"/>
        <v>429682</v>
      </c>
      <c r="M25" s="14">
        <f t="shared" si="2"/>
        <v>853953</v>
      </c>
      <c r="N25" s="14">
        <v>0</v>
      </c>
      <c r="O25" s="12">
        <f t="shared" si="3"/>
        <v>224</v>
      </c>
      <c r="P25" s="14">
        <f t="shared" si="4"/>
        <v>0</v>
      </c>
      <c r="Q25" s="14">
        <f t="shared" si="5"/>
        <v>97</v>
      </c>
      <c r="R25" s="16">
        <f t="shared" si="6"/>
        <v>97</v>
      </c>
      <c r="S25" s="14">
        <f t="shared" si="7"/>
        <v>854050</v>
      </c>
      <c r="T25" s="13">
        <v>53192</v>
      </c>
      <c r="U25" s="13">
        <v>66574</v>
      </c>
      <c r="V25" s="13">
        <f t="shared" si="8"/>
        <v>734284</v>
      </c>
    </row>
    <row r="26" spans="1:22" x14ac:dyDescent="0.2">
      <c r="A26" s="11">
        <v>7001</v>
      </c>
      <c r="B26" s="11" t="s">
        <v>46</v>
      </c>
      <c r="C26" s="12">
        <v>861.38</v>
      </c>
      <c r="D26" s="12">
        <v>857.75</v>
      </c>
      <c r="E26" s="12">
        <v>900.9</v>
      </c>
      <c r="F26" s="13">
        <v>4328464</v>
      </c>
      <c r="G26" s="14">
        <v>658829</v>
      </c>
      <c r="H26" s="14">
        <v>0</v>
      </c>
      <c r="I26" s="15">
        <f t="shared" si="0"/>
        <v>1505403</v>
      </c>
      <c r="J26" s="14">
        <v>657269</v>
      </c>
      <c r="K26" s="16">
        <v>0</v>
      </c>
      <c r="L26" s="14">
        <f t="shared" si="1"/>
        <v>1506963</v>
      </c>
      <c r="M26" s="14">
        <f t="shared" si="2"/>
        <v>3012366</v>
      </c>
      <c r="N26" s="14">
        <v>0</v>
      </c>
      <c r="O26" s="12">
        <f t="shared" si="3"/>
        <v>900.9</v>
      </c>
      <c r="P26" s="14">
        <f t="shared" si="4"/>
        <v>0</v>
      </c>
      <c r="Q26" s="14">
        <f t="shared" si="5"/>
        <v>390</v>
      </c>
      <c r="R26" s="16">
        <f t="shared" si="6"/>
        <v>390</v>
      </c>
      <c r="S26" s="14">
        <f t="shared" si="7"/>
        <v>3012756</v>
      </c>
      <c r="T26" s="13">
        <v>176288</v>
      </c>
      <c r="U26" s="13">
        <v>220637</v>
      </c>
      <c r="V26" s="13">
        <f t="shared" si="8"/>
        <v>2615831</v>
      </c>
    </row>
    <row r="27" spans="1:22" x14ac:dyDescent="0.2">
      <c r="A27" s="11">
        <v>39001</v>
      </c>
      <c r="B27" s="11" t="s">
        <v>47</v>
      </c>
      <c r="C27" s="12">
        <v>554.84</v>
      </c>
      <c r="D27" s="12">
        <v>575</v>
      </c>
      <c r="E27" s="12">
        <v>579</v>
      </c>
      <c r="F27" s="13">
        <v>2807627</v>
      </c>
      <c r="G27" s="14">
        <v>449747</v>
      </c>
      <c r="H27" s="14">
        <v>0</v>
      </c>
      <c r="I27" s="15">
        <f t="shared" si="0"/>
        <v>954067</v>
      </c>
      <c r="J27" s="14">
        <v>438365</v>
      </c>
      <c r="K27" s="16">
        <v>0</v>
      </c>
      <c r="L27" s="14">
        <f t="shared" si="1"/>
        <v>965449</v>
      </c>
      <c r="M27" s="14">
        <f t="shared" si="2"/>
        <v>1919516</v>
      </c>
      <c r="N27" s="14">
        <v>0</v>
      </c>
      <c r="O27" s="12">
        <f t="shared" si="3"/>
        <v>579</v>
      </c>
      <c r="P27" s="14">
        <f t="shared" si="4"/>
        <v>0</v>
      </c>
      <c r="Q27" s="14">
        <f t="shared" si="5"/>
        <v>251</v>
      </c>
      <c r="R27" s="16">
        <f t="shared" si="6"/>
        <v>251</v>
      </c>
      <c r="S27" s="14">
        <f t="shared" si="7"/>
        <v>1919767</v>
      </c>
      <c r="T27" s="13">
        <v>116391</v>
      </c>
      <c r="U27" s="13">
        <v>145672</v>
      </c>
      <c r="V27" s="13">
        <f t="shared" si="8"/>
        <v>1657704</v>
      </c>
    </row>
    <row r="28" spans="1:22" x14ac:dyDescent="0.2">
      <c r="A28" s="11">
        <v>12002</v>
      </c>
      <c r="B28" s="11" t="s">
        <v>48</v>
      </c>
      <c r="C28" s="12">
        <v>370</v>
      </c>
      <c r="D28" s="12">
        <v>379</v>
      </c>
      <c r="E28" s="12">
        <v>355</v>
      </c>
      <c r="F28" s="13">
        <v>1978260</v>
      </c>
      <c r="G28" s="14">
        <v>538423</v>
      </c>
      <c r="H28" s="14">
        <v>0</v>
      </c>
      <c r="I28" s="15">
        <f t="shared" si="0"/>
        <v>450707</v>
      </c>
      <c r="J28" s="14">
        <v>620577</v>
      </c>
      <c r="K28" s="16">
        <v>0</v>
      </c>
      <c r="L28" s="14">
        <f t="shared" si="1"/>
        <v>368553</v>
      </c>
      <c r="M28" s="14">
        <f t="shared" si="2"/>
        <v>819260</v>
      </c>
      <c r="N28" s="14">
        <v>0</v>
      </c>
      <c r="O28" s="12">
        <f t="shared" si="3"/>
        <v>355</v>
      </c>
      <c r="P28" s="14">
        <f t="shared" si="4"/>
        <v>0</v>
      </c>
      <c r="Q28" s="14">
        <f t="shared" si="5"/>
        <v>154</v>
      </c>
      <c r="R28" s="16">
        <f t="shared" si="6"/>
        <v>154</v>
      </c>
      <c r="S28" s="14">
        <f t="shared" si="7"/>
        <v>819414</v>
      </c>
      <c r="T28" s="13">
        <v>56506</v>
      </c>
      <c r="U28" s="13">
        <v>70722</v>
      </c>
      <c r="V28" s="13">
        <f t="shared" si="8"/>
        <v>692186</v>
      </c>
    </row>
    <row r="29" spans="1:22" x14ac:dyDescent="0.2">
      <c r="A29" s="11">
        <v>50005</v>
      </c>
      <c r="B29" s="11" t="s">
        <v>49</v>
      </c>
      <c r="C29" s="12">
        <v>262</v>
      </c>
      <c r="D29" s="12">
        <v>253</v>
      </c>
      <c r="E29" s="12">
        <v>260</v>
      </c>
      <c r="F29" s="13">
        <v>1436503</v>
      </c>
      <c r="G29" s="14">
        <v>243355</v>
      </c>
      <c r="H29" s="14">
        <v>0</v>
      </c>
      <c r="I29" s="15">
        <f t="shared" si="0"/>
        <v>474897</v>
      </c>
      <c r="J29" s="14">
        <v>254328</v>
      </c>
      <c r="K29" s="16">
        <v>0</v>
      </c>
      <c r="L29" s="14">
        <f t="shared" si="1"/>
        <v>463924</v>
      </c>
      <c r="M29" s="14">
        <f t="shared" si="2"/>
        <v>938821</v>
      </c>
      <c r="N29" s="14">
        <v>0</v>
      </c>
      <c r="O29" s="12">
        <f t="shared" si="3"/>
        <v>260</v>
      </c>
      <c r="P29" s="14">
        <f t="shared" si="4"/>
        <v>0</v>
      </c>
      <c r="Q29" s="14">
        <f t="shared" si="5"/>
        <v>113</v>
      </c>
      <c r="R29" s="16">
        <f t="shared" si="6"/>
        <v>113</v>
      </c>
      <c r="S29" s="14">
        <f t="shared" si="7"/>
        <v>938934</v>
      </c>
      <c r="T29" s="13">
        <v>58759</v>
      </c>
      <c r="U29" s="13">
        <v>73542</v>
      </c>
      <c r="V29" s="13">
        <f t="shared" si="8"/>
        <v>806633</v>
      </c>
    </row>
    <row r="30" spans="1:22" x14ac:dyDescent="0.2">
      <c r="A30" s="11">
        <v>59003</v>
      </c>
      <c r="B30" s="11" t="s">
        <v>50</v>
      </c>
      <c r="C30" s="12"/>
      <c r="D30" s="12">
        <v>265</v>
      </c>
      <c r="E30" s="12">
        <v>276</v>
      </c>
      <c r="F30" s="13">
        <v>1515547</v>
      </c>
      <c r="G30" s="14">
        <v>217255</v>
      </c>
      <c r="H30" s="14">
        <v>0</v>
      </c>
      <c r="I30" s="15">
        <f t="shared" si="0"/>
        <v>540519</v>
      </c>
      <c r="J30" s="14">
        <v>220216</v>
      </c>
      <c r="K30" s="16">
        <v>0</v>
      </c>
      <c r="L30" s="14">
        <f t="shared" si="1"/>
        <v>537558</v>
      </c>
      <c r="M30" s="14">
        <f t="shared" si="2"/>
        <v>1078077</v>
      </c>
      <c r="N30" s="14">
        <v>0</v>
      </c>
      <c r="O30" s="12">
        <f t="shared" si="3"/>
        <v>276</v>
      </c>
      <c r="P30" s="14">
        <f t="shared" si="4"/>
        <v>0</v>
      </c>
      <c r="Q30" s="14">
        <f t="shared" si="5"/>
        <v>120</v>
      </c>
      <c r="R30" s="16">
        <f t="shared" si="6"/>
        <v>120</v>
      </c>
      <c r="S30" s="14">
        <f t="shared" si="7"/>
        <v>1078197</v>
      </c>
      <c r="T30" s="13">
        <v>64367</v>
      </c>
      <c r="U30" s="13">
        <v>80560</v>
      </c>
      <c r="V30" s="13">
        <f t="shared" si="8"/>
        <v>933270</v>
      </c>
    </row>
    <row r="31" spans="1:22" x14ac:dyDescent="0.2">
      <c r="A31" s="11">
        <v>21002</v>
      </c>
      <c r="B31" s="11" t="s">
        <v>51</v>
      </c>
      <c r="C31" s="12">
        <v>166</v>
      </c>
      <c r="D31" s="12">
        <v>171</v>
      </c>
      <c r="E31" s="12">
        <v>160</v>
      </c>
      <c r="F31" s="13">
        <v>952386</v>
      </c>
      <c r="G31" s="14">
        <v>191354</v>
      </c>
      <c r="H31" s="14">
        <v>0</v>
      </c>
      <c r="I31" s="15">
        <f t="shared" si="0"/>
        <v>284839</v>
      </c>
      <c r="J31" s="14">
        <v>188673</v>
      </c>
      <c r="K31" s="16">
        <v>0</v>
      </c>
      <c r="L31" s="14">
        <f t="shared" si="1"/>
        <v>287520</v>
      </c>
      <c r="M31" s="14">
        <f t="shared" si="2"/>
        <v>572359</v>
      </c>
      <c r="N31" s="14">
        <v>0</v>
      </c>
      <c r="O31" s="12">
        <f t="shared" si="3"/>
        <v>160</v>
      </c>
      <c r="P31" s="14">
        <f t="shared" si="4"/>
        <v>0</v>
      </c>
      <c r="Q31" s="14">
        <f t="shared" si="5"/>
        <v>69</v>
      </c>
      <c r="R31" s="16">
        <f t="shared" si="6"/>
        <v>69</v>
      </c>
      <c r="S31" s="14">
        <f t="shared" si="7"/>
        <v>572428</v>
      </c>
      <c r="T31" s="13">
        <v>35711</v>
      </c>
      <c r="U31" s="13">
        <v>44695</v>
      </c>
      <c r="V31" s="13">
        <f t="shared" si="8"/>
        <v>492022</v>
      </c>
    </row>
    <row r="32" spans="1:22" x14ac:dyDescent="0.2">
      <c r="A32" s="11">
        <v>16001</v>
      </c>
      <c r="B32" s="11" t="s">
        <v>52</v>
      </c>
      <c r="C32" s="12">
        <v>914</v>
      </c>
      <c r="D32" s="12">
        <v>887</v>
      </c>
      <c r="E32" s="12">
        <v>889</v>
      </c>
      <c r="F32" s="13">
        <v>4326542</v>
      </c>
      <c r="G32" s="14">
        <v>1873890</v>
      </c>
      <c r="H32" s="14">
        <v>0</v>
      </c>
      <c r="I32" s="15">
        <f t="shared" si="0"/>
        <v>289381</v>
      </c>
      <c r="J32" s="14">
        <v>1790579</v>
      </c>
      <c r="K32" s="16">
        <v>0</v>
      </c>
      <c r="L32" s="14">
        <f t="shared" si="1"/>
        <v>372692</v>
      </c>
      <c r="M32" s="14">
        <f t="shared" si="2"/>
        <v>662073</v>
      </c>
      <c r="N32" s="14">
        <v>0</v>
      </c>
      <c r="O32" s="12">
        <f t="shared" si="3"/>
        <v>889</v>
      </c>
      <c r="P32" s="14">
        <f t="shared" si="4"/>
        <v>0</v>
      </c>
      <c r="Q32" s="14">
        <f t="shared" si="5"/>
        <v>385</v>
      </c>
      <c r="R32" s="16">
        <f t="shared" si="6"/>
        <v>385</v>
      </c>
      <c r="S32" s="14">
        <f t="shared" si="7"/>
        <v>662458</v>
      </c>
      <c r="T32" s="13">
        <v>36280</v>
      </c>
      <c r="U32" s="13">
        <v>45407</v>
      </c>
      <c r="V32" s="13">
        <f t="shared" si="8"/>
        <v>580771</v>
      </c>
    </row>
    <row r="33" spans="1:22" x14ac:dyDescent="0.2">
      <c r="A33" s="11">
        <v>61008</v>
      </c>
      <c r="B33" s="11" t="s">
        <v>53</v>
      </c>
      <c r="C33" s="12">
        <v>1047</v>
      </c>
      <c r="D33" s="12">
        <v>1093.02</v>
      </c>
      <c r="E33" s="12">
        <v>1118.81</v>
      </c>
      <c r="F33" s="13">
        <v>5375435</v>
      </c>
      <c r="G33" s="14">
        <v>1535620</v>
      </c>
      <c r="H33" s="14">
        <v>0</v>
      </c>
      <c r="I33" s="15">
        <f t="shared" si="0"/>
        <v>1152098</v>
      </c>
      <c r="J33" s="14">
        <v>1635245</v>
      </c>
      <c r="K33" s="16">
        <v>0</v>
      </c>
      <c r="L33" s="14">
        <f t="shared" si="1"/>
        <v>1052473</v>
      </c>
      <c r="M33" s="14">
        <f t="shared" si="2"/>
        <v>2204571</v>
      </c>
      <c r="N33" s="14">
        <v>0</v>
      </c>
      <c r="O33" s="12">
        <f t="shared" si="3"/>
        <v>1118.81</v>
      </c>
      <c r="P33" s="14">
        <f t="shared" si="4"/>
        <v>0</v>
      </c>
      <c r="Q33" s="14">
        <f t="shared" si="5"/>
        <v>484</v>
      </c>
      <c r="R33" s="16">
        <f t="shared" si="6"/>
        <v>484</v>
      </c>
      <c r="S33" s="14">
        <f t="shared" si="7"/>
        <v>2205055</v>
      </c>
      <c r="T33" s="13">
        <v>129744</v>
      </c>
      <c r="U33" s="13">
        <v>162384</v>
      </c>
      <c r="V33" s="13">
        <f t="shared" si="8"/>
        <v>1912927</v>
      </c>
    </row>
    <row r="34" spans="1:22" x14ac:dyDescent="0.2">
      <c r="A34" s="11">
        <v>38002</v>
      </c>
      <c r="B34" s="11" t="s">
        <v>54</v>
      </c>
      <c r="C34" s="12">
        <v>288</v>
      </c>
      <c r="D34" s="12">
        <v>320</v>
      </c>
      <c r="E34" s="12">
        <v>334</v>
      </c>
      <c r="F34" s="13">
        <v>1792984</v>
      </c>
      <c r="G34" s="14">
        <v>324746</v>
      </c>
      <c r="H34" s="14">
        <v>0</v>
      </c>
      <c r="I34" s="15">
        <f t="shared" ref="I34:I65" si="9">IF((0.5*F34)-G34+H34&lt;0,0,ROUND((0.5*F34)-G34+H34,0))</f>
        <v>571746</v>
      </c>
      <c r="J34" s="14">
        <v>348262</v>
      </c>
      <c r="K34" s="16">
        <v>0</v>
      </c>
      <c r="L34" s="14">
        <f t="shared" ref="L34:L65" si="10">IF((0.5*F34)-J34+K34&lt;0, 0, ROUND((0.5*F34)-J34+K34,0))</f>
        <v>548230</v>
      </c>
      <c r="M34" s="14">
        <f t="shared" ref="M34:M65" si="11">I34+L34</f>
        <v>1119976</v>
      </c>
      <c r="N34" s="14">
        <v>0</v>
      </c>
      <c r="O34" s="12">
        <f t="shared" ref="O34:O65" si="12">IF(M34=0,0,IF(N34&gt;M34,0,E34))</f>
        <v>334</v>
      </c>
      <c r="P34" s="14">
        <f t="shared" ref="P34:P65" si="13">IF(N34&gt;M34,M34,N34)</f>
        <v>0</v>
      </c>
      <c r="Q34" s="14">
        <f t="shared" ref="Q34:Q65" si="14">ROUND((O34/$O$154)*$P$154,0)</f>
        <v>145</v>
      </c>
      <c r="R34" s="16">
        <f t="shared" ref="R34:R65" si="15">Q34-N34</f>
        <v>145</v>
      </c>
      <c r="S34" s="14">
        <f t="shared" ref="S34:S65" si="16">M34-P34+Q34</f>
        <v>1120121</v>
      </c>
      <c r="T34" s="13">
        <v>62798</v>
      </c>
      <c r="U34" s="13">
        <v>78596</v>
      </c>
      <c r="V34" s="13">
        <f t="shared" ref="V34:V65" si="17">S34-T34-U34</f>
        <v>978727</v>
      </c>
    </row>
    <row r="35" spans="1:22" x14ac:dyDescent="0.2">
      <c r="A35" s="11">
        <v>49003</v>
      </c>
      <c r="B35" s="11" t="s">
        <v>55</v>
      </c>
      <c r="C35" s="12">
        <v>924.51</v>
      </c>
      <c r="D35" s="12">
        <v>891.07</v>
      </c>
      <c r="E35" s="12">
        <v>867.49</v>
      </c>
      <c r="F35" s="13">
        <v>4361568</v>
      </c>
      <c r="G35" s="14">
        <v>866798</v>
      </c>
      <c r="H35" s="14">
        <v>0</v>
      </c>
      <c r="I35" s="15">
        <f t="shared" si="9"/>
        <v>1313986</v>
      </c>
      <c r="J35" s="14">
        <v>853486</v>
      </c>
      <c r="K35" s="16">
        <v>0</v>
      </c>
      <c r="L35" s="14">
        <f t="shared" si="10"/>
        <v>1327298</v>
      </c>
      <c r="M35" s="14">
        <f t="shared" si="11"/>
        <v>2641284</v>
      </c>
      <c r="N35" s="14">
        <v>0</v>
      </c>
      <c r="O35" s="12">
        <f t="shared" si="12"/>
        <v>867.49</v>
      </c>
      <c r="P35" s="14">
        <f t="shared" si="13"/>
        <v>0</v>
      </c>
      <c r="Q35" s="14">
        <f t="shared" si="14"/>
        <v>376</v>
      </c>
      <c r="R35" s="16">
        <f t="shared" si="15"/>
        <v>376</v>
      </c>
      <c r="S35" s="14">
        <f t="shared" si="16"/>
        <v>2641660</v>
      </c>
      <c r="T35" s="13">
        <v>164738</v>
      </c>
      <c r="U35" s="13">
        <v>206183</v>
      </c>
      <c r="V35" s="13">
        <f t="shared" si="17"/>
        <v>2270739</v>
      </c>
    </row>
    <row r="36" spans="1:22" x14ac:dyDescent="0.2">
      <c r="A36" s="11">
        <v>5006</v>
      </c>
      <c r="B36" s="11" t="s">
        <v>56</v>
      </c>
      <c r="C36" s="12">
        <v>373</v>
      </c>
      <c r="D36" s="12">
        <v>364</v>
      </c>
      <c r="E36" s="12">
        <v>362</v>
      </c>
      <c r="F36" s="13">
        <v>1951250</v>
      </c>
      <c r="G36" s="14">
        <v>410113</v>
      </c>
      <c r="H36" s="14">
        <v>0</v>
      </c>
      <c r="I36" s="15">
        <f t="shared" si="9"/>
        <v>565512</v>
      </c>
      <c r="J36" s="14">
        <v>421015</v>
      </c>
      <c r="K36" s="16">
        <v>0</v>
      </c>
      <c r="L36" s="14">
        <f t="shared" si="10"/>
        <v>554610</v>
      </c>
      <c r="M36" s="14">
        <f t="shared" si="11"/>
        <v>1120122</v>
      </c>
      <c r="N36" s="14">
        <v>0</v>
      </c>
      <c r="O36" s="12">
        <f t="shared" si="12"/>
        <v>362</v>
      </c>
      <c r="P36" s="14">
        <f t="shared" si="13"/>
        <v>0</v>
      </c>
      <c r="Q36" s="14">
        <f t="shared" si="14"/>
        <v>157</v>
      </c>
      <c r="R36" s="16">
        <f t="shared" si="15"/>
        <v>157</v>
      </c>
      <c r="S36" s="14">
        <f t="shared" si="16"/>
        <v>1120279</v>
      </c>
      <c r="T36" s="13">
        <v>70900</v>
      </c>
      <c r="U36" s="13">
        <v>88736</v>
      </c>
      <c r="V36" s="13">
        <f t="shared" si="17"/>
        <v>960643</v>
      </c>
    </row>
    <row r="37" spans="1:22" x14ac:dyDescent="0.2">
      <c r="A37" s="11">
        <v>19004</v>
      </c>
      <c r="B37" s="11" t="s">
        <v>57</v>
      </c>
      <c r="C37" s="12">
        <v>520.01</v>
      </c>
      <c r="D37" s="12">
        <v>516</v>
      </c>
      <c r="E37" s="12">
        <v>497</v>
      </c>
      <c r="F37" s="13">
        <v>2578803</v>
      </c>
      <c r="G37" s="14">
        <v>543501</v>
      </c>
      <c r="H37" s="14">
        <v>0</v>
      </c>
      <c r="I37" s="15">
        <f t="shared" si="9"/>
        <v>745901</v>
      </c>
      <c r="J37" s="14">
        <v>572543</v>
      </c>
      <c r="K37" s="16">
        <v>0</v>
      </c>
      <c r="L37" s="14">
        <f t="shared" si="10"/>
        <v>716859</v>
      </c>
      <c r="M37" s="14">
        <f t="shared" si="11"/>
        <v>1462760</v>
      </c>
      <c r="N37" s="14">
        <v>0</v>
      </c>
      <c r="O37" s="12">
        <f t="shared" si="12"/>
        <v>497</v>
      </c>
      <c r="P37" s="14">
        <f t="shared" si="13"/>
        <v>0</v>
      </c>
      <c r="Q37" s="14">
        <f t="shared" si="14"/>
        <v>215</v>
      </c>
      <c r="R37" s="16">
        <f t="shared" si="15"/>
        <v>215</v>
      </c>
      <c r="S37" s="14">
        <f t="shared" si="16"/>
        <v>1462975</v>
      </c>
      <c r="T37" s="13">
        <v>93515</v>
      </c>
      <c r="U37" s="13">
        <v>117042</v>
      </c>
      <c r="V37" s="13">
        <f t="shared" si="17"/>
        <v>1252418</v>
      </c>
    </row>
    <row r="38" spans="1:22" x14ac:dyDescent="0.2">
      <c r="A38" s="11">
        <v>56002</v>
      </c>
      <c r="B38" s="11" t="s">
        <v>58</v>
      </c>
      <c r="C38" s="12">
        <v>146</v>
      </c>
      <c r="D38" s="12">
        <v>160</v>
      </c>
      <c r="E38" s="12">
        <v>158</v>
      </c>
      <c r="F38" s="13">
        <v>893038</v>
      </c>
      <c r="G38" s="14">
        <v>290096</v>
      </c>
      <c r="H38" s="14">
        <v>0</v>
      </c>
      <c r="I38" s="15">
        <f t="shared" si="9"/>
        <v>156423</v>
      </c>
      <c r="J38" s="14">
        <v>309224</v>
      </c>
      <c r="K38" s="16">
        <v>0</v>
      </c>
      <c r="L38" s="14">
        <f t="shared" si="10"/>
        <v>137295</v>
      </c>
      <c r="M38" s="14">
        <f t="shared" si="11"/>
        <v>293718</v>
      </c>
      <c r="N38" s="14">
        <v>0</v>
      </c>
      <c r="O38" s="12">
        <f t="shared" si="12"/>
        <v>158</v>
      </c>
      <c r="P38" s="14">
        <f t="shared" si="13"/>
        <v>0</v>
      </c>
      <c r="Q38" s="14">
        <f t="shared" si="14"/>
        <v>68</v>
      </c>
      <c r="R38" s="16">
        <f t="shared" si="15"/>
        <v>68</v>
      </c>
      <c r="S38" s="14">
        <f t="shared" si="16"/>
        <v>293786</v>
      </c>
      <c r="T38" s="13">
        <v>17840</v>
      </c>
      <c r="U38" s="13">
        <v>22328</v>
      </c>
      <c r="V38" s="13">
        <f t="shared" si="17"/>
        <v>253618</v>
      </c>
    </row>
    <row r="39" spans="1:22" x14ac:dyDescent="0.2">
      <c r="A39" s="11">
        <v>51001</v>
      </c>
      <c r="B39" s="11" t="s">
        <v>59</v>
      </c>
      <c r="C39" s="12">
        <v>2375</v>
      </c>
      <c r="D39" s="12">
        <v>2463</v>
      </c>
      <c r="E39" s="12">
        <v>2521</v>
      </c>
      <c r="F39" s="13">
        <v>12112397</v>
      </c>
      <c r="G39" s="14">
        <v>1005326</v>
      </c>
      <c r="H39" s="14">
        <v>0</v>
      </c>
      <c r="I39" s="15">
        <f t="shared" si="9"/>
        <v>5050873</v>
      </c>
      <c r="J39" s="14">
        <v>1029760</v>
      </c>
      <c r="K39" s="16">
        <v>0</v>
      </c>
      <c r="L39" s="14">
        <f t="shared" si="10"/>
        <v>5026439</v>
      </c>
      <c r="M39" s="14">
        <f t="shared" si="11"/>
        <v>10077312</v>
      </c>
      <c r="N39" s="14">
        <v>0</v>
      </c>
      <c r="O39" s="12">
        <f t="shared" si="12"/>
        <v>2521</v>
      </c>
      <c r="P39" s="14">
        <f t="shared" si="13"/>
        <v>0</v>
      </c>
      <c r="Q39" s="14">
        <f t="shared" si="14"/>
        <v>1092</v>
      </c>
      <c r="R39" s="16">
        <f t="shared" si="15"/>
        <v>1092</v>
      </c>
      <c r="S39" s="14">
        <f t="shared" si="16"/>
        <v>10078404</v>
      </c>
      <c r="T39" s="13">
        <v>602521</v>
      </c>
      <c r="U39" s="13">
        <v>754102</v>
      </c>
      <c r="V39" s="13">
        <f t="shared" si="17"/>
        <v>8721781</v>
      </c>
    </row>
    <row r="40" spans="1:22" x14ac:dyDescent="0.2">
      <c r="A40" s="11">
        <v>64002</v>
      </c>
      <c r="B40" s="11" t="s">
        <v>60</v>
      </c>
      <c r="C40" s="12">
        <v>310</v>
      </c>
      <c r="D40" s="12">
        <v>339</v>
      </c>
      <c r="E40" s="12">
        <v>313</v>
      </c>
      <c r="F40" s="13">
        <v>1748518</v>
      </c>
      <c r="G40" s="14">
        <v>116041</v>
      </c>
      <c r="H40" s="14">
        <v>0</v>
      </c>
      <c r="I40" s="15">
        <f t="shared" si="9"/>
        <v>758218</v>
      </c>
      <c r="J40" s="14">
        <v>111185</v>
      </c>
      <c r="K40" s="16">
        <v>0</v>
      </c>
      <c r="L40" s="14">
        <f t="shared" si="10"/>
        <v>763074</v>
      </c>
      <c r="M40" s="14">
        <f t="shared" si="11"/>
        <v>1521292</v>
      </c>
      <c r="N40" s="14">
        <v>0</v>
      </c>
      <c r="O40" s="12">
        <f t="shared" si="12"/>
        <v>313</v>
      </c>
      <c r="P40" s="14">
        <f t="shared" si="13"/>
        <v>0</v>
      </c>
      <c r="Q40" s="14">
        <f t="shared" si="14"/>
        <v>136</v>
      </c>
      <c r="R40" s="16">
        <f t="shared" si="15"/>
        <v>136</v>
      </c>
      <c r="S40" s="14">
        <f t="shared" si="16"/>
        <v>1521428</v>
      </c>
      <c r="T40" s="13">
        <v>95060</v>
      </c>
      <c r="U40" s="13">
        <v>118975</v>
      </c>
      <c r="V40" s="13">
        <f t="shared" si="17"/>
        <v>1307393</v>
      </c>
    </row>
    <row r="41" spans="1:22" x14ac:dyDescent="0.2">
      <c r="A41" s="11">
        <v>20001</v>
      </c>
      <c r="B41" s="11" t="s">
        <v>61</v>
      </c>
      <c r="C41" s="12">
        <v>283</v>
      </c>
      <c r="D41" s="12">
        <v>270.01</v>
      </c>
      <c r="E41" s="12">
        <v>293</v>
      </c>
      <c r="F41" s="13">
        <v>1598341</v>
      </c>
      <c r="G41" s="14">
        <v>126838</v>
      </c>
      <c r="H41" s="14">
        <v>0</v>
      </c>
      <c r="I41" s="15">
        <f t="shared" si="9"/>
        <v>672333</v>
      </c>
      <c r="J41" s="14">
        <v>137979</v>
      </c>
      <c r="K41" s="16">
        <v>0</v>
      </c>
      <c r="L41" s="14">
        <f t="shared" si="10"/>
        <v>661192</v>
      </c>
      <c r="M41" s="14">
        <f t="shared" si="11"/>
        <v>1333525</v>
      </c>
      <c r="N41" s="14">
        <v>0</v>
      </c>
      <c r="O41" s="12">
        <f t="shared" si="12"/>
        <v>293</v>
      </c>
      <c r="P41" s="14">
        <f t="shared" si="13"/>
        <v>0</v>
      </c>
      <c r="Q41" s="14">
        <f t="shared" si="14"/>
        <v>127</v>
      </c>
      <c r="R41" s="16">
        <f t="shared" si="15"/>
        <v>127</v>
      </c>
      <c r="S41" s="14">
        <f t="shared" si="16"/>
        <v>1333652</v>
      </c>
      <c r="T41" s="13">
        <v>79257</v>
      </c>
      <c r="U41" s="13">
        <v>99196</v>
      </c>
      <c r="V41" s="13">
        <f t="shared" si="17"/>
        <v>1155199</v>
      </c>
    </row>
    <row r="42" spans="1:22" x14ac:dyDescent="0.2">
      <c r="A42" s="11">
        <v>23001</v>
      </c>
      <c r="B42" s="11" t="s">
        <v>62</v>
      </c>
      <c r="C42" s="12">
        <v>137</v>
      </c>
      <c r="D42" s="12">
        <v>151.96</v>
      </c>
      <c r="E42" s="12">
        <v>154.26</v>
      </c>
      <c r="F42" s="13">
        <v>871899</v>
      </c>
      <c r="G42" s="14">
        <v>290896</v>
      </c>
      <c r="H42" s="14">
        <v>0</v>
      </c>
      <c r="I42" s="15">
        <f t="shared" si="9"/>
        <v>145054</v>
      </c>
      <c r="J42" s="14">
        <v>285173</v>
      </c>
      <c r="K42" s="16">
        <v>0</v>
      </c>
      <c r="L42" s="14">
        <f t="shared" si="10"/>
        <v>150777</v>
      </c>
      <c r="M42" s="14">
        <f t="shared" si="11"/>
        <v>295831</v>
      </c>
      <c r="N42" s="14">
        <v>0</v>
      </c>
      <c r="O42" s="12">
        <f t="shared" si="12"/>
        <v>154.26</v>
      </c>
      <c r="P42" s="14">
        <f t="shared" si="13"/>
        <v>0</v>
      </c>
      <c r="Q42" s="14">
        <f t="shared" si="14"/>
        <v>67</v>
      </c>
      <c r="R42" s="16">
        <f t="shared" si="15"/>
        <v>67</v>
      </c>
      <c r="S42" s="14">
        <f t="shared" si="16"/>
        <v>295898</v>
      </c>
      <c r="T42" s="13">
        <v>14721</v>
      </c>
      <c r="U42" s="13">
        <v>18424</v>
      </c>
      <c r="V42" s="13">
        <f t="shared" si="17"/>
        <v>262753</v>
      </c>
    </row>
    <row r="43" spans="1:22" x14ac:dyDescent="0.2">
      <c r="A43" s="11">
        <v>22005</v>
      </c>
      <c r="B43" s="11" t="s">
        <v>63</v>
      </c>
      <c r="C43" s="12">
        <v>137</v>
      </c>
      <c r="D43" s="12">
        <v>142</v>
      </c>
      <c r="E43" s="12">
        <v>139</v>
      </c>
      <c r="F43" s="13">
        <v>788474</v>
      </c>
      <c r="G43" s="14">
        <v>255208</v>
      </c>
      <c r="H43" s="14">
        <v>0</v>
      </c>
      <c r="I43" s="15">
        <f t="shared" si="9"/>
        <v>139029</v>
      </c>
      <c r="J43" s="14">
        <v>277463</v>
      </c>
      <c r="K43" s="16">
        <v>0</v>
      </c>
      <c r="L43" s="14">
        <f t="shared" si="10"/>
        <v>116774</v>
      </c>
      <c r="M43" s="14">
        <f t="shared" si="11"/>
        <v>255803</v>
      </c>
      <c r="N43" s="14">
        <v>0</v>
      </c>
      <c r="O43" s="12">
        <f t="shared" si="12"/>
        <v>139</v>
      </c>
      <c r="P43" s="14">
        <f t="shared" si="13"/>
        <v>0</v>
      </c>
      <c r="Q43" s="14">
        <f t="shared" si="14"/>
        <v>60</v>
      </c>
      <c r="R43" s="16">
        <f t="shared" si="15"/>
        <v>60</v>
      </c>
      <c r="S43" s="14">
        <f t="shared" si="16"/>
        <v>255863</v>
      </c>
      <c r="T43" s="13">
        <v>17431</v>
      </c>
      <c r="U43" s="13">
        <v>21816</v>
      </c>
      <c r="V43" s="13">
        <f t="shared" si="17"/>
        <v>216616</v>
      </c>
    </row>
    <row r="44" spans="1:22" x14ac:dyDescent="0.2">
      <c r="A44" s="11">
        <v>16002</v>
      </c>
      <c r="B44" s="11" t="s">
        <v>64</v>
      </c>
      <c r="C44" s="12">
        <v>30</v>
      </c>
      <c r="D44" s="12">
        <v>30</v>
      </c>
      <c r="E44" s="12">
        <v>25</v>
      </c>
      <c r="F44" s="13">
        <v>169564</v>
      </c>
      <c r="G44" s="14">
        <v>86619</v>
      </c>
      <c r="H44" s="14">
        <v>0</v>
      </c>
      <c r="I44" s="15">
        <f t="shared" si="9"/>
        <v>0</v>
      </c>
      <c r="J44" s="14">
        <v>82635</v>
      </c>
      <c r="K44" s="16">
        <v>-2147</v>
      </c>
      <c r="L44" s="14">
        <f t="shared" si="10"/>
        <v>0</v>
      </c>
      <c r="M44" s="14">
        <f t="shared" si="11"/>
        <v>0</v>
      </c>
      <c r="N44" s="14">
        <v>0</v>
      </c>
      <c r="O44" s="12">
        <f t="shared" si="12"/>
        <v>0</v>
      </c>
      <c r="P44" s="14">
        <f t="shared" si="13"/>
        <v>0</v>
      </c>
      <c r="Q44" s="14">
        <f t="shared" si="14"/>
        <v>0</v>
      </c>
      <c r="R44" s="16">
        <f t="shared" si="15"/>
        <v>0</v>
      </c>
      <c r="S44" s="14">
        <f t="shared" si="16"/>
        <v>0</v>
      </c>
      <c r="T44" s="13">
        <v>0</v>
      </c>
      <c r="U44" s="13">
        <v>0</v>
      </c>
      <c r="V44" s="13">
        <f t="shared" si="17"/>
        <v>0</v>
      </c>
    </row>
    <row r="45" spans="1:22" x14ac:dyDescent="0.2">
      <c r="A45" s="11">
        <v>61007</v>
      </c>
      <c r="B45" s="11" t="s">
        <v>65</v>
      </c>
      <c r="C45" s="12">
        <v>726</v>
      </c>
      <c r="D45" s="12">
        <v>713.01</v>
      </c>
      <c r="E45" s="12">
        <v>713</v>
      </c>
      <c r="F45" s="13">
        <v>3456934</v>
      </c>
      <c r="G45" s="14">
        <v>601599</v>
      </c>
      <c r="H45" s="14">
        <v>0</v>
      </c>
      <c r="I45" s="15">
        <f t="shared" si="9"/>
        <v>1126868</v>
      </c>
      <c r="J45" s="14">
        <v>678627</v>
      </c>
      <c r="K45" s="16">
        <v>0</v>
      </c>
      <c r="L45" s="14">
        <f t="shared" si="10"/>
        <v>1049840</v>
      </c>
      <c r="M45" s="14">
        <f t="shared" si="11"/>
        <v>2176708</v>
      </c>
      <c r="N45" s="14">
        <v>0</v>
      </c>
      <c r="O45" s="12">
        <f t="shared" si="12"/>
        <v>713</v>
      </c>
      <c r="P45" s="14">
        <f t="shared" si="13"/>
        <v>0</v>
      </c>
      <c r="Q45" s="14">
        <f t="shared" si="14"/>
        <v>309</v>
      </c>
      <c r="R45" s="16">
        <f t="shared" si="15"/>
        <v>309</v>
      </c>
      <c r="S45" s="14">
        <f t="shared" si="16"/>
        <v>2177017</v>
      </c>
      <c r="T45" s="13">
        <v>141279</v>
      </c>
      <c r="U45" s="13">
        <v>176821</v>
      </c>
      <c r="V45" s="13">
        <f t="shared" si="17"/>
        <v>1858917</v>
      </c>
    </row>
    <row r="46" spans="1:22" x14ac:dyDescent="0.2">
      <c r="A46" s="11">
        <v>5003</v>
      </c>
      <c r="B46" s="11" t="s">
        <v>66</v>
      </c>
      <c r="C46" s="12">
        <v>224.57</v>
      </c>
      <c r="D46" s="12">
        <v>256</v>
      </c>
      <c r="E46" s="12">
        <v>273</v>
      </c>
      <c r="F46" s="13">
        <v>1500809</v>
      </c>
      <c r="G46" s="14">
        <v>287361</v>
      </c>
      <c r="H46" s="14">
        <v>0</v>
      </c>
      <c r="I46" s="15">
        <f t="shared" si="9"/>
        <v>463044</v>
      </c>
      <c r="J46" s="14">
        <v>329890</v>
      </c>
      <c r="K46" s="16">
        <v>0</v>
      </c>
      <c r="L46" s="14">
        <f t="shared" si="10"/>
        <v>420515</v>
      </c>
      <c r="M46" s="14">
        <f t="shared" si="11"/>
        <v>883559</v>
      </c>
      <c r="N46" s="14">
        <v>0</v>
      </c>
      <c r="O46" s="12">
        <f t="shared" si="12"/>
        <v>273</v>
      </c>
      <c r="P46" s="14">
        <f t="shared" si="13"/>
        <v>0</v>
      </c>
      <c r="Q46" s="14">
        <f t="shared" si="14"/>
        <v>118</v>
      </c>
      <c r="R46" s="16">
        <f t="shared" si="15"/>
        <v>118</v>
      </c>
      <c r="S46" s="14">
        <f t="shared" si="16"/>
        <v>883677</v>
      </c>
      <c r="T46" s="13">
        <v>47823</v>
      </c>
      <c r="U46" s="13">
        <v>59855</v>
      </c>
      <c r="V46" s="13">
        <f t="shared" si="17"/>
        <v>775999</v>
      </c>
    </row>
    <row r="47" spans="1:22" x14ac:dyDescent="0.2">
      <c r="A47" s="11">
        <v>28002</v>
      </c>
      <c r="B47" s="11" t="s">
        <v>67</v>
      </c>
      <c r="C47" s="12">
        <v>251.03</v>
      </c>
      <c r="D47" s="12">
        <v>254.01</v>
      </c>
      <c r="E47" s="12">
        <v>242</v>
      </c>
      <c r="F47" s="13">
        <v>1399178</v>
      </c>
      <c r="G47" s="14">
        <v>372259</v>
      </c>
      <c r="H47" s="14">
        <v>0</v>
      </c>
      <c r="I47" s="15">
        <f t="shared" si="9"/>
        <v>327330</v>
      </c>
      <c r="J47" s="14">
        <v>388671</v>
      </c>
      <c r="K47" s="16">
        <v>0</v>
      </c>
      <c r="L47" s="14">
        <f t="shared" si="10"/>
        <v>310918</v>
      </c>
      <c r="M47" s="14">
        <f t="shared" si="11"/>
        <v>638248</v>
      </c>
      <c r="N47" s="14">
        <v>0</v>
      </c>
      <c r="O47" s="12">
        <f t="shared" si="12"/>
        <v>242</v>
      </c>
      <c r="P47" s="14">
        <f t="shared" si="13"/>
        <v>0</v>
      </c>
      <c r="Q47" s="14">
        <f t="shared" si="14"/>
        <v>105</v>
      </c>
      <c r="R47" s="16">
        <f t="shared" si="15"/>
        <v>105</v>
      </c>
      <c r="S47" s="14">
        <f t="shared" si="16"/>
        <v>638353</v>
      </c>
      <c r="T47" s="13">
        <v>41038</v>
      </c>
      <c r="U47" s="13">
        <v>51362</v>
      </c>
      <c r="V47" s="13">
        <f t="shared" si="17"/>
        <v>545953</v>
      </c>
    </row>
    <row r="48" spans="1:22" x14ac:dyDescent="0.2">
      <c r="A48" s="11">
        <v>17001</v>
      </c>
      <c r="B48" s="11" t="s">
        <v>68</v>
      </c>
      <c r="C48" s="12">
        <v>231</v>
      </c>
      <c r="D48" s="12">
        <v>223</v>
      </c>
      <c r="E48" s="12">
        <v>232</v>
      </c>
      <c r="F48" s="13">
        <v>1295567</v>
      </c>
      <c r="G48" s="14">
        <v>127494</v>
      </c>
      <c r="H48" s="14">
        <v>0</v>
      </c>
      <c r="I48" s="15">
        <f t="shared" si="9"/>
        <v>520290</v>
      </c>
      <c r="J48" s="14">
        <v>132140</v>
      </c>
      <c r="K48" s="16">
        <v>0</v>
      </c>
      <c r="L48" s="14">
        <f t="shared" si="10"/>
        <v>515644</v>
      </c>
      <c r="M48" s="14">
        <f t="shared" si="11"/>
        <v>1035934</v>
      </c>
      <c r="N48" s="14">
        <v>0</v>
      </c>
      <c r="O48" s="12">
        <f t="shared" si="12"/>
        <v>232</v>
      </c>
      <c r="P48" s="14">
        <f t="shared" si="13"/>
        <v>0</v>
      </c>
      <c r="Q48" s="14">
        <f t="shared" si="14"/>
        <v>100</v>
      </c>
      <c r="R48" s="16">
        <f t="shared" si="15"/>
        <v>100</v>
      </c>
      <c r="S48" s="14">
        <f t="shared" si="16"/>
        <v>1036034</v>
      </c>
      <c r="T48" s="13">
        <v>63630</v>
      </c>
      <c r="U48" s="13">
        <v>79638</v>
      </c>
      <c r="V48" s="13">
        <f t="shared" si="17"/>
        <v>892766</v>
      </c>
    </row>
    <row r="49" spans="1:22" x14ac:dyDescent="0.2">
      <c r="A49" s="11">
        <v>44001</v>
      </c>
      <c r="B49" s="11" t="s">
        <v>69</v>
      </c>
      <c r="C49" s="12">
        <v>183</v>
      </c>
      <c r="D49" s="12">
        <v>185</v>
      </c>
      <c r="E49" s="12">
        <v>167</v>
      </c>
      <c r="F49" s="13">
        <v>1039994</v>
      </c>
      <c r="G49" s="14">
        <v>304977</v>
      </c>
      <c r="H49" s="14">
        <v>0</v>
      </c>
      <c r="I49" s="15">
        <f t="shared" si="9"/>
        <v>215020</v>
      </c>
      <c r="J49" s="14">
        <v>302949</v>
      </c>
      <c r="K49" s="16">
        <v>0</v>
      </c>
      <c r="L49" s="14">
        <f t="shared" si="10"/>
        <v>217048</v>
      </c>
      <c r="M49" s="14">
        <f t="shared" si="11"/>
        <v>432068</v>
      </c>
      <c r="N49" s="14">
        <v>0</v>
      </c>
      <c r="O49" s="12">
        <f t="shared" si="12"/>
        <v>167</v>
      </c>
      <c r="P49" s="14">
        <f t="shared" si="13"/>
        <v>0</v>
      </c>
      <c r="Q49" s="14">
        <f t="shared" si="14"/>
        <v>72</v>
      </c>
      <c r="R49" s="16">
        <f t="shared" si="15"/>
        <v>72</v>
      </c>
      <c r="S49" s="14">
        <f t="shared" si="16"/>
        <v>432140</v>
      </c>
      <c r="T49" s="13">
        <v>26958</v>
      </c>
      <c r="U49" s="13">
        <v>33740</v>
      </c>
      <c r="V49" s="13">
        <f t="shared" si="17"/>
        <v>371442</v>
      </c>
    </row>
    <row r="50" spans="1:22" x14ac:dyDescent="0.2">
      <c r="A50" s="11">
        <v>46002</v>
      </c>
      <c r="B50" s="11" t="s">
        <v>70</v>
      </c>
      <c r="C50" s="12">
        <v>193</v>
      </c>
      <c r="D50" s="12">
        <v>199</v>
      </c>
      <c r="E50" s="12">
        <v>206</v>
      </c>
      <c r="F50" s="13">
        <v>1161723</v>
      </c>
      <c r="G50" s="14">
        <v>93152</v>
      </c>
      <c r="H50" s="14">
        <v>0</v>
      </c>
      <c r="I50" s="15">
        <f t="shared" si="9"/>
        <v>487710</v>
      </c>
      <c r="J50" s="14">
        <v>97067</v>
      </c>
      <c r="K50" s="16">
        <v>0</v>
      </c>
      <c r="L50" s="14">
        <f t="shared" si="10"/>
        <v>483795</v>
      </c>
      <c r="M50" s="14">
        <f t="shared" si="11"/>
        <v>971505</v>
      </c>
      <c r="N50" s="14">
        <v>0</v>
      </c>
      <c r="O50" s="12">
        <f t="shared" si="12"/>
        <v>206</v>
      </c>
      <c r="P50" s="14">
        <f t="shared" si="13"/>
        <v>0</v>
      </c>
      <c r="Q50" s="14">
        <f t="shared" si="14"/>
        <v>89</v>
      </c>
      <c r="R50" s="16">
        <f t="shared" si="15"/>
        <v>89</v>
      </c>
      <c r="S50" s="14">
        <f t="shared" si="16"/>
        <v>971594</v>
      </c>
      <c r="T50" s="13">
        <v>57766</v>
      </c>
      <c r="U50" s="13">
        <v>72299</v>
      </c>
      <c r="V50" s="13">
        <f t="shared" si="17"/>
        <v>841529</v>
      </c>
    </row>
    <row r="51" spans="1:22" x14ac:dyDescent="0.2">
      <c r="A51" s="11">
        <v>24004</v>
      </c>
      <c r="B51" s="11" t="s">
        <v>71</v>
      </c>
      <c r="C51" s="12">
        <v>330</v>
      </c>
      <c r="D51" s="12">
        <v>319</v>
      </c>
      <c r="E51" s="12">
        <v>322</v>
      </c>
      <c r="F51" s="13">
        <v>1748518</v>
      </c>
      <c r="G51" s="14">
        <v>466320</v>
      </c>
      <c r="H51" s="14">
        <v>0</v>
      </c>
      <c r="I51" s="15">
        <f t="shared" si="9"/>
        <v>407939</v>
      </c>
      <c r="J51" s="14">
        <v>494352</v>
      </c>
      <c r="K51" s="16">
        <v>0</v>
      </c>
      <c r="L51" s="14">
        <f t="shared" si="10"/>
        <v>379907</v>
      </c>
      <c r="M51" s="14">
        <f t="shared" si="11"/>
        <v>787846</v>
      </c>
      <c r="N51" s="14">
        <v>0</v>
      </c>
      <c r="O51" s="12">
        <f t="shared" si="12"/>
        <v>322</v>
      </c>
      <c r="P51" s="14">
        <f t="shared" si="13"/>
        <v>0</v>
      </c>
      <c r="Q51" s="14">
        <f t="shared" si="14"/>
        <v>139</v>
      </c>
      <c r="R51" s="16">
        <f t="shared" si="15"/>
        <v>139</v>
      </c>
      <c r="S51" s="14">
        <f t="shared" si="16"/>
        <v>787985</v>
      </c>
      <c r="T51" s="13">
        <v>51144</v>
      </c>
      <c r="U51" s="13">
        <v>64011</v>
      </c>
      <c r="V51" s="13">
        <f t="shared" si="17"/>
        <v>672830</v>
      </c>
    </row>
    <row r="52" spans="1:22" x14ac:dyDescent="0.2">
      <c r="A52" s="11">
        <v>50003</v>
      </c>
      <c r="B52" s="11" t="s">
        <v>72</v>
      </c>
      <c r="C52" s="12">
        <v>598</v>
      </c>
      <c r="D52" s="12">
        <v>613.71</v>
      </c>
      <c r="E52" s="12">
        <v>637.41999999999996</v>
      </c>
      <c r="F52" s="13">
        <v>3062548</v>
      </c>
      <c r="G52" s="14">
        <v>490813</v>
      </c>
      <c r="H52" s="14">
        <v>0</v>
      </c>
      <c r="I52" s="15">
        <f t="shared" si="9"/>
        <v>1040461</v>
      </c>
      <c r="J52" s="14">
        <v>495418</v>
      </c>
      <c r="K52" s="16">
        <v>0</v>
      </c>
      <c r="L52" s="14">
        <f t="shared" si="10"/>
        <v>1035856</v>
      </c>
      <c r="M52" s="14">
        <f t="shared" si="11"/>
        <v>2076317</v>
      </c>
      <c r="N52" s="14">
        <v>0</v>
      </c>
      <c r="O52" s="12">
        <f t="shared" si="12"/>
        <v>637.41999999999996</v>
      </c>
      <c r="P52" s="14">
        <f t="shared" si="13"/>
        <v>0</v>
      </c>
      <c r="Q52" s="14">
        <f t="shared" si="14"/>
        <v>276</v>
      </c>
      <c r="R52" s="16">
        <f t="shared" si="15"/>
        <v>276</v>
      </c>
      <c r="S52" s="14">
        <f t="shared" si="16"/>
        <v>2076593</v>
      </c>
      <c r="T52" s="13">
        <v>120939</v>
      </c>
      <c r="U52" s="13">
        <v>151364</v>
      </c>
      <c r="V52" s="13">
        <f t="shared" si="17"/>
        <v>1804290</v>
      </c>
    </row>
    <row r="53" spans="1:22" x14ac:dyDescent="0.2">
      <c r="A53" s="11">
        <v>14001</v>
      </c>
      <c r="B53" s="11" t="s">
        <v>73</v>
      </c>
      <c r="C53" s="12">
        <v>225</v>
      </c>
      <c r="D53" s="12">
        <v>224.86</v>
      </c>
      <c r="E53" s="12">
        <v>215</v>
      </c>
      <c r="F53" s="13">
        <v>1259455</v>
      </c>
      <c r="G53" s="14">
        <v>120126</v>
      </c>
      <c r="H53" s="14">
        <v>0</v>
      </c>
      <c r="I53" s="15">
        <f t="shared" si="9"/>
        <v>509602</v>
      </c>
      <c r="J53" s="14">
        <v>123269</v>
      </c>
      <c r="K53" s="16">
        <v>0</v>
      </c>
      <c r="L53" s="14">
        <f t="shared" si="10"/>
        <v>506459</v>
      </c>
      <c r="M53" s="14">
        <f t="shared" si="11"/>
        <v>1016061</v>
      </c>
      <c r="N53" s="14">
        <v>0</v>
      </c>
      <c r="O53" s="12">
        <f t="shared" si="12"/>
        <v>215</v>
      </c>
      <c r="P53" s="14">
        <f t="shared" si="13"/>
        <v>0</v>
      </c>
      <c r="Q53" s="14">
        <f t="shared" si="14"/>
        <v>93</v>
      </c>
      <c r="R53" s="16">
        <f t="shared" si="15"/>
        <v>93</v>
      </c>
      <c r="S53" s="14">
        <f t="shared" si="16"/>
        <v>1016154</v>
      </c>
      <c r="T53" s="13">
        <v>63890</v>
      </c>
      <c r="U53" s="13">
        <v>79963</v>
      </c>
      <c r="V53" s="13">
        <f t="shared" si="17"/>
        <v>872301</v>
      </c>
    </row>
    <row r="54" spans="1:22" x14ac:dyDescent="0.2">
      <c r="A54" s="11">
        <v>6002</v>
      </c>
      <c r="B54" s="11" t="s">
        <v>74</v>
      </c>
      <c r="C54" s="12">
        <v>198</v>
      </c>
      <c r="D54" s="12">
        <v>196.2</v>
      </c>
      <c r="E54" s="12">
        <v>181.99</v>
      </c>
      <c r="F54" s="13">
        <v>1114037</v>
      </c>
      <c r="G54" s="14">
        <v>167450</v>
      </c>
      <c r="H54" s="14">
        <v>0</v>
      </c>
      <c r="I54" s="15">
        <f t="shared" si="9"/>
        <v>389569</v>
      </c>
      <c r="J54" s="14">
        <v>189651</v>
      </c>
      <c r="K54" s="16">
        <v>0</v>
      </c>
      <c r="L54" s="14">
        <f t="shared" si="10"/>
        <v>367368</v>
      </c>
      <c r="M54" s="14">
        <f t="shared" si="11"/>
        <v>756937</v>
      </c>
      <c r="N54" s="14">
        <v>0</v>
      </c>
      <c r="O54" s="12">
        <f t="shared" si="12"/>
        <v>181.99</v>
      </c>
      <c r="P54" s="14">
        <f t="shared" si="13"/>
        <v>0</v>
      </c>
      <c r="Q54" s="14">
        <f t="shared" si="14"/>
        <v>79</v>
      </c>
      <c r="R54" s="16">
        <f t="shared" si="15"/>
        <v>79</v>
      </c>
      <c r="S54" s="14">
        <f t="shared" si="16"/>
        <v>757016</v>
      </c>
      <c r="T54" s="13">
        <v>48841</v>
      </c>
      <c r="U54" s="13">
        <v>61128</v>
      </c>
      <c r="V54" s="13">
        <f t="shared" si="17"/>
        <v>647047</v>
      </c>
    </row>
    <row r="55" spans="1:22" x14ac:dyDescent="0.2">
      <c r="A55" s="11">
        <v>33001</v>
      </c>
      <c r="B55" s="11" t="s">
        <v>75</v>
      </c>
      <c r="C55" s="12">
        <v>376.3</v>
      </c>
      <c r="D55" s="12">
        <v>379.13</v>
      </c>
      <c r="E55" s="12">
        <v>363.04</v>
      </c>
      <c r="F55" s="13">
        <v>1992670</v>
      </c>
      <c r="G55" s="14">
        <v>365479</v>
      </c>
      <c r="H55" s="14">
        <v>0</v>
      </c>
      <c r="I55" s="15">
        <f t="shared" si="9"/>
        <v>630856</v>
      </c>
      <c r="J55" s="14">
        <v>405086</v>
      </c>
      <c r="K55" s="16">
        <v>0</v>
      </c>
      <c r="L55" s="14">
        <f t="shared" si="10"/>
        <v>591249</v>
      </c>
      <c r="M55" s="14">
        <f t="shared" si="11"/>
        <v>1222105</v>
      </c>
      <c r="N55" s="14">
        <v>0</v>
      </c>
      <c r="O55" s="12">
        <f t="shared" si="12"/>
        <v>363.04</v>
      </c>
      <c r="P55" s="14">
        <f t="shared" si="13"/>
        <v>0</v>
      </c>
      <c r="Q55" s="14">
        <f t="shared" si="14"/>
        <v>157</v>
      </c>
      <c r="R55" s="16">
        <f t="shared" si="15"/>
        <v>157</v>
      </c>
      <c r="S55" s="14">
        <f t="shared" si="16"/>
        <v>1222262</v>
      </c>
      <c r="T55" s="13">
        <v>79092</v>
      </c>
      <c r="U55" s="13">
        <v>98990</v>
      </c>
      <c r="V55" s="13">
        <f t="shared" si="17"/>
        <v>1044180</v>
      </c>
    </row>
    <row r="56" spans="1:22" x14ac:dyDescent="0.2">
      <c r="A56" s="11">
        <v>49004</v>
      </c>
      <c r="B56" s="11" t="s">
        <v>76</v>
      </c>
      <c r="C56" s="12">
        <v>482</v>
      </c>
      <c r="D56" s="12">
        <v>523</v>
      </c>
      <c r="E56" s="12">
        <v>513</v>
      </c>
      <c r="F56" s="13">
        <v>2559327</v>
      </c>
      <c r="G56" s="14">
        <v>404130</v>
      </c>
      <c r="H56" s="14">
        <v>0</v>
      </c>
      <c r="I56" s="15">
        <f t="shared" si="9"/>
        <v>875534</v>
      </c>
      <c r="J56" s="14">
        <v>404362</v>
      </c>
      <c r="K56" s="16">
        <v>0</v>
      </c>
      <c r="L56" s="14">
        <f t="shared" si="10"/>
        <v>875302</v>
      </c>
      <c r="M56" s="14">
        <f t="shared" si="11"/>
        <v>1750836</v>
      </c>
      <c r="N56" s="14">
        <v>0</v>
      </c>
      <c r="O56" s="12">
        <f t="shared" si="12"/>
        <v>513</v>
      </c>
      <c r="P56" s="14">
        <f t="shared" si="13"/>
        <v>0</v>
      </c>
      <c r="Q56" s="14">
        <f t="shared" si="14"/>
        <v>222</v>
      </c>
      <c r="R56" s="16">
        <f t="shared" si="15"/>
        <v>222</v>
      </c>
      <c r="S56" s="14">
        <f t="shared" si="16"/>
        <v>1751058</v>
      </c>
      <c r="T56" s="13">
        <v>107185</v>
      </c>
      <c r="U56" s="13">
        <v>134150</v>
      </c>
      <c r="V56" s="13">
        <f t="shared" si="17"/>
        <v>1509723</v>
      </c>
    </row>
    <row r="57" spans="1:22" x14ac:dyDescent="0.2">
      <c r="A57" s="11">
        <v>63001</v>
      </c>
      <c r="B57" s="11" t="s">
        <v>77</v>
      </c>
      <c r="C57" s="12">
        <v>245</v>
      </c>
      <c r="D57" s="12">
        <v>251.13</v>
      </c>
      <c r="E57" s="12">
        <v>261</v>
      </c>
      <c r="F57" s="13">
        <v>1441475</v>
      </c>
      <c r="G57" s="14">
        <v>129304</v>
      </c>
      <c r="H57" s="14">
        <v>0</v>
      </c>
      <c r="I57" s="15">
        <f t="shared" si="9"/>
        <v>591434</v>
      </c>
      <c r="J57" s="14">
        <v>138417</v>
      </c>
      <c r="K57" s="16">
        <v>0</v>
      </c>
      <c r="L57" s="14">
        <f t="shared" si="10"/>
        <v>582321</v>
      </c>
      <c r="M57" s="14">
        <f t="shared" si="11"/>
        <v>1173755</v>
      </c>
      <c r="N57" s="14">
        <v>0</v>
      </c>
      <c r="O57" s="12">
        <f t="shared" si="12"/>
        <v>261</v>
      </c>
      <c r="P57" s="14">
        <f t="shared" si="13"/>
        <v>0</v>
      </c>
      <c r="Q57" s="14">
        <f t="shared" si="14"/>
        <v>113</v>
      </c>
      <c r="R57" s="16">
        <f t="shared" si="15"/>
        <v>113</v>
      </c>
      <c r="S57" s="14">
        <f t="shared" si="16"/>
        <v>1173868</v>
      </c>
      <c r="T57" s="13">
        <v>70098</v>
      </c>
      <c r="U57" s="13">
        <v>87733</v>
      </c>
      <c r="V57" s="13">
        <f t="shared" si="17"/>
        <v>1016037</v>
      </c>
    </row>
    <row r="58" spans="1:22" x14ac:dyDescent="0.2">
      <c r="A58" s="11">
        <v>53001</v>
      </c>
      <c r="B58" s="11" t="s">
        <v>78</v>
      </c>
      <c r="C58" s="12">
        <v>240</v>
      </c>
      <c r="D58" s="12">
        <v>242.12</v>
      </c>
      <c r="E58" s="12">
        <v>238.38</v>
      </c>
      <c r="F58" s="13">
        <v>1341534</v>
      </c>
      <c r="G58" s="14">
        <v>220983</v>
      </c>
      <c r="H58" s="14">
        <v>0</v>
      </c>
      <c r="I58" s="15">
        <f t="shared" si="9"/>
        <v>449784</v>
      </c>
      <c r="J58" s="14">
        <v>221474</v>
      </c>
      <c r="K58" s="16">
        <v>0</v>
      </c>
      <c r="L58" s="14">
        <f t="shared" si="10"/>
        <v>449293</v>
      </c>
      <c r="M58" s="14">
        <f t="shared" si="11"/>
        <v>899077</v>
      </c>
      <c r="N58" s="14">
        <v>0</v>
      </c>
      <c r="O58" s="12">
        <f t="shared" si="12"/>
        <v>238.38</v>
      </c>
      <c r="P58" s="14">
        <f t="shared" si="13"/>
        <v>0</v>
      </c>
      <c r="Q58" s="14">
        <f t="shared" si="14"/>
        <v>103</v>
      </c>
      <c r="R58" s="16">
        <f t="shared" si="15"/>
        <v>103</v>
      </c>
      <c r="S58" s="14">
        <f t="shared" si="16"/>
        <v>899180</v>
      </c>
      <c r="T58" s="13">
        <v>56390</v>
      </c>
      <c r="U58" s="13">
        <v>70577</v>
      </c>
      <c r="V58" s="13">
        <f t="shared" si="17"/>
        <v>772213</v>
      </c>
    </row>
    <row r="59" spans="1:22" x14ac:dyDescent="0.2">
      <c r="A59" s="11">
        <v>25003</v>
      </c>
      <c r="B59" s="11" t="s">
        <v>79</v>
      </c>
      <c r="C59" s="12">
        <v>133.25</v>
      </c>
      <c r="D59" s="12">
        <v>142</v>
      </c>
      <c r="E59" s="12">
        <v>140</v>
      </c>
      <c r="F59" s="13">
        <v>791300</v>
      </c>
      <c r="G59" s="14">
        <v>197214</v>
      </c>
      <c r="H59" s="14">
        <v>0</v>
      </c>
      <c r="I59" s="15">
        <f t="shared" si="9"/>
        <v>198436</v>
      </c>
      <c r="J59" s="14">
        <v>197279</v>
      </c>
      <c r="K59" s="16">
        <v>0</v>
      </c>
      <c r="L59" s="14">
        <f t="shared" si="10"/>
        <v>198371</v>
      </c>
      <c r="M59" s="14">
        <f t="shared" si="11"/>
        <v>396807</v>
      </c>
      <c r="N59" s="14">
        <v>0</v>
      </c>
      <c r="O59" s="12">
        <f t="shared" si="12"/>
        <v>140</v>
      </c>
      <c r="P59" s="14">
        <f t="shared" si="13"/>
        <v>0</v>
      </c>
      <c r="Q59" s="14">
        <f t="shared" si="14"/>
        <v>61</v>
      </c>
      <c r="R59" s="16">
        <f t="shared" si="15"/>
        <v>61</v>
      </c>
      <c r="S59" s="14">
        <f t="shared" si="16"/>
        <v>396868</v>
      </c>
      <c r="T59" s="13">
        <v>24037</v>
      </c>
      <c r="U59" s="13">
        <v>30084</v>
      </c>
      <c r="V59" s="13">
        <f t="shared" si="17"/>
        <v>342747</v>
      </c>
    </row>
    <row r="60" spans="1:22" x14ac:dyDescent="0.2">
      <c r="A60" s="11">
        <v>26004</v>
      </c>
      <c r="B60" s="11" t="s">
        <v>80</v>
      </c>
      <c r="C60" s="12">
        <v>372</v>
      </c>
      <c r="D60" s="12">
        <v>363.4</v>
      </c>
      <c r="E60" s="12">
        <v>377</v>
      </c>
      <c r="F60" s="13">
        <v>1989469</v>
      </c>
      <c r="G60" s="14">
        <v>309527</v>
      </c>
      <c r="H60" s="14">
        <v>0</v>
      </c>
      <c r="I60" s="15">
        <f t="shared" si="9"/>
        <v>685208</v>
      </c>
      <c r="J60" s="14">
        <v>290446</v>
      </c>
      <c r="K60" s="16">
        <v>0</v>
      </c>
      <c r="L60" s="14">
        <f t="shared" si="10"/>
        <v>704289</v>
      </c>
      <c r="M60" s="14">
        <f t="shared" si="11"/>
        <v>1389497</v>
      </c>
      <c r="N60" s="14">
        <v>0</v>
      </c>
      <c r="O60" s="12">
        <f t="shared" si="12"/>
        <v>377</v>
      </c>
      <c r="P60" s="14">
        <f t="shared" si="13"/>
        <v>0</v>
      </c>
      <c r="Q60" s="14">
        <f t="shared" si="14"/>
        <v>163</v>
      </c>
      <c r="R60" s="16">
        <f t="shared" si="15"/>
        <v>163</v>
      </c>
      <c r="S60" s="14">
        <f t="shared" si="16"/>
        <v>1389660</v>
      </c>
      <c r="T60" s="13">
        <v>83284</v>
      </c>
      <c r="U60" s="13">
        <v>104237</v>
      </c>
      <c r="V60" s="13">
        <f t="shared" si="17"/>
        <v>1202139</v>
      </c>
    </row>
    <row r="61" spans="1:22" x14ac:dyDescent="0.2">
      <c r="A61" s="25">
        <v>6006</v>
      </c>
      <c r="B61" s="11" t="s">
        <v>81</v>
      </c>
      <c r="C61" s="12">
        <v>626</v>
      </c>
      <c r="D61" s="12">
        <v>623</v>
      </c>
      <c r="E61" s="12">
        <v>612</v>
      </c>
      <c r="F61" s="13">
        <v>3041003</v>
      </c>
      <c r="G61" s="14">
        <v>934692</v>
      </c>
      <c r="H61" s="14">
        <v>0</v>
      </c>
      <c r="I61" s="15">
        <f t="shared" si="9"/>
        <v>585810</v>
      </c>
      <c r="J61" s="14">
        <v>1030489</v>
      </c>
      <c r="K61" s="16">
        <v>0</v>
      </c>
      <c r="L61" s="14">
        <f t="shared" si="10"/>
        <v>490013</v>
      </c>
      <c r="M61" s="14">
        <f t="shared" si="11"/>
        <v>1075823</v>
      </c>
      <c r="N61" s="14">
        <v>0</v>
      </c>
      <c r="O61" s="12">
        <f t="shared" si="12"/>
        <v>612</v>
      </c>
      <c r="P61" s="14">
        <f t="shared" si="13"/>
        <v>0</v>
      </c>
      <c r="Q61" s="14">
        <f t="shared" si="14"/>
        <v>265</v>
      </c>
      <c r="R61" s="16">
        <f t="shared" si="15"/>
        <v>265</v>
      </c>
      <c r="S61" s="14">
        <f t="shared" si="16"/>
        <v>1076088</v>
      </c>
      <c r="T61" s="13">
        <v>73445</v>
      </c>
      <c r="U61" s="13">
        <v>91922</v>
      </c>
      <c r="V61" s="13">
        <f t="shared" si="17"/>
        <v>910721</v>
      </c>
    </row>
    <row r="62" spans="1:22" x14ac:dyDescent="0.2">
      <c r="A62" s="11">
        <v>27001</v>
      </c>
      <c r="B62" s="11" t="s">
        <v>82</v>
      </c>
      <c r="C62" s="12">
        <v>285.02</v>
      </c>
      <c r="D62" s="12">
        <v>289.02</v>
      </c>
      <c r="E62" s="12">
        <v>292</v>
      </c>
      <c r="F62" s="13">
        <v>1593505</v>
      </c>
      <c r="G62" s="14">
        <v>409258</v>
      </c>
      <c r="H62" s="14">
        <v>0</v>
      </c>
      <c r="I62" s="15">
        <f t="shared" si="9"/>
        <v>387495</v>
      </c>
      <c r="J62" s="14">
        <v>385801</v>
      </c>
      <c r="K62" s="16">
        <v>0</v>
      </c>
      <c r="L62" s="14">
        <f t="shared" si="10"/>
        <v>410952</v>
      </c>
      <c r="M62" s="14">
        <f t="shared" si="11"/>
        <v>798447</v>
      </c>
      <c r="N62" s="14">
        <v>0</v>
      </c>
      <c r="O62" s="12">
        <f t="shared" si="12"/>
        <v>292</v>
      </c>
      <c r="P62" s="14">
        <f t="shared" si="13"/>
        <v>0</v>
      </c>
      <c r="Q62" s="14">
        <f t="shared" si="14"/>
        <v>126</v>
      </c>
      <c r="R62" s="16">
        <f t="shared" si="15"/>
        <v>126</v>
      </c>
      <c r="S62" s="14">
        <f t="shared" si="16"/>
        <v>798573</v>
      </c>
      <c r="T62" s="13">
        <v>47068</v>
      </c>
      <c r="U62" s="13">
        <v>58909</v>
      </c>
      <c r="V62" s="13">
        <f t="shared" si="17"/>
        <v>692596</v>
      </c>
    </row>
    <row r="63" spans="1:22" x14ac:dyDescent="0.2">
      <c r="A63" s="11">
        <v>28003</v>
      </c>
      <c r="B63" s="11" t="s">
        <v>83</v>
      </c>
      <c r="C63" s="12">
        <v>658.25</v>
      </c>
      <c r="D63" s="12">
        <v>687</v>
      </c>
      <c r="E63" s="12">
        <v>681</v>
      </c>
      <c r="F63" s="13">
        <v>3271933</v>
      </c>
      <c r="G63" s="14">
        <v>524214</v>
      </c>
      <c r="H63" s="14">
        <v>0</v>
      </c>
      <c r="I63" s="15">
        <f t="shared" si="9"/>
        <v>1111753</v>
      </c>
      <c r="J63" s="14">
        <v>559455</v>
      </c>
      <c r="K63" s="16">
        <v>0</v>
      </c>
      <c r="L63" s="14">
        <f t="shared" si="10"/>
        <v>1076512</v>
      </c>
      <c r="M63" s="14">
        <f t="shared" si="11"/>
        <v>2188265</v>
      </c>
      <c r="N63" s="14">
        <v>0</v>
      </c>
      <c r="O63" s="12">
        <f t="shared" si="12"/>
        <v>681</v>
      </c>
      <c r="P63" s="14">
        <f t="shared" si="13"/>
        <v>0</v>
      </c>
      <c r="Q63" s="14">
        <f t="shared" si="14"/>
        <v>295</v>
      </c>
      <c r="R63" s="16">
        <f t="shared" si="15"/>
        <v>295</v>
      </c>
      <c r="S63" s="14">
        <f t="shared" si="16"/>
        <v>2188560</v>
      </c>
      <c r="T63" s="13">
        <v>136861</v>
      </c>
      <c r="U63" s="13">
        <v>171292</v>
      </c>
      <c r="V63" s="13">
        <f t="shared" si="17"/>
        <v>1880407</v>
      </c>
    </row>
    <row r="64" spans="1:22" x14ac:dyDescent="0.2">
      <c r="A64" s="11">
        <v>30001</v>
      </c>
      <c r="B64" s="11" t="s">
        <v>84</v>
      </c>
      <c r="C64" s="12">
        <v>383.23</v>
      </c>
      <c r="D64" s="12">
        <v>376.23</v>
      </c>
      <c r="E64" s="12">
        <v>387</v>
      </c>
      <c r="F64" s="13">
        <v>2034040</v>
      </c>
      <c r="G64" s="14">
        <v>290073</v>
      </c>
      <c r="H64" s="14">
        <v>0</v>
      </c>
      <c r="I64" s="15">
        <f t="shared" si="9"/>
        <v>726947</v>
      </c>
      <c r="J64" s="14">
        <v>311464</v>
      </c>
      <c r="K64" s="16">
        <v>0</v>
      </c>
      <c r="L64" s="14">
        <f t="shared" si="10"/>
        <v>705556</v>
      </c>
      <c r="M64" s="14">
        <f t="shared" si="11"/>
        <v>1432503</v>
      </c>
      <c r="N64" s="14">
        <v>0</v>
      </c>
      <c r="O64" s="12">
        <f t="shared" si="12"/>
        <v>387</v>
      </c>
      <c r="P64" s="14">
        <f t="shared" si="13"/>
        <v>0</v>
      </c>
      <c r="Q64" s="14">
        <f t="shared" si="14"/>
        <v>168</v>
      </c>
      <c r="R64" s="16">
        <f t="shared" si="15"/>
        <v>168</v>
      </c>
      <c r="S64" s="14">
        <f t="shared" si="16"/>
        <v>1432671</v>
      </c>
      <c r="T64" s="13">
        <v>89111</v>
      </c>
      <c r="U64" s="13">
        <v>111529</v>
      </c>
      <c r="V64" s="13">
        <f t="shared" si="17"/>
        <v>1232031</v>
      </c>
    </row>
    <row r="65" spans="1:22" x14ac:dyDescent="0.2">
      <c r="A65" s="11">
        <v>31001</v>
      </c>
      <c r="B65" s="11" t="s">
        <v>85</v>
      </c>
      <c r="C65" s="12">
        <v>204</v>
      </c>
      <c r="D65" s="12">
        <v>196</v>
      </c>
      <c r="E65" s="12">
        <v>180.25</v>
      </c>
      <c r="F65" s="13">
        <v>1130429</v>
      </c>
      <c r="G65" s="14">
        <v>377324</v>
      </c>
      <c r="H65" s="14">
        <v>0</v>
      </c>
      <c r="I65" s="15">
        <f t="shared" si="9"/>
        <v>187891</v>
      </c>
      <c r="J65" s="14">
        <v>367175</v>
      </c>
      <c r="K65" s="16">
        <v>0</v>
      </c>
      <c r="L65" s="14">
        <f t="shared" si="10"/>
        <v>198040</v>
      </c>
      <c r="M65" s="14">
        <f t="shared" si="11"/>
        <v>385931</v>
      </c>
      <c r="N65" s="14">
        <v>0</v>
      </c>
      <c r="O65" s="12">
        <f t="shared" si="12"/>
        <v>180.25</v>
      </c>
      <c r="P65" s="14">
        <f t="shared" si="13"/>
        <v>0</v>
      </c>
      <c r="Q65" s="14">
        <f t="shared" si="14"/>
        <v>78</v>
      </c>
      <c r="R65" s="16">
        <f t="shared" si="15"/>
        <v>78</v>
      </c>
      <c r="S65" s="14">
        <f t="shared" si="16"/>
        <v>386009</v>
      </c>
      <c r="T65" s="13">
        <v>23557</v>
      </c>
      <c r="U65" s="13">
        <v>29483</v>
      </c>
      <c r="V65" s="13">
        <f t="shared" si="17"/>
        <v>332969</v>
      </c>
    </row>
    <row r="66" spans="1:22" x14ac:dyDescent="0.2">
      <c r="A66" s="11">
        <v>41002</v>
      </c>
      <c r="B66" s="11" t="s">
        <v>86</v>
      </c>
      <c r="C66" s="12">
        <v>1894.01</v>
      </c>
      <c r="D66" s="12">
        <v>2181</v>
      </c>
      <c r="E66" s="12">
        <v>2388.35</v>
      </c>
      <c r="F66" s="13">
        <v>11475066</v>
      </c>
      <c r="G66" s="14">
        <v>3237224</v>
      </c>
      <c r="H66" s="14">
        <v>0</v>
      </c>
      <c r="I66" s="15">
        <f t="shared" ref="I66:I97" si="18">IF((0.5*F66)-G66+H66&lt;0,0,ROUND((0.5*F66)-G66+H66,0))</f>
        <v>2500309</v>
      </c>
      <c r="J66" s="14">
        <v>3240762</v>
      </c>
      <c r="K66" s="16">
        <v>0</v>
      </c>
      <c r="L66" s="14">
        <f t="shared" ref="L66:L97" si="19">IF((0.5*F66)-J66+K66&lt;0, 0, ROUND((0.5*F66)-J66+K66,0))</f>
        <v>2496771</v>
      </c>
      <c r="M66" s="14">
        <f t="shared" ref="M66:M97" si="20">I66+L66</f>
        <v>4997080</v>
      </c>
      <c r="N66" s="14">
        <v>0</v>
      </c>
      <c r="O66" s="12">
        <f t="shared" ref="O66:O97" si="21">IF(M66=0,0,IF(N66&gt;M66,0,E66))</f>
        <v>2388.35</v>
      </c>
      <c r="P66" s="14">
        <f t="shared" ref="P66:P97" si="22">IF(N66&gt;M66,M66,N66)</f>
        <v>0</v>
      </c>
      <c r="Q66" s="14">
        <f t="shared" ref="Q66:Q97" si="23">ROUND((O66/$O$154)*$P$154,0)</f>
        <v>1034</v>
      </c>
      <c r="R66" s="16">
        <f t="shared" ref="R66:R97" si="24">Q66-N66</f>
        <v>1034</v>
      </c>
      <c r="S66" s="14">
        <f t="shared" ref="S66:S97" si="25">M66-P66+Q66</f>
        <v>4998114</v>
      </c>
      <c r="T66" s="13">
        <v>207802</v>
      </c>
      <c r="U66" s="13">
        <v>260080</v>
      </c>
      <c r="V66" s="13">
        <f t="shared" ref="V66:V97" si="26">S66-T66-U66</f>
        <v>4530232</v>
      </c>
    </row>
    <row r="67" spans="1:22" x14ac:dyDescent="0.2">
      <c r="A67" s="11">
        <v>14002</v>
      </c>
      <c r="B67" s="11" t="s">
        <v>87</v>
      </c>
      <c r="C67" s="12">
        <v>171</v>
      </c>
      <c r="D67" s="12">
        <v>149</v>
      </c>
      <c r="E67" s="12">
        <v>158</v>
      </c>
      <c r="F67" s="13">
        <v>904342</v>
      </c>
      <c r="G67" s="14">
        <v>108427</v>
      </c>
      <c r="H67" s="14">
        <v>0</v>
      </c>
      <c r="I67" s="15">
        <f t="shared" si="18"/>
        <v>343744</v>
      </c>
      <c r="J67" s="14">
        <v>106175</v>
      </c>
      <c r="K67" s="16">
        <v>0</v>
      </c>
      <c r="L67" s="14">
        <f t="shared" si="19"/>
        <v>345996</v>
      </c>
      <c r="M67" s="14">
        <f t="shared" si="20"/>
        <v>689740</v>
      </c>
      <c r="N67" s="14">
        <v>0</v>
      </c>
      <c r="O67" s="12">
        <f t="shared" si="21"/>
        <v>158</v>
      </c>
      <c r="P67" s="14">
        <f t="shared" si="22"/>
        <v>0</v>
      </c>
      <c r="Q67" s="14">
        <f t="shared" si="23"/>
        <v>68</v>
      </c>
      <c r="R67" s="16">
        <f t="shared" si="24"/>
        <v>68</v>
      </c>
      <c r="S67" s="14">
        <f t="shared" si="25"/>
        <v>689808</v>
      </c>
      <c r="T67" s="13">
        <v>43096</v>
      </c>
      <c r="U67" s="13">
        <v>53938</v>
      </c>
      <c r="V67" s="13">
        <f t="shared" si="26"/>
        <v>592774</v>
      </c>
    </row>
    <row r="68" spans="1:22" x14ac:dyDescent="0.2">
      <c r="A68" s="11">
        <v>10001</v>
      </c>
      <c r="B68" s="11" t="s">
        <v>88</v>
      </c>
      <c r="C68" s="12">
        <v>132</v>
      </c>
      <c r="D68" s="12">
        <v>134.34</v>
      </c>
      <c r="E68" s="12">
        <v>122</v>
      </c>
      <c r="F68" s="13">
        <v>752695</v>
      </c>
      <c r="G68" s="14">
        <v>117982</v>
      </c>
      <c r="H68" s="14">
        <v>0</v>
      </c>
      <c r="I68" s="15">
        <f t="shared" si="18"/>
        <v>258366</v>
      </c>
      <c r="J68" s="14">
        <v>131384</v>
      </c>
      <c r="K68" s="16">
        <v>0</v>
      </c>
      <c r="L68" s="14">
        <f t="shared" si="19"/>
        <v>244964</v>
      </c>
      <c r="M68" s="14">
        <f t="shared" si="20"/>
        <v>503330</v>
      </c>
      <c r="N68" s="14">
        <v>0</v>
      </c>
      <c r="O68" s="12">
        <f t="shared" si="21"/>
        <v>122</v>
      </c>
      <c r="P68" s="14">
        <f t="shared" si="22"/>
        <v>0</v>
      </c>
      <c r="Q68" s="14">
        <f t="shared" si="23"/>
        <v>53</v>
      </c>
      <c r="R68" s="16">
        <f t="shared" si="24"/>
        <v>53</v>
      </c>
      <c r="S68" s="14">
        <f t="shared" si="25"/>
        <v>503383</v>
      </c>
      <c r="T68" s="13">
        <v>32392</v>
      </c>
      <c r="U68" s="13">
        <v>40541</v>
      </c>
      <c r="V68" s="13">
        <f t="shared" si="26"/>
        <v>430450</v>
      </c>
    </row>
    <row r="69" spans="1:22" x14ac:dyDescent="0.2">
      <c r="A69" s="11">
        <v>34002</v>
      </c>
      <c r="B69" s="11" t="s">
        <v>89</v>
      </c>
      <c r="C69" s="12">
        <v>311</v>
      </c>
      <c r="D69" s="12">
        <v>295</v>
      </c>
      <c r="E69" s="12">
        <v>295</v>
      </c>
      <c r="F69" s="13">
        <v>1646472</v>
      </c>
      <c r="G69" s="14">
        <v>535997</v>
      </c>
      <c r="H69" s="14">
        <v>0</v>
      </c>
      <c r="I69" s="15">
        <f t="shared" si="18"/>
        <v>287239</v>
      </c>
      <c r="J69" s="14">
        <v>542137</v>
      </c>
      <c r="K69" s="16">
        <v>0</v>
      </c>
      <c r="L69" s="14">
        <f t="shared" si="19"/>
        <v>281099</v>
      </c>
      <c r="M69" s="14">
        <f t="shared" si="20"/>
        <v>568338</v>
      </c>
      <c r="N69" s="14">
        <v>44872</v>
      </c>
      <c r="O69" s="12">
        <f t="shared" si="21"/>
        <v>295</v>
      </c>
      <c r="P69" s="14">
        <f t="shared" si="22"/>
        <v>44872</v>
      </c>
      <c r="Q69" s="14">
        <f t="shared" si="23"/>
        <v>128</v>
      </c>
      <c r="R69" s="16">
        <f t="shared" si="24"/>
        <v>-44744</v>
      </c>
      <c r="S69" s="14">
        <f t="shared" si="25"/>
        <v>523594</v>
      </c>
      <c r="T69" s="13">
        <v>36012</v>
      </c>
      <c r="U69" s="13">
        <v>45072</v>
      </c>
      <c r="V69" s="13">
        <f t="shared" si="26"/>
        <v>442510</v>
      </c>
    </row>
    <row r="70" spans="1:22" x14ac:dyDescent="0.2">
      <c r="A70" s="11">
        <v>51002</v>
      </c>
      <c r="B70" s="11" t="s">
        <v>90</v>
      </c>
      <c r="C70" s="12">
        <v>463</v>
      </c>
      <c r="D70" s="12">
        <v>479.6</v>
      </c>
      <c r="E70" s="12">
        <v>501.2</v>
      </c>
      <c r="F70" s="13">
        <v>2512988</v>
      </c>
      <c r="G70" s="14">
        <v>1512668</v>
      </c>
      <c r="H70" s="14">
        <v>0</v>
      </c>
      <c r="I70" s="15">
        <f t="shared" si="18"/>
        <v>0</v>
      </c>
      <c r="J70" s="14">
        <v>1527268</v>
      </c>
      <c r="K70" s="16">
        <v>0</v>
      </c>
      <c r="L70" s="14">
        <f t="shared" si="19"/>
        <v>0</v>
      </c>
      <c r="M70" s="14">
        <f t="shared" si="20"/>
        <v>0</v>
      </c>
      <c r="N70" s="14">
        <v>0</v>
      </c>
      <c r="O70" s="12">
        <f t="shared" si="21"/>
        <v>0</v>
      </c>
      <c r="P70" s="14">
        <f t="shared" si="22"/>
        <v>0</v>
      </c>
      <c r="Q70" s="14">
        <f t="shared" si="23"/>
        <v>0</v>
      </c>
      <c r="R70" s="16">
        <f t="shared" si="24"/>
        <v>0</v>
      </c>
      <c r="S70" s="14">
        <f t="shared" si="25"/>
        <v>0</v>
      </c>
      <c r="T70" s="13">
        <v>0</v>
      </c>
      <c r="U70" s="13">
        <v>0</v>
      </c>
      <c r="V70" s="13">
        <f t="shared" si="26"/>
        <v>0</v>
      </c>
    </row>
    <row r="71" spans="1:22" x14ac:dyDescent="0.2">
      <c r="A71" s="11">
        <v>56006</v>
      </c>
      <c r="B71" s="11" t="s">
        <v>91</v>
      </c>
      <c r="C71" s="12">
        <v>238</v>
      </c>
      <c r="D71" s="12">
        <v>235</v>
      </c>
      <c r="E71" s="12">
        <v>222</v>
      </c>
      <c r="F71" s="13">
        <v>1318442</v>
      </c>
      <c r="G71" s="14">
        <v>348872</v>
      </c>
      <c r="H71" s="14">
        <v>0</v>
      </c>
      <c r="I71" s="15">
        <f t="shared" si="18"/>
        <v>310349</v>
      </c>
      <c r="J71" s="14">
        <v>367571</v>
      </c>
      <c r="K71" s="16">
        <v>0</v>
      </c>
      <c r="L71" s="14">
        <f t="shared" si="19"/>
        <v>291650</v>
      </c>
      <c r="M71" s="14">
        <f t="shared" si="20"/>
        <v>601999</v>
      </c>
      <c r="N71" s="14">
        <v>0</v>
      </c>
      <c r="O71" s="12">
        <f t="shared" si="21"/>
        <v>222</v>
      </c>
      <c r="P71" s="14">
        <f t="shared" si="22"/>
        <v>0</v>
      </c>
      <c r="Q71" s="14">
        <f t="shared" si="23"/>
        <v>96</v>
      </c>
      <c r="R71" s="16">
        <f t="shared" si="24"/>
        <v>96</v>
      </c>
      <c r="S71" s="14">
        <f t="shared" si="25"/>
        <v>602095</v>
      </c>
      <c r="T71" s="13">
        <v>38909</v>
      </c>
      <c r="U71" s="13">
        <v>48698</v>
      </c>
      <c r="V71" s="13">
        <f t="shared" si="26"/>
        <v>514488</v>
      </c>
    </row>
    <row r="72" spans="1:22" x14ac:dyDescent="0.2">
      <c r="A72" s="11">
        <v>23002</v>
      </c>
      <c r="B72" s="11" t="s">
        <v>92</v>
      </c>
      <c r="C72" s="12">
        <v>811.56</v>
      </c>
      <c r="D72" s="12">
        <v>844.4</v>
      </c>
      <c r="E72" s="12">
        <v>814.89</v>
      </c>
      <c r="F72" s="13">
        <v>3978113</v>
      </c>
      <c r="G72" s="14">
        <v>815095</v>
      </c>
      <c r="H72" s="14">
        <v>0</v>
      </c>
      <c r="I72" s="15">
        <f t="shared" si="18"/>
        <v>1173962</v>
      </c>
      <c r="J72" s="14">
        <v>784930</v>
      </c>
      <c r="K72" s="16">
        <v>0</v>
      </c>
      <c r="L72" s="14">
        <f t="shared" si="19"/>
        <v>1204127</v>
      </c>
      <c r="M72" s="14">
        <f t="shared" si="20"/>
        <v>2378089</v>
      </c>
      <c r="N72" s="14">
        <v>0</v>
      </c>
      <c r="O72" s="12">
        <f t="shared" si="21"/>
        <v>814.89</v>
      </c>
      <c r="P72" s="14">
        <f t="shared" si="22"/>
        <v>0</v>
      </c>
      <c r="Q72" s="14">
        <f t="shared" si="23"/>
        <v>353</v>
      </c>
      <c r="R72" s="16">
        <f t="shared" si="24"/>
        <v>353</v>
      </c>
      <c r="S72" s="14">
        <f t="shared" si="25"/>
        <v>2378442</v>
      </c>
      <c r="T72" s="13">
        <v>147183</v>
      </c>
      <c r="U72" s="13">
        <v>184211</v>
      </c>
      <c r="V72" s="13">
        <f t="shared" si="26"/>
        <v>2047048</v>
      </c>
    </row>
    <row r="73" spans="1:22" x14ac:dyDescent="0.2">
      <c r="A73" s="11">
        <v>53002</v>
      </c>
      <c r="B73" s="11" t="s">
        <v>93</v>
      </c>
      <c r="C73" s="12">
        <v>117</v>
      </c>
      <c r="D73" s="12">
        <v>115</v>
      </c>
      <c r="E73" s="12">
        <v>116</v>
      </c>
      <c r="F73" s="13">
        <v>655648</v>
      </c>
      <c r="G73" s="14">
        <v>339713</v>
      </c>
      <c r="H73" s="14">
        <v>0</v>
      </c>
      <c r="I73" s="15">
        <f t="shared" si="18"/>
        <v>0</v>
      </c>
      <c r="J73" s="14">
        <v>363361</v>
      </c>
      <c r="K73" s="16">
        <v>0</v>
      </c>
      <c r="L73" s="14">
        <f t="shared" si="19"/>
        <v>0</v>
      </c>
      <c r="M73" s="14">
        <f t="shared" si="20"/>
        <v>0</v>
      </c>
      <c r="N73" s="14">
        <v>0</v>
      </c>
      <c r="O73" s="12">
        <f t="shared" si="21"/>
        <v>0</v>
      </c>
      <c r="P73" s="14">
        <f t="shared" si="22"/>
        <v>0</v>
      </c>
      <c r="Q73" s="14">
        <f t="shared" si="23"/>
        <v>0</v>
      </c>
      <c r="R73" s="16">
        <f t="shared" si="24"/>
        <v>0</v>
      </c>
      <c r="S73" s="14">
        <f t="shared" si="25"/>
        <v>0</v>
      </c>
      <c r="T73" s="13">
        <v>0</v>
      </c>
      <c r="U73" s="13">
        <v>0</v>
      </c>
      <c r="V73" s="13">
        <f t="shared" si="26"/>
        <v>0</v>
      </c>
    </row>
    <row r="74" spans="1:22" x14ac:dyDescent="0.2">
      <c r="A74" s="11">
        <v>48003</v>
      </c>
      <c r="B74" s="11" t="s">
        <v>94</v>
      </c>
      <c r="C74" s="12">
        <v>379</v>
      </c>
      <c r="D74" s="12">
        <v>372.6</v>
      </c>
      <c r="E74" s="12">
        <v>376</v>
      </c>
      <c r="F74" s="13">
        <v>1984988</v>
      </c>
      <c r="G74" s="14">
        <v>452644</v>
      </c>
      <c r="H74" s="14">
        <v>0</v>
      </c>
      <c r="I74" s="15">
        <f t="shared" si="18"/>
        <v>539850</v>
      </c>
      <c r="J74" s="14">
        <v>567345</v>
      </c>
      <c r="K74" s="16">
        <v>0</v>
      </c>
      <c r="L74" s="14">
        <f t="shared" si="19"/>
        <v>425149</v>
      </c>
      <c r="M74" s="14">
        <f t="shared" si="20"/>
        <v>964999</v>
      </c>
      <c r="N74" s="14">
        <v>0</v>
      </c>
      <c r="O74" s="12">
        <f t="shared" si="21"/>
        <v>376</v>
      </c>
      <c r="P74" s="14">
        <f t="shared" si="22"/>
        <v>0</v>
      </c>
      <c r="Q74" s="14">
        <f t="shared" si="23"/>
        <v>163</v>
      </c>
      <c r="R74" s="16">
        <f t="shared" si="24"/>
        <v>163</v>
      </c>
      <c r="S74" s="14">
        <f t="shared" si="25"/>
        <v>965162</v>
      </c>
      <c r="T74" s="13">
        <v>67626</v>
      </c>
      <c r="U74" s="13">
        <v>84639</v>
      </c>
      <c r="V74" s="13">
        <f t="shared" si="26"/>
        <v>812897</v>
      </c>
    </row>
    <row r="75" spans="1:22" x14ac:dyDescent="0.2">
      <c r="A75" s="11">
        <v>60002</v>
      </c>
      <c r="B75" s="11" t="s">
        <v>95</v>
      </c>
      <c r="C75" s="12">
        <v>148</v>
      </c>
      <c r="D75" s="12">
        <v>141</v>
      </c>
      <c r="E75" s="12">
        <v>117.5</v>
      </c>
      <c r="F75" s="13">
        <v>816734</v>
      </c>
      <c r="G75" s="14">
        <v>160505</v>
      </c>
      <c r="H75" s="14">
        <v>0</v>
      </c>
      <c r="I75" s="15">
        <f t="shared" si="18"/>
        <v>247862</v>
      </c>
      <c r="J75" s="14">
        <v>150713</v>
      </c>
      <c r="K75" s="16">
        <v>0</v>
      </c>
      <c r="L75" s="14">
        <f t="shared" si="19"/>
        <v>257654</v>
      </c>
      <c r="M75" s="14">
        <f t="shared" si="20"/>
        <v>505516</v>
      </c>
      <c r="N75" s="14">
        <v>0</v>
      </c>
      <c r="O75" s="12">
        <f t="shared" si="21"/>
        <v>117.5</v>
      </c>
      <c r="P75" s="14">
        <f t="shared" si="22"/>
        <v>0</v>
      </c>
      <c r="Q75" s="14">
        <f t="shared" si="23"/>
        <v>51</v>
      </c>
      <c r="R75" s="16">
        <f t="shared" si="24"/>
        <v>51</v>
      </c>
      <c r="S75" s="14">
        <f t="shared" si="25"/>
        <v>505567</v>
      </c>
      <c r="T75" s="13">
        <v>31075</v>
      </c>
      <c r="U75" s="13">
        <v>38893</v>
      </c>
      <c r="V75" s="13">
        <f t="shared" si="26"/>
        <v>435599</v>
      </c>
    </row>
    <row r="76" spans="1:22" x14ac:dyDescent="0.2">
      <c r="A76" s="11">
        <v>2002</v>
      </c>
      <c r="B76" s="11" t="s">
        <v>96</v>
      </c>
      <c r="C76" s="12">
        <v>2141.09</v>
      </c>
      <c r="D76" s="12">
        <v>2104.67</v>
      </c>
      <c r="E76" s="12">
        <v>2143.5700000000002</v>
      </c>
      <c r="F76" s="13">
        <v>10316225</v>
      </c>
      <c r="G76" s="14">
        <v>1739431</v>
      </c>
      <c r="H76" s="14">
        <v>0</v>
      </c>
      <c r="I76" s="15">
        <f t="shared" si="18"/>
        <v>3418682</v>
      </c>
      <c r="J76" s="14">
        <v>1821374</v>
      </c>
      <c r="K76" s="16">
        <v>0</v>
      </c>
      <c r="L76" s="14">
        <f t="shared" si="19"/>
        <v>3336739</v>
      </c>
      <c r="M76" s="14">
        <f t="shared" si="20"/>
        <v>6755421</v>
      </c>
      <c r="N76" s="14">
        <v>0</v>
      </c>
      <c r="O76" s="12">
        <f t="shared" si="21"/>
        <v>2143.5700000000002</v>
      </c>
      <c r="P76" s="14">
        <f t="shared" si="22"/>
        <v>0</v>
      </c>
      <c r="Q76" s="14">
        <f t="shared" si="23"/>
        <v>928</v>
      </c>
      <c r="R76" s="16">
        <f t="shared" si="24"/>
        <v>928</v>
      </c>
      <c r="S76" s="14">
        <f t="shared" si="25"/>
        <v>6756349</v>
      </c>
      <c r="T76" s="13">
        <v>422401</v>
      </c>
      <c r="U76" s="13">
        <v>528668</v>
      </c>
      <c r="V76" s="13">
        <f t="shared" si="26"/>
        <v>5805280</v>
      </c>
    </row>
    <row r="77" spans="1:22" x14ac:dyDescent="0.2">
      <c r="A77" s="11">
        <v>22006</v>
      </c>
      <c r="B77" s="11" t="s">
        <v>97</v>
      </c>
      <c r="C77" s="12">
        <v>380.07</v>
      </c>
      <c r="D77" s="12">
        <v>358.11</v>
      </c>
      <c r="E77" s="12">
        <v>358.18</v>
      </c>
      <c r="F77" s="13">
        <v>1953913</v>
      </c>
      <c r="G77" s="14">
        <v>543551</v>
      </c>
      <c r="H77" s="14">
        <v>0</v>
      </c>
      <c r="I77" s="15">
        <f t="shared" si="18"/>
        <v>433406</v>
      </c>
      <c r="J77" s="14">
        <v>559561</v>
      </c>
      <c r="K77" s="16">
        <v>0</v>
      </c>
      <c r="L77" s="14">
        <f t="shared" si="19"/>
        <v>417396</v>
      </c>
      <c r="M77" s="14">
        <f t="shared" si="20"/>
        <v>850802</v>
      </c>
      <c r="N77" s="14">
        <v>0</v>
      </c>
      <c r="O77" s="12">
        <f t="shared" si="21"/>
        <v>358.18</v>
      </c>
      <c r="P77" s="14">
        <f t="shared" si="22"/>
        <v>0</v>
      </c>
      <c r="Q77" s="14">
        <f t="shared" si="23"/>
        <v>155</v>
      </c>
      <c r="R77" s="16">
        <f t="shared" si="24"/>
        <v>155</v>
      </c>
      <c r="S77" s="14">
        <f t="shared" si="25"/>
        <v>850957</v>
      </c>
      <c r="T77" s="13">
        <v>54337</v>
      </c>
      <c r="U77" s="13">
        <v>68007</v>
      </c>
      <c r="V77" s="13">
        <f t="shared" si="26"/>
        <v>728613</v>
      </c>
    </row>
    <row r="78" spans="1:22" x14ac:dyDescent="0.2">
      <c r="A78" s="11">
        <v>13003</v>
      </c>
      <c r="B78" s="11" t="s">
        <v>98</v>
      </c>
      <c r="C78" s="12">
        <v>299</v>
      </c>
      <c r="D78" s="12">
        <v>285</v>
      </c>
      <c r="E78" s="12">
        <v>291</v>
      </c>
      <c r="F78" s="13">
        <v>1650425</v>
      </c>
      <c r="G78" s="14">
        <v>393257</v>
      </c>
      <c r="H78" s="14">
        <v>0</v>
      </c>
      <c r="I78" s="15">
        <f t="shared" si="18"/>
        <v>431956</v>
      </c>
      <c r="J78" s="14">
        <v>423743</v>
      </c>
      <c r="K78" s="16">
        <v>0</v>
      </c>
      <c r="L78" s="14">
        <f t="shared" si="19"/>
        <v>401470</v>
      </c>
      <c r="M78" s="14">
        <f t="shared" si="20"/>
        <v>833426</v>
      </c>
      <c r="N78" s="14">
        <v>0</v>
      </c>
      <c r="O78" s="12">
        <f t="shared" si="21"/>
        <v>291</v>
      </c>
      <c r="P78" s="14">
        <f t="shared" si="22"/>
        <v>0</v>
      </c>
      <c r="Q78" s="14">
        <f t="shared" si="23"/>
        <v>126</v>
      </c>
      <c r="R78" s="16">
        <f t="shared" si="24"/>
        <v>126</v>
      </c>
      <c r="S78" s="14">
        <f t="shared" si="25"/>
        <v>833552</v>
      </c>
      <c r="T78" s="13">
        <v>54156</v>
      </c>
      <c r="U78" s="13">
        <v>67780</v>
      </c>
      <c r="V78" s="13">
        <f t="shared" si="26"/>
        <v>711616</v>
      </c>
    </row>
    <row r="79" spans="1:22" x14ac:dyDescent="0.2">
      <c r="A79" s="11">
        <v>2003</v>
      </c>
      <c r="B79" s="11" t="s">
        <v>99</v>
      </c>
      <c r="C79" s="12">
        <v>147.15</v>
      </c>
      <c r="D79" s="12">
        <v>183.15</v>
      </c>
      <c r="E79" s="12">
        <v>194.51</v>
      </c>
      <c r="F79" s="13">
        <v>1099398</v>
      </c>
      <c r="G79" s="14">
        <v>284778</v>
      </c>
      <c r="H79" s="14">
        <v>0</v>
      </c>
      <c r="I79" s="15">
        <f t="shared" si="18"/>
        <v>264921</v>
      </c>
      <c r="J79" s="14">
        <v>365988</v>
      </c>
      <c r="K79" s="16">
        <v>0</v>
      </c>
      <c r="L79" s="14">
        <f t="shared" si="19"/>
        <v>183711</v>
      </c>
      <c r="M79" s="14">
        <f t="shared" si="20"/>
        <v>448632</v>
      </c>
      <c r="N79" s="14">
        <v>0</v>
      </c>
      <c r="O79" s="12">
        <f t="shared" si="21"/>
        <v>194.51</v>
      </c>
      <c r="P79" s="14">
        <f t="shared" si="22"/>
        <v>0</v>
      </c>
      <c r="Q79" s="14">
        <f t="shared" si="23"/>
        <v>84</v>
      </c>
      <c r="R79" s="16">
        <f t="shared" si="24"/>
        <v>84</v>
      </c>
      <c r="S79" s="14">
        <f t="shared" si="25"/>
        <v>448716</v>
      </c>
      <c r="T79" s="13">
        <v>22812</v>
      </c>
      <c r="U79" s="13">
        <v>28550</v>
      </c>
      <c r="V79" s="13">
        <f t="shared" si="26"/>
        <v>397354</v>
      </c>
    </row>
    <row r="80" spans="1:22" x14ac:dyDescent="0.2">
      <c r="A80" s="11">
        <v>37003</v>
      </c>
      <c r="B80" s="11" t="s">
        <v>100</v>
      </c>
      <c r="C80" s="12">
        <v>170</v>
      </c>
      <c r="D80" s="12">
        <v>167</v>
      </c>
      <c r="E80" s="12">
        <v>174.57</v>
      </c>
      <c r="F80" s="13">
        <v>986694</v>
      </c>
      <c r="G80" s="14">
        <v>328363</v>
      </c>
      <c r="H80" s="14">
        <v>0</v>
      </c>
      <c r="I80" s="15">
        <f t="shared" si="18"/>
        <v>164984</v>
      </c>
      <c r="J80" s="14">
        <v>292294</v>
      </c>
      <c r="K80" s="16">
        <v>0</v>
      </c>
      <c r="L80" s="14">
        <f t="shared" si="19"/>
        <v>201053</v>
      </c>
      <c r="M80" s="14">
        <f t="shared" si="20"/>
        <v>366037</v>
      </c>
      <c r="N80" s="14">
        <v>0</v>
      </c>
      <c r="O80" s="12">
        <f t="shared" si="21"/>
        <v>174.57</v>
      </c>
      <c r="P80" s="14">
        <f t="shared" si="22"/>
        <v>0</v>
      </c>
      <c r="Q80" s="14">
        <f t="shared" si="23"/>
        <v>76</v>
      </c>
      <c r="R80" s="16">
        <f t="shared" si="24"/>
        <v>76</v>
      </c>
      <c r="S80" s="14">
        <f t="shared" si="25"/>
        <v>366113</v>
      </c>
      <c r="T80" s="13">
        <v>18534</v>
      </c>
      <c r="U80" s="13">
        <v>23197</v>
      </c>
      <c r="V80" s="13">
        <f t="shared" si="26"/>
        <v>324382</v>
      </c>
    </row>
    <row r="81" spans="1:22" x14ac:dyDescent="0.2">
      <c r="A81" s="11">
        <v>35002</v>
      </c>
      <c r="B81" s="11" t="s">
        <v>101</v>
      </c>
      <c r="C81" s="12">
        <v>381.2</v>
      </c>
      <c r="D81" s="12">
        <v>350</v>
      </c>
      <c r="E81" s="12">
        <v>350</v>
      </c>
      <c r="F81" s="13">
        <v>1944537</v>
      </c>
      <c r="G81" s="14">
        <v>278314</v>
      </c>
      <c r="H81" s="14">
        <v>0</v>
      </c>
      <c r="I81" s="15">
        <f t="shared" si="18"/>
        <v>693955</v>
      </c>
      <c r="J81" s="14">
        <v>266090</v>
      </c>
      <c r="K81" s="16">
        <v>0</v>
      </c>
      <c r="L81" s="14">
        <f t="shared" si="19"/>
        <v>706179</v>
      </c>
      <c r="M81" s="14">
        <f t="shared" si="20"/>
        <v>1400134</v>
      </c>
      <c r="N81" s="14">
        <v>0</v>
      </c>
      <c r="O81" s="12">
        <f t="shared" si="21"/>
        <v>350</v>
      </c>
      <c r="P81" s="14">
        <f t="shared" si="22"/>
        <v>0</v>
      </c>
      <c r="Q81" s="14">
        <f t="shared" si="23"/>
        <v>152</v>
      </c>
      <c r="R81" s="16">
        <f t="shared" si="24"/>
        <v>152</v>
      </c>
      <c r="S81" s="14">
        <f t="shared" si="25"/>
        <v>1400286</v>
      </c>
      <c r="T81" s="13">
        <v>87003</v>
      </c>
      <c r="U81" s="13">
        <v>108891</v>
      </c>
      <c r="V81" s="13">
        <f t="shared" si="26"/>
        <v>1204392</v>
      </c>
    </row>
    <row r="82" spans="1:22" x14ac:dyDescent="0.2">
      <c r="A82" s="11">
        <v>7002</v>
      </c>
      <c r="B82" s="11" t="s">
        <v>102</v>
      </c>
      <c r="C82" s="12">
        <v>278.3</v>
      </c>
      <c r="D82" s="12">
        <v>269</v>
      </c>
      <c r="E82" s="12">
        <v>261</v>
      </c>
      <c r="F82" s="13">
        <v>1504005</v>
      </c>
      <c r="G82" s="14">
        <v>263080</v>
      </c>
      <c r="H82" s="14">
        <v>0</v>
      </c>
      <c r="I82" s="15">
        <f t="shared" si="18"/>
        <v>488923</v>
      </c>
      <c r="J82" s="14">
        <v>278383</v>
      </c>
      <c r="K82" s="16">
        <v>0</v>
      </c>
      <c r="L82" s="14">
        <f t="shared" si="19"/>
        <v>473620</v>
      </c>
      <c r="M82" s="14">
        <f t="shared" si="20"/>
        <v>962543</v>
      </c>
      <c r="N82" s="14">
        <v>0</v>
      </c>
      <c r="O82" s="12">
        <f t="shared" si="21"/>
        <v>261</v>
      </c>
      <c r="P82" s="14">
        <f t="shared" si="22"/>
        <v>0</v>
      </c>
      <c r="Q82" s="14">
        <f t="shared" si="23"/>
        <v>113</v>
      </c>
      <c r="R82" s="16">
        <f t="shared" si="24"/>
        <v>113</v>
      </c>
      <c r="S82" s="14">
        <f t="shared" si="25"/>
        <v>962656</v>
      </c>
      <c r="T82" s="13">
        <v>61298</v>
      </c>
      <c r="U82" s="13">
        <v>76719</v>
      </c>
      <c r="V82" s="13">
        <f t="shared" si="26"/>
        <v>824639</v>
      </c>
    </row>
    <row r="83" spans="1:22" x14ac:dyDescent="0.2">
      <c r="A83" s="11">
        <v>38003</v>
      </c>
      <c r="B83" s="11" t="s">
        <v>103</v>
      </c>
      <c r="C83" s="12">
        <v>214</v>
      </c>
      <c r="D83" s="12">
        <v>198</v>
      </c>
      <c r="E83" s="12">
        <v>185</v>
      </c>
      <c r="F83" s="13">
        <v>1161723</v>
      </c>
      <c r="G83" s="14">
        <v>220496</v>
      </c>
      <c r="H83" s="14">
        <v>0</v>
      </c>
      <c r="I83" s="15">
        <f t="shared" si="18"/>
        <v>360366</v>
      </c>
      <c r="J83" s="14">
        <v>236898</v>
      </c>
      <c r="K83" s="16">
        <v>0</v>
      </c>
      <c r="L83" s="14">
        <f t="shared" si="19"/>
        <v>343964</v>
      </c>
      <c r="M83" s="14">
        <f t="shared" si="20"/>
        <v>704330</v>
      </c>
      <c r="N83" s="14">
        <v>0</v>
      </c>
      <c r="O83" s="12">
        <f t="shared" si="21"/>
        <v>185</v>
      </c>
      <c r="P83" s="14">
        <f t="shared" si="22"/>
        <v>0</v>
      </c>
      <c r="Q83" s="14">
        <f t="shared" si="23"/>
        <v>80</v>
      </c>
      <c r="R83" s="16">
        <f t="shared" si="24"/>
        <v>80</v>
      </c>
      <c r="S83" s="14">
        <f t="shared" si="25"/>
        <v>704410</v>
      </c>
      <c r="T83" s="13">
        <v>45180</v>
      </c>
      <c r="U83" s="13">
        <v>56546</v>
      </c>
      <c r="V83" s="13">
        <f t="shared" si="26"/>
        <v>602684</v>
      </c>
    </row>
    <row r="84" spans="1:22" x14ac:dyDescent="0.2">
      <c r="A84" s="18">
        <v>45005</v>
      </c>
      <c r="B84" s="18" t="s">
        <v>104</v>
      </c>
      <c r="C84" s="19"/>
      <c r="D84" s="19"/>
      <c r="E84" s="19">
        <v>216</v>
      </c>
      <c r="F84" s="20">
        <v>1213540</v>
      </c>
      <c r="G84" s="21">
        <v>363730</v>
      </c>
      <c r="H84" s="21">
        <v>0</v>
      </c>
      <c r="I84" s="22">
        <f t="shared" si="18"/>
        <v>243040</v>
      </c>
      <c r="J84" s="21">
        <v>349290</v>
      </c>
      <c r="K84" s="23">
        <v>0</v>
      </c>
      <c r="L84" s="21">
        <f t="shared" si="19"/>
        <v>257480</v>
      </c>
      <c r="M84" s="21">
        <f t="shared" si="20"/>
        <v>500520</v>
      </c>
      <c r="N84" s="19">
        <v>0</v>
      </c>
      <c r="O84" s="19">
        <f t="shared" si="21"/>
        <v>216</v>
      </c>
      <c r="P84" s="21">
        <f t="shared" si="22"/>
        <v>0</v>
      </c>
      <c r="Q84" s="21">
        <f t="shared" si="23"/>
        <v>94</v>
      </c>
      <c r="R84" s="23">
        <f t="shared" si="24"/>
        <v>94</v>
      </c>
      <c r="S84" s="21">
        <f t="shared" si="25"/>
        <v>500614</v>
      </c>
      <c r="T84" s="20">
        <v>37768</v>
      </c>
      <c r="U84" s="20">
        <v>47269</v>
      </c>
      <c r="V84" s="24">
        <f t="shared" si="26"/>
        <v>415577</v>
      </c>
    </row>
    <row r="85" spans="1:22" x14ac:dyDescent="0.2">
      <c r="A85" s="11">
        <v>40001</v>
      </c>
      <c r="B85" s="11" t="s">
        <v>105</v>
      </c>
      <c r="C85" s="12">
        <v>820.79</v>
      </c>
      <c r="D85" s="12">
        <v>876.05</v>
      </c>
      <c r="E85" s="12">
        <v>806.23</v>
      </c>
      <c r="F85" s="13">
        <v>4076319</v>
      </c>
      <c r="G85" s="14">
        <v>2490088</v>
      </c>
      <c r="H85" s="14">
        <v>0</v>
      </c>
      <c r="I85" s="15">
        <f t="shared" si="18"/>
        <v>0</v>
      </c>
      <c r="J85" s="14">
        <v>2548665</v>
      </c>
      <c r="K85" s="16">
        <v>0</v>
      </c>
      <c r="L85" s="14">
        <f t="shared" si="19"/>
        <v>0</v>
      </c>
      <c r="M85" s="14">
        <f t="shared" si="20"/>
        <v>0</v>
      </c>
      <c r="N85" s="14">
        <v>0</v>
      </c>
      <c r="O85" s="12">
        <f t="shared" si="21"/>
        <v>0</v>
      </c>
      <c r="P85" s="14">
        <f t="shared" si="22"/>
        <v>0</v>
      </c>
      <c r="Q85" s="14">
        <f t="shared" si="23"/>
        <v>0</v>
      </c>
      <c r="R85" s="16">
        <f t="shared" si="24"/>
        <v>0</v>
      </c>
      <c r="S85" s="14">
        <f t="shared" si="25"/>
        <v>0</v>
      </c>
      <c r="T85" s="13">
        <v>0</v>
      </c>
      <c r="U85" s="13">
        <v>0</v>
      </c>
      <c r="V85" s="13">
        <f t="shared" si="26"/>
        <v>0</v>
      </c>
    </row>
    <row r="86" spans="1:22" x14ac:dyDescent="0.2">
      <c r="A86" s="11">
        <v>52004</v>
      </c>
      <c r="B86" s="11" t="s">
        <v>106</v>
      </c>
      <c r="C86" s="12"/>
      <c r="D86" s="12">
        <v>287.60000000000002</v>
      </c>
      <c r="E86" s="12">
        <v>273.14999999999998</v>
      </c>
      <c r="F86" s="13">
        <v>1501546</v>
      </c>
      <c r="G86" s="14">
        <v>244634</v>
      </c>
      <c r="H86" s="14">
        <v>0</v>
      </c>
      <c r="I86" s="15">
        <f t="shared" si="18"/>
        <v>506139</v>
      </c>
      <c r="J86" s="14">
        <v>248948</v>
      </c>
      <c r="K86" s="16">
        <v>0</v>
      </c>
      <c r="L86" s="14">
        <f t="shared" si="19"/>
        <v>501825</v>
      </c>
      <c r="M86" s="14">
        <f t="shared" si="20"/>
        <v>1007964</v>
      </c>
      <c r="N86" s="14">
        <v>0</v>
      </c>
      <c r="O86" s="12">
        <f t="shared" si="21"/>
        <v>273.14999999999998</v>
      </c>
      <c r="P86" s="14">
        <f t="shared" si="22"/>
        <v>0</v>
      </c>
      <c r="Q86" s="14">
        <f t="shared" si="23"/>
        <v>118</v>
      </c>
      <c r="R86" s="16">
        <f t="shared" si="24"/>
        <v>118</v>
      </c>
      <c r="S86" s="14">
        <f t="shared" si="25"/>
        <v>1008082</v>
      </c>
      <c r="T86" s="13">
        <v>67884</v>
      </c>
      <c r="U86" s="13">
        <v>84962</v>
      </c>
      <c r="V86" s="13">
        <f t="shared" si="26"/>
        <v>855236</v>
      </c>
    </row>
    <row r="87" spans="1:22" x14ac:dyDescent="0.2">
      <c r="A87" s="11">
        <v>41004</v>
      </c>
      <c r="B87" s="11" t="s">
        <v>107</v>
      </c>
      <c r="C87" s="12">
        <v>934</v>
      </c>
      <c r="D87" s="12">
        <v>945.5</v>
      </c>
      <c r="E87" s="12">
        <v>969</v>
      </c>
      <c r="F87" s="13">
        <v>4655657</v>
      </c>
      <c r="G87" s="14">
        <v>829928</v>
      </c>
      <c r="H87" s="14">
        <v>0</v>
      </c>
      <c r="I87" s="15">
        <f t="shared" si="18"/>
        <v>1497901</v>
      </c>
      <c r="J87" s="14">
        <v>790802</v>
      </c>
      <c r="K87" s="16">
        <v>0</v>
      </c>
      <c r="L87" s="14">
        <f t="shared" si="19"/>
        <v>1537027</v>
      </c>
      <c r="M87" s="14">
        <f t="shared" si="20"/>
        <v>3034928</v>
      </c>
      <c r="N87" s="14">
        <v>0</v>
      </c>
      <c r="O87" s="12">
        <f t="shared" si="21"/>
        <v>969</v>
      </c>
      <c r="P87" s="14">
        <f t="shared" si="22"/>
        <v>0</v>
      </c>
      <c r="Q87" s="14">
        <f t="shared" si="23"/>
        <v>420</v>
      </c>
      <c r="R87" s="16">
        <f t="shared" si="24"/>
        <v>420</v>
      </c>
      <c r="S87" s="14">
        <f t="shared" si="25"/>
        <v>3035348</v>
      </c>
      <c r="T87" s="13">
        <v>178986</v>
      </c>
      <c r="U87" s="13">
        <v>224015</v>
      </c>
      <c r="V87" s="13">
        <f t="shared" si="26"/>
        <v>2632347</v>
      </c>
    </row>
    <row r="88" spans="1:22" x14ac:dyDescent="0.2">
      <c r="A88" s="11">
        <v>44002</v>
      </c>
      <c r="B88" s="11" t="s">
        <v>108</v>
      </c>
      <c r="C88" s="12">
        <v>251</v>
      </c>
      <c r="D88" s="12">
        <v>239</v>
      </c>
      <c r="E88" s="12">
        <v>234.14</v>
      </c>
      <c r="F88" s="13">
        <v>1361415</v>
      </c>
      <c r="G88" s="14">
        <v>315752</v>
      </c>
      <c r="H88" s="14">
        <v>0</v>
      </c>
      <c r="I88" s="15">
        <f t="shared" si="18"/>
        <v>364956</v>
      </c>
      <c r="J88" s="14">
        <v>311925</v>
      </c>
      <c r="K88" s="16">
        <v>0</v>
      </c>
      <c r="L88" s="14">
        <f t="shared" si="19"/>
        <v>368783</v>
      </c>
      <c r="M88" s="14">
        <f t="shared" si="20"/>
        <v>733739</v>
      </c>
      <c r="N88" s="14">
        <v>0</v>
      </c>
      <c r="O88" s="12">
        <f t="shared" si="21"/>
        <v>234.14</v>
      </c>
      <c r="P88" s="14">
        <f t="shared" si="22"/>
        <v>0</v>
      </c>
      <c r="Q88" s="14">
        <f t="shared" si="23"/>
        <v>101</v>
      </c>
      <c r="R88" s="16">
        <f t="shared" si="24"/>
        <v>101</v>
      </c>
      <c r="S88" s="14">
        <f t="shared" si="25"/>
        <v>733840</v>
      </c>
      <c r="T88" s="13">
        <v>45756</v>
      </c>
      <c r="U88" s="13">
        <v>57267</v>
      </c>
      <c r="V88" s="13">
        <f t="shared" si="26"/>
        <v>630817</v>
      </c>
    </row>
    <row r="89" spans="1:22" x14ac:dyDescent="0.2">
      <c r="A89" s="11">
        <v>42001</v>
      </c>
      <c r="B89" s="11" t="s">
        <v>109</v>
      </c>
      <c r="C89" s="12">
        <v>389</v>
      </c>
      <c r="D89" s="12">
        <v>389.4</v>
      </c>
      <c r="E89" s="12">
        <v>369.4</v>
      </c>
      <c r="F89" s="13">
        <v>2043789</v>
      </c>
      <c r="G89" s="14">
        <v>365878</v>
      </c>
      <c r="H89" s="14">
        <v>0</v>
      </c>
      <c r="I89" s="15">
        <f t="shared" si="18"/>
        <v>656017</v>
      </c>
      <c r="J89" s="14">
        <v>356540</v>
      </c>
      <c r="K89" s="16">
        <v>0</v>
      </c>
      <c r="L89" s="14">
        <f t="shared" si="19"/>
        <v>665355</v>
      </c>
      <c r="M89" s="14">
        <f t="shared" si="20"/>
        <v>1321372</v>
      </c>
      <c r="N89" s="14">
        <v>0</v>
      </c>
      <c r="O89" s="12">
        <f t="shared" si="21"/>
        <v>369.4</v>
      </c>
      <c r="P89" s="14">
        <f t="shared" si="22"/>
        <v>0</v>
      </c>
      <c r="Q89" s="14">
        <f t="shared" si="23"/>
        <v>160</v>
      </c>
      <c r="R89" s="16">
        <f t="shared" si="24"/>
        <v>160</v>
      </c>
      <c r="S89" s="14">
        <f t="shared" si="25"/>
        <v>1321532</v>
      </c>
      <c r="T89" s="13">
        <v>82247</v>
      </c>
      <c r="U89" s="13">
        <v>102939</v>
      </c>
      <c r="V89" s="13">
        <f t="shared" si="26"/>
        <v>1136346</v>
      </c>
    </row>
    <row r="90" spans="1:22" x14ac:dyDescent="0.2">
      <c r="A90" s="11">
        <v>39002</v>
      </c>
      <c r="B90" s="11" t="s">
        <v>110</v>
      </c>
      <c r="C90" s="12">
        <v>1188.6600000000001</v>
      </c>
      <c r="D90" s="12">
        <v>1156.25</v>
      </c>
      <c r="E90" s="12">
        <v>1148.75</v>
      </c>
      <c r="F90" s="13">
        <v>5633177</v>
      </c>
      <c r="G90" s="14">
        <v>1345935</v>
      </c>
      <c r="H90" s="14">
        <v>0</v>
      </c>
      <c r="I90" s="15">
        <f t="shared" si="18"/>
        <v>1470654</v>
      </c>
      <c r="J90" s="14">
        <v>1309467</v>
      </c>
      <c r="K90" s="16">
        <v>0</v>
      </c>
      <c r="L90" s="14">
        <f t="shared" si="19"/>
        <v>1507122</v>
      </c>
      <c r="M90" s="14">
        <f t="shared" si="20"/>
        <v>2977776</v>
      </c>
      <c r="N90" s="14">
        <v>0</v>
      </c>
      <c r="O90" s="12">
        <f t="shared" si="21"/>
        <v>1148.75</v>
      </c>
      <c r="P90" s="14">
        <f t="shared" si="22"/>
        <v>0</v>
      </c>
      <c r="Q90" s="14">
        <f t="shared" si="23"/>
        <v>497</v>
      </c>
      <c r="R90" s="16">
        <f t="shared" si="24"/>
        <v>497</v>
      </c>
      <c r="S90" s="14">
        <f t="shared" si="25"/>
        <v>2978273</v>
      </c>
      <c r="T90" s="13">
        <v>184380</v>
      </c>
      <c r="U90" s="13">
        <v>230766</v>
      </c>
      <c r="V90" s="13">
        <f t="shared" si="26"/>
        <v>2563127</v>
      </c>
    </row>
    <row r="91" spans="1:22" x14ac:dyDescent="0.2">
      <c r="A91" s="11">
        <v>60003</v>
      </c>
      <c r="B91" s="11" t="s">
        <v>111</v>
      </c>
      <c r="C91" s="12">
        <v>218</v>
      </c>
      <c r="D91" s="12">
        <v>211</v>
      </c>
      <c r="E91" s="12">
        <v>211</v>
      </c>
      <c r="F91" s="13">
        <v>1205795</v>
      </c>
      <c r="G91" s="14">
        <v>237273</v>
      </c>
      <c r="H91" s="14">
        <v>0</v>
      </c>
      <c r="I91" s="15">
        <f t="shared" si="18"/>
        <v>365625</v>
      </c>
      <c r="J91" s="14">
        <v>222378</v>
      </c>
      <c r="K91" s="16">
        <v>0</v>
      </c>
      <c r="L91" s="14">
        <f t="shared" si="19"/>
        <v>380520</v>
      </c>
      <c r="M91" s="14">
        <f t="shared" si="20"/>
        <v>746145</v>
      </c>
      <c r="N91" s="14">
        <v>0</v>
      </c>
      <c r="O91" s="12">
        <f t="shared" si="21"/>
        <v>211</v>
      </c>
      <c r="P91" s="14">
        <f t="shared" si="22"/>
        <v>0</v>
      </c>
      <c r="Q91" s="14">
        <f t="shared" si="23"/>
        <v>91</v>
      </c>
      <c r="R91" s="16">
        <f t="shared" si="24"/>
        <v>91</v>
      </c>
      <c r="S91" s="14">
        <f t="shared" si="25"/>
        <v>746236</v>
      </c>
      <c r="T91" s="13">
        <v>45840</v>
      </c>
      <c r="U91" s="13">
        <v>57372</v>
      </c>
      <c r="V91" s="13">
        <f t="shared" si="26"/>
        <v>643024</v>
      </c>
    </row>
    <row r="92" spans="1:22" x14ac:dyDescent="0.2">
      <c r="A92" s="11">
        <v>43007</v>
      </c>
      <c r="B92" s="11" t="s">
        <v>112</v>
      </c>
      <c r="C92" s="12">
        <v>380.26</v>
      </c>
      <c r="D92" s="12">
        <v>384.64</v>
      </c>
      <c r="E92" s="12">
        <v>367.34</v>
      </c>
      <c r="F92" s="13">
        <v>2013813</v>
      </c>
      <c r="G92" s="14">
        <v>393785</v>
      </c>
      <c r="H92" s="14">
        <v>0</v>
      </c>
      <c r="I92" s="15">
        <f t="shared" si="18"/>
        <v>613122</v>
      </c>
      <c r="J92" s="14">
        <v>367753</v>
      </c>
      <c r="K92" s="16">
        <v>0</v>
      </c>
      <c r="L92" s="14">
        <f t="shared" si="19"/>
        <v>639154</v>
      </c>
      <c r="M92" s="14">
        <f t="shared" si="20"/>
        <v>1252276</v>
      </c>
      <c r="N92" s="14">
        <v>0</v>
      </c>
      <c r="O92" s="12">
        <f t="shared" si="21"/>
        <v>367.34</v>
      </c>
      <c r="P92" s="14">
        <f t="shared" si="22"/>
        <v>0</v>
      </c>
      <c r="Q92" s="14">
        <f t="shared" si="23"/>
        <v>159</v>
      </c>
      <c r="R92" s="16">
        <f t="shared" si="24"/>
        <v>159</v>
      </c>
      <c r="S92" s="14">
        <f t="shared" si="25"/>
        <v>1252435</v>
      </c>
      <c r="T92" s="13">
        <v>76869</v>
      </c>
      <c r="U92" s="13">
        <v>96207</v>
      </c>
      <c r="V92" s="13">
        <f t="shared" si="26"/>
        <v>1079359</v>
      </c>
    </row>
    <row r="93" spans="1:22" x14ac:dyDescent="0.2">
      <c r="A93" s="11">
        <v>15001</v>
      </c>
      <c r="B93" s="11" t="s">
        <v>113</v>
      </c>
      <c r="C93" s="12">
        <v>145</v>
      </c>
      <c r="D93" s="12">
        <v>173</v>
      </c>
      <c r="E93" s="12">
        <v>161</v>
      </c>
      <c r="F93" s="13">
        <v>909995</v>
      </c>
      <c r="G93" s="14">
        <v>68758</v>
      </c>
      <c r="H93" s="14">
        <v>0</v>
      </c>
      <c r="I93" s="15">
        <f t="shared" si="18"/>
        <v>386240</v>
      </c>
      <c r="J93" s="14">
        <v>72164</v>
      </c>
      <c r="K93" s="16">
        <v>0</v>
      </c>
      <c r="L93" s="14">
        <f t="shared" si="19"/>
        <v>382834</v>
      </c>
      <c r="M93" s="14">
        <f t="shared" si="20"/>
        <v>769074</v>
      </c>
      <c r="N93" s="14">
        <v>0</v>
      </c>
      <c r="O93" s="12">
        <f t="shared" si="21"/>
        <v>161</v>
      </c>
      <c r="P93" s="14">
        <f t="shared" si="22"/>
        <v>0</v>
      </c>
      <c r="Q93" s="14">
        <f t="shared" si="23"/>
        <v>70</v>
      </c>
      <c r="R93" s="16">
        <f t="shared" si="24"/>
        <v>70</v>
      </c>
      <c r="S93" s="14">
        <f t="shared" si="25"/>
        <v>769144</v>
      </c>
      <c r="T93" s="13">
        <v>47715</v>
      </c>
      <c r="U93" s="13">
        <v>59719</v>
      </c>
      <c r="V93" s="13">
        <f t="shared" si="26"/>
        <v>661710</v>
      </c>
    </row>
    <row r="94" spans="1:22" x14ac:dyDescent="0.2">
      <c r="A94" s="11">
        <v>15002</v>
      </c>
      <c r="B94" s="11" t="s">
        <v>114</v>
      </c>
      <c r="C94" s="12">
        <v>413</v>
      </c>
      <c r="D94" s="12">
        <v>408</v>
      </c>
      <c r="E94" s="12">
        <v>427</v>
      </c>
      <c r="F94" s="13">
        <v>2208087</v>
      </c>
      <c r="G94" s="14">
        <v>84732</v>
      </c>
      <c r="H94" s="14">
        <v>0</v>
      </c>
      <c r="I94" s="15">
        <f t="shared" si="18"/>
        <v>1019312</v>
      </c>
      <c r="J94" s="14">
        <v>85331</v>
      </c>
      <c r="K94" s="16">
        <v>0</v>
      </c>
      <c r="L94" s="14">
        <f t="shared" si="19"/>
        <v>1018713</v>
      </c>
      <c r="M94" s="14">
        <f t="shared" si="20"/>
        <v>2038025</v>
      </c>
      <c r="N94" s="14">
        <v>0</v>
      </c>
      <c r="O94" s="12">
        <f t="shared" si="21"/>
        <v>427</v>
      </c>
      <c r="P94" s="14">
        <f t="shared" si="22"/>
        <v>0</v>
      </c>
      <c r="Q94" s="14">
        <f t="shared" si="23"/>
        <v>185</v>
      </c>
      <c r="R94" s="16">
        <f t="shared" si="24"/>
        <v>185</v>
      </c>
      <c r="S94" s="14">
        <f t="shared" si="25"/>
        <v>2038210</v>
      </c>
      <c r="T94" s="13">
        <v>123345</v>
      </c>
      <c r="U94" s="13">
        <v>154376</v>
      </c>
      <c r="V94" s="13">
        <f t="shared" si="26"/>
        <v>1760489</v>
      </c>
    </row>
    <row r="95" spans="1:22" x14ac:dyDescent="0.2">
      <c r="A95" s="11">
        <v>46001</v>
      </c>
      <c r="B95" s="11" t="s">
        <v>115</v>
      </c>
      <c r="C95" s="12">
        <v>2523.85</v>
      </c>
      <c r="D95" s="12">
        <v>2502.4499999999998</v>
      </c>
      <c r="E95" s="12">
        <v>2457.4499999999998</v>
      </c>
      <c r="F95" s="13">
        <v>12074680</v>
      </c>
      <c r="G95" s="14">
        <v>3062726</v>
      </c>
      <c r="H95" s="14">
        <v>0</v>
      </c>
      <c r="I95" s="15">
        <f t="shared" si="18"/>
        <v>2974614</v>
      </c>
      <c r="J95" s="14">
        <v>3020840</v>
      </c>
      <c r="K95" s="16">
        <v>-23614</v>
      </c>
      <c r="L95" s="14">
        <f t="shared" si="19"/>
        <v>2992886</v>
      </c>
      <c r="M95" s="14">
        <f t="shared" si="20"/>
        <v>5967500</v>
      </c>
      <c r="N95" s="14">
        <v>0</v>
      </c>
      <c r="O95" s="12">
        <f t="shared" si="21"/>
        <v>2457.4499999999998</v>
      </c>
      <c r="P95" s="14">
        <f t="shared" si="22"/>
        <v>0</v>
      </c>
      <c r="Q95" s="14">
        <f t="shared" si="23"/>
        <v>1064</v>
      </c>
      <c r="R95" s="16">
        <f t="shared" si="24"/>
        <v>1064</v>
      </c>
      <c r="S95" s="14">
        <f t="shared" si="25"/>
        <v>5968564</v>
      </c>
      <c r="T95" s="13">
        <v>372936</v>
      </c>
      <c r="U95" s="13">
        <v>466758</v>
      </c>
      <c r="V95" s="13">
        <f t="shared" si="26"/>
        <v>5128870</v>
      </c>
    </row>
    <row r="96" spans="1:22" x14ac:dyDescent="0.2">
      <c r="A96" s="11">
        <v>33002</v>
      </c>
      <c r="B96" s="11" t="s">
        <v>116</v>
      </c>
      <c r="C96" s="12">
        <v>299.2</v>
      </c>
      <c r="D96" s="12">
        <v>288.8</v>
      </c>
      <c r="E96" s="12">
        <v>282.39999999999998</v>
      </c>
      <c r="F96" s="13">
        <v>1603174</v>
      </c>
      <c r="G96" s="14">
        <v>208995</v>
      </c>
      <c r="H96" s="14">
        <v>0</v>
      </c>
      <c r="I96" s="15">
        <f t="shared" si="18"/>
        <v>592592</v>
      </c>
      <c r="J96" s="14">
        <v>256400</v>
      </c>
      <c r="K96" s="16">
        <v>0</v>
      </c>
      <c r="L96" s="14">
        <f t="shared" si="19"/>
        <v>545187</v>
      </c>
      <c r="M96" s="14">
        <f t="shared" si="20"/>
        <v>1137779</v>
      </c>
      <c r="N96" s="14">
        <v>0</v>
      </c>
      <c r="O96" s="12">
        <f t="shared" si="21"/>
        <v>282.39999999999998</v>
      </c>
      <c r="P96" s="14">
        <f t="shared" si="22"/>
        <v>0</v>
      </c>
      <c r="Q96" s="14">
        <f t="shared" si="23"/>
        <v>122</v>
      </c>
      <c r="R96" s="16">
        <f t="shared" si="24"/>
        <v>122</v>
      </c>
      <c r="S96" s="14">
        <f t="shared" si="25"/>
        <v>1137901</v>
      </c>
      <c r="T96" s="13">
        <v>74295</v>
      </c>
      <c r="U96" s="13">
        <v>92985</v>
      </c>
      <c r="V96" s="13">
        <f t="shared" si="26"/>
        <v>970621</v>
      </c>
    </row>
    <row r="97" spans="1:22" x14ac:dyDescent="0.2">
      <c r="A97" s="11">
        <v>25004</v>
      </c>
      <c r="B97" s="11" t="s">
        <v>117</v>
      </c>
      <c r="C97" s="12">
        <v>921.09</v>
      </c>
      <c r="D97" s="12">
        <v>876.37</v>
      </c>
      <c r="E97" s="12">
        <v>871.44</v>
      </c>
      <c r="F97" s="13">
        <v>4318038</v>
      </c>
      <c r="G97" s="14">
        <v>1086813</v>
      </c>
      <c r="H97" s="14">
        <v>0</v>
      </c>
      <c r="I97" s="15">
        <f t="shared" si="18"/>
        <v>1072206</v>
      </c>
      <c r="J97" s="14">
        <v>1042792</v>
      </c>
      <c r="K97" s="16">
        <v>0</v>
      </c>
      <c r="L97" s="14">
        <f t="shared" si="19"/>
        <v>1116227</v>
      </c>
      <c r="M97" s="14">
        <f t="shared" si="20"/>
        <v>2188433</v>
      </c>
      <c r="N97" s="14">
        <v>0</v>
      </c>
      <c r="O97" s="12">
        <f t="shared" si="21"/>
        <v>871.44</v>
      </c>
      <c r="P97" s="14">
        <f t="shared" si="22"/>
        <v>0</v>
      </c>
      <c r="Q97" s="14">
        <f t="shared" si="23"/>
        <v>377</v>
      </c>
      <c r="R97" s="16">
        <f t="shared" si="24"/>
        <v>377</v>
      </c>
      <c r="S97" s="14">
        <f t="shared" si="25"/>
        <v>2188810</v>
      </c>
      <c r="T97" s="13">
        <v>134425</v>
      </c>
      <c r="U97" s="13">
        <v>168244</v>
      </c>
      <c r="V97" s="13">
        <f t="shared" si="26"/>
        <v>1886141</v>
      </c>
    </row>
    <row r="98" spans="1:22" x14ac:dyDescent="0.2">
      <c r="A98" s="11">
        <v>29004</v>
      </c>
      <c r="B98" s="11" t="s">
        <v>118</v>
      </c>
      <c r="C98" s="12">
        <v>471.07</v>
      </c>
      <c r="D98" s="12">
        <v>451.06</v>
      </c>
      <c r="E98" s="12">
        <v>439.84</v>
      </c>
      <c r="F98" s="13">
        <v>2350963</v>
      </c>
      <c r="G98" s="14">
        <v>821076</v>
      </c>
      <c r="H98" s="14">
        <v>0</v>
      </c>
      <c r="I98" s="15">
        <f t="shared" ref="I98:I129" si="27">IF((0.5*F98)-G98+H98&lt;0,0,ROUND((0.5*F98)-G98+H98,0))</f>
        <v>354406</v>
      </c>
      <c r="J98" s="14">
        <v>781680</v>
      </c>
      <c r="K98" s="16">
        <v>0</v>
      </c>
      <c r="L98" s="14">
        <f t="shared" ref="L98:L129" si="28">IF((0.5*F98)-J98+K98&lt;0, 0, ROUND((0.5*F98)-J98+K98,0))</f>
        <v>393802</v>
      </c>
      <c r="M98" s="14">
        <f t="shared" ref="M98:M129" si="29">I98+L98</f>
        <v>748208</v>
      </c>
      <c r="N98" s="14">
        <v>0</v>
      </c>
      <c r="O98" s="12">
        <f t="shared" ref="O98:O129" si="30">IF(M98=0,0,IF(N98&gt;M98,0,E98))</f>
        <v>439.84</v>
      </c>
      <c r="P98" s="14">
        <f t="shared" ref="P98:P129" si="31">IF(N98&gt;M98,M98,N98)</f>
        <v>0</v>
      </c>
      <c r="Q98" s="14">
        <f t="shared" ref="Q98:Q129" si="32">ROUND((O98/$O$154)*$P$154,0)</f>
        <v>190</v>
      </c>
      <c r="R98" s="16">
        <f t="shared" ref="R98:R129" si="33">Q98-N98</f>
        <v>190</v>
      </c>
      <c r="S98" s="14">
        <f t="shared" ref="S98:S129" si="34">M98-P98+Q98</f>
        <v>748398</v>
      </c>
      <c r="T98" s="13">
        <v>44433</v>
      </c>
      <c r="U98" s="13">
        <v>55611</v>
      </c>
      <c r="V98" s="13">
        <f t="shared" ref="V98:V129" si="35">S98-T98-U98</f>
        <v>648354</v>
      </c>
    </row>
    <row r="99" spans="1:22" x14ac:dyDescent="0.2">
      <c r="A99" s="11">
        <v>17002</v>
      </c>
      <c r="B99" s="11" t="s">
        <v>119</v>
      </c>
      <c r="C99" s="12">
        <v>2432.9899999999998</v>
      </c>
      <c r="D99" s="12">
        <v>2469.8000000000002</v>
      </c>
      <c r="E99" s="12">
        <v>2482.46</v>
      </c>
      <c r="F99" s="13">
        <v>11927227</v>
      </c>
      <c r="G99" s="14">
        <v>2446232</v>
      </c>
      <c r="H99" s="14">
        <v>0</v>
      </c>
      <c r="I99" s="15">
        <f t="shared" si="27"/>
        <v>3517382</v>
      </c>
      <c r="J99" s="14">
        <v>2496456</v>
      </c>
      <c r="K99" s="16">
        <v>0</v>
      </c>
      <c r="L99" s="14">
        <f t="shared" si="28"/>
        <v>3467158</v>
      </c>
      <c r="M99" s="14">
        <f t="shared" si="29"/>
        <v>6984540</v>
      </c>
      <c r="N99" s="14">
        <v>0</v>
      </c>
      <c r="O99" s="12">
        <f t="shared" si="30"/>
        <v>2482.46</v>
      </c>
      <c r="P99" s="14">
        <f t="shared" si="31"/>
        <v>0</v>
      </c>
      <c r="Q99" s="14">
        <f t="shared" si="32"/>
        <v>1075</v>
      </c>
      <c r="R99" s="16">
        <f t="shared" si="33"/>
        <v>1075</v>
      </c>
      <c r="S99" s="14">
        <f t="shared" si="34"/>
        <v>6985615</v>
      </c>
      <c r="T99" s="13">
        <v>431628</v>
      </c>
      <c r="U99" s="13">
        <v>540215</v>
      </c>
      <c r="V99" s="13">
        <f t="shared" si="35"/>
        <v>6013772</v>
      </c>
    </row>
    <row r="100" spans="1:22" x14ac:dyDescent="0.2">
      <c r="A100" s="11">
        <v>62006</v>
      </c>
      <c r="B100" s="11" t="s">
        <v>120</v>
      </c>
      <c r="C100" s="12">
        <v>639.52</v>
      </c>
      <c r="D100" s="12">
        <v>662.38</v>
      </c>
      <c r="E100" s="12">
        <v>644.29</v>
      </c>
      <c r="F100" s="13">
        <v>3127554</v>
      </c>
      <c r="G100" s="14">
        <v>355389</v>
      </c>
      <c r="H100" s="14">
        <v>0</v>
      </c>
      <c r="I100" s="15">
        <f t="shared" si="27"/>
        <v>1208388</v>
      </c>
      <c r="J100" s="14">
        <v>346882</v>
      </c>
      <c r="K100" s="16">
        <v>0</v>
      </c>
      <c r="L100" s="14">
        <f t="shared" si="28"/>
        <v>1216895</v>
      </c>
      <c r="M100" s="14">
        <f t="shared" si="29"/>
        <v>2425283</v>
      </c>
      <c r="N100" s="14">
        <v>0</v>
      </c>
      <c r="O100" s="12">
        <f t="shared" si="30"/>
        <v>644.29</v>
      </c>
      <c r="P100" s="14">
        <f t="shared" si="31"/>
        <v>0</v>
      </c>
      <c r="Q100" s="14">
        <f t="shared" si="32"/>
        <v>279</v>
      </c>
      <c r="R100" s="16">
        <f t="shared" si="33"/>
        <v>279</v>
      </c>
      <c r="S100" s="14">
        <f t="shared" si="34"/>
        <v>2425562</v>
      </c>
      <c r="T100" s="13">
        <v>151499</v>
      </c>
      <c r="U100" s="13">
        <v>189613</v>
      </c>
      <c r="V100" s="13">
        <f t="shared" si="35"/>
        <v>2084450</v>
      </c>
    </row>
    <row r="101" spans="1:22" x14ac:dyDescent="0.2">
      <c r="A101" s="11">
        <v>43002</v>
      </c>
      <c r="B101" s="11" t="s">
        <v>121</v>
      </c>
      <c r="C101" s="12">
        <v>215</v>
      </c>
      <c r="D101" s="12">
        <v>219</v>
      </c>
      <c r="E101" s="12">
        <v>218</v>
      </c>
      <c r="F101" s="13">
        <v>1223853</v>
      </c>
      <c r="G101" s="14">
        <v>187163</v>
      </c>
      <c r="H101" s="14">
        <v>0</v>
      </c>
      <c r="I101" s="15">
        <f t="shared" si="27"/>
        <v>424764</v>
      </c>
      <c r="J101" s="14">
        <v>172903</v>
      </c>
      <c r="K101" s="16">
        <v>0</v>
      </c>
      <c r="L101" s="14">
        <f t="shared" si="28"/>
        <v>439024</v>
      </c>
      <c r="M101" s="14">
        <f t="shared" si="29"/>
        <v>863788</v>
      </c>
      <c r="N101" s="14">
        <v>0</v>
      </c>
      <c r="O101" s="12">
        <f t="shared" si="30"/>
        <v>218</v>
      </c>
      <c r="P101" s="14">
        <f t="shared" si="31"/>
        <v>0</v>
      </c>
      <c r="Q101" s="14">
        <f t="shared" si="32"/>
        <v>94</v>
      </c>
      <c r="R101" s="16">
        <f t="shared" si="33"/>
        <v>94</v>
      </c>
      <c r="S101" s="14">
        <f t="shared" si="34"/>
        <v>863882</v>
      </c>
      <c r="T101" s="13">
        <v>52931</v>
      </c>
      <c r="U101" s="13">
        <v>66247</v>
      </c>
      <c r="V101" s="13">
        <f t="shared" si="35"/>
        <v>744704</v>
      </c>
    </row>
    <row r="102" spans="1:22" x14ac:dyDescent="0.2">
      <c r="A102" s="11">
        <v>17003</v>
      </c>
      <c r="B102" s="11" t="s">
        <v>122</v>
      </c>
      <c r="C102" s="12">
        <v>240</v>
      </c>
      <c r="D102" s="12">
        <v>234</v>
      </c>
      <c r="E102" s="12">
        <v>244</v>
      </c>
      <c r="F102" s="13">
        <v>1356375</v>
      </c>
      <c r="G102" s="14">
        <v>179809</v>
      </c>
      <c r="H102" s="14">
        <v>0</v>
      </c>
      <c r="I102" s="15">
        <f t="shared" si="27"/>
        <v>498379</v>
      </c>
      <c r="J102" s="14">
        <v>200188</v>
      </c>
      <c r="K102" s="16">
        <v>0</v>
      </c>
      <c r="L102" s="14">
        <f t="shared" si="28"/>
        <v>478000</v>
      </c>
      <c r="M102" s="14">
        <f t="shared" si="29"/>
        <v>976379</v>
      </c>
      <c r="N102" s="14">
        <v>0</v>
      </c>
      <c r="O102" s="12">
        <f t="shared" si="30"/>
        <v>244</v>
      </c>
      <c r="P102" s="14">
        <f t="shared" si="31"/>
        <v>0</v>
      </c>
      <c r="Q102" s="14">
        <f t="shared" si="32"/>
        <v>106</v>
      </c>
      <c r="R102" s="16">
        <f t="shared" si="33"/>
        <v>106</v>
      </c>
      <c r="S102" s="14">
        <f t="shared" si="34"/>
        <v>976485</v>
      </c>
      <c r="T102" s="13">
        <v>60264</v>
      </c>
      <c r="U102" s="13">
        <v>75425</v>
      </c>
      <c r="V102" s="13">
        <f t="shared" si="35"/>
        <v>840796</v>
      </c>
    </row>
    <row r="103" spans="1:22" x14ac:dyDescent="0.2">
      <c r="A103" s="11">
        <v>51003</v>
      </c>
      <c r="B103" s="11" t="s">
        <v>123</v>
      </c>
      <c r="C103" s="12">
        <v>281</v>
      </c>
      <c r="D103" s="12">
        <v>261</v>
      </c>
      <c r="E103" s="12">
        <v>274</v>
      </c>
      <c r="F103" s="13">
        <v>1505725</v>
      </c>
      <c r="G103" s="14">
        <v>134637</v>
      </c>
      <c r="H103" s="14">
        <v>0</v>
      </c>
      <c r="I103" s="15">
        <f t="shared" si="27"/>
        <v>618226</v>
      </c>
      <c r="J103" s="14">
        <v>141589</v>
      </c>
      <c r="K103" s="16">
        <v>0</v>
      </c>
      <c r="L103" s="14">
        <f t="shared" si="28"/>
        <v>611274</v>
      </c>
      <c r="M103" s="14">
        <f t="shared" si="29"/>
        <v>1229500</v>
      </c>
      <c r="N103" s="14">
        <v>0</v>
      </c>
      <c r="O103" s="12">
        <f t="shared" si="30"/>
        <v>274</v>
      </c>
      <c r="P103" s="14">
        <f t="shared" si="31"/>
        <v>0</v>
      </c>
      <c r="Q103" s="14">
        <f t="shared" si="32"/>
        <v>119</v>
      </c>
      <c r="R103" s="16">
        <f t="shared" si="33"/>
        <v>119</v>
      </c>
      <c r="S103" s="14">
        <f t="shared" si="34"/>
        <v>1229619</v>
      </c>
      <c r="T103" s="13">
        <v>76583</v>
      </c>
      <c r="U103" s="13">
        <v>95850</v>
      </c>
      <c r="V103" s="13">
        <f t="shared" si="35"/>
        <v>1057186</v>
      </c>
    </row>
    <row r="104" spans="1:22" x14ac:dyDescent="0.2">
      <c r="A104" s="11">
        <v>9002</v>
      </c>
      <c r="B104" s="11" t="s">
        <v>124</v>
      </c>
      <c r="C104" s="12">
        <v>326.14</v>
      </c>
      <c r="D104" s="12">
        <v>318</v>
      </c>
      <c r="E104" s="12">
        <v>342</v>
      </c>
      <c r="F104" s="13">
        <v>1830133</v>
      </c>
      <c r="G104" s="14">
        <v>265616</v>
      </c>
      <c r="H104" s="14">
        <v>0</v>
      </c>
      <c r="I104" s="15">
        <f t="shared" si="27"/>
        <v>649451</v>
      </c>
      <c r="J104" s="14">
        <v>278251</v>
      </c>
      <c r="K104" s="16">
        <v>0</v>
      </c>
      <c r="L104" s="14">
        <f t="shared" si="28"/>
        <v>636816</v>
      </c>
      <c r="M104" s="14">
        <f t="shared" si="29"/>
        <v>1286267</v>
      </c>
      <c r="N104" s="14">
        <v>0</v>
      </c>
      <c r="O104" s="12">
        <f t="shared" si="30"/>
        <v>342</v>
      </c>
      <c r="P104" s="14">
        <f t="shared" si="31"/>
        <v>0</v>
      </c>
      <c r="Q104" s="14">
        <f t="shared" si="32"/>
        <v>148</v>
      </c>
      <c r="R104" s="16">
        <f t="shared" si="33"/>
        <v>148</v>
      </c>
      <c r="S104" s="14">
        <f t="shared" si="34"/>
        <v>1286415</v>
      </c>
      <c r="T104" s="13">
        <v>75591</v>
      </c>
      <c r="U104" s="13">
        <v>94607</v>
      </c>
      <c r="V104" s="13">
        <f t="shared" si="35"/>
        <v>1116217</v>
      </c>
    </row>
    <row r="105" spans="1:22" x14ac:dyDescent="0.2">
      <c r="A105" s="11">
        <v>56007</v>
      </c>
      <c r="B105" s="11" t="s">
        <v>125</v>
      </c>
      <c r="C105" s="12">
        <v>315</v>
      </c>
      <c r="D105" s="12">
        <v>311</v>
      </c>
      <c r="E105" s="12">
        <v>305</v>
      </c>
      <c r="F105" s="13">
        <v>1694179</v>
      </c>
      <c r="G105" s="14">
        <v>460337</v>
      </c>
      <c r="H105" s="14">
        <v>0</v>
      </c>
      <c r="I105" s="15">
        <f t="shared" si="27"/>
        <v>386753</v>
      </c>
      <c r="J105" s="14">
        <v>479063</v>
      </c>
      <c r="K105" s="16">
        <v>0</v>
      </c>
      <c r="L105" s="14">
        <f t="shared" si="28"/>
        <v>368027</v>
      </c>
      <c r="M105" s="14">
        <f t="shared" si="29"/>
        <v>754780</v>
      </c>
      <c r="N105" s="14">
        <v>8034</v>
      </c>
      <c r="O105" s="12">
        <f t="shared" si="30"/>
        <v>305</v>
      </c>
      <c r="P105" s="14">
        <f t="shared" si="31"/>
        <v>8034</v>
      </c>
      <c r="Q105" s="14">
        <f t="shared" si="32"/>
        <v>132</v>
      </c>
      <c r="R105" s="16">
        <f t="shared" si="33"/>
        <v>-7902</v>
      </c>
      <c r="S105" s="14">
        <f t="shared" si="34"/>
        <v>746878</v>
      </c>
      <c r="T105" s="13">
        <v>48489</v>
      </c>
      <c r="U105" s="13">
        <v>60687</v>
      </c>
      <c r="V105" s="13">
        <f t="shared" si="35"/>
        <v>637702</v>
      </c>
    </row>
    <row r="106" spans="1:22" x14ac:dyDescent="0.2">
      <c r="A106" s="11">
        <v>23003</v>
      </c>
      <c r="B106" s="11" t="s">
        <v>126</v>
      </c>
      <c r="C106" s="12">
        <v>139</v>
      </c>
      <c r="D106" s="12">
        <v>127</v>
      </c>
      <c r="E106" s="12">
        <v>123</v>
      </c>
      <c r="F106" s="13">
        <v>751735</v>
      </c>
      <c r="G106" s="14">
        <v>57257</v>
      </c>
      <c r="H106" s="14">
        <v>0</v>
      </c>
      <c r="I106" s="15">
        <f t="shared" si="27"/>
        <v>318611</v>
      </c>
      <c r="J106" s="14">
        <v>56905</v>
      </c>
      <c r="K106" s="16">
        <v>0</v>
      </c>
      <c r="L106" s="14">
        <f t="shared" si="28"/>
        <v>318963</v>
      </c>
      <c r="M106" s="14">
        <f t="shared" si="29"/>
        <v>637574</v>
      </c>
      <c r="N106" s="14">
        <v>0</v>
      </c>
      <c r="O106" s="12">
        <f t="shared" si="30"/>
        <v>123</v>
      </c>
      <c r="P106" s="14">
        <f t="shared" si="31"/>
        <v>0</v>
      </c>
      <c r="Q106" s="14">
        <f t="shared" si="32"/>
        <v>53</v>
      </c>
      <c r="R106" s="16">
        <f t="shared" si="33"/>
        <v>53</v>
      </c>
      <c r="S106" s="14">
        <f t="shared" si="34"/>
        <v>637627</v>
      </c>
      <c r="T106" s="13">
        <v>39945</v>
      </c>
      <c r="U106" s="13">
        <v>49994</v>
      </c>
      <c r="V106" s="13">
        <f t="shared" si="35"/>
        <v>547688</v>
      </c>
    </row>
    <row r="107" spans="1:22" x14ac:dyDescent="0.2">
      <c r="A107" s="11">
        <v>39005</v>
      </c>
      <c r="B107" s="11" t="s">
        <v>127</v>
      </c>
      <c r="C107" s="12">
        <v>107</v>
      </c>
      <c r="D107" s="12">
        <v>104</v>
      </c>
      <c r="E107" s="12">
        <v>125</v>
      </c>
      <c r="F107" s="13">
        <v>706518</v>
      </c>
      <c r="G107" s="14">
        <v>206949</v>
      </c>
      <c r="H107" s="14">
        <v>0</v>
      </c>
      <c r="I107" s="15">
        <f t="shared" si="27"/>
        <v>146310</v>
      </c>
      <c r="J107" s="14">
        <v>216404</v>
      </c>
      <c r="K107" s="16">
        <v>0</v>
      </c>
      <c r="L107" s="14">
        <f t="shared" si="28"/>
        <v>136855</v>
      </c>
      <c r="M107" s="14">
        <f t="shared" si="29"/>
        <v>283165</v>
      </c>
      <c r="N107" s="14">
        <v>0</v>
      </c>
      <c r="O107" s="12">
        <f t="shared" si="30"/>
        <v>125</v>
      </c>
      <c r="P107" s="14">
        <f t="shared" si="31"/>
        <v>0</v>
      </c>
      <c r="Q107" s="14">
        <f t="shared" si="32"/>
        <v>54</v>
      </c>
      <c r="R107" s="16">
        <f t="shared" si="33"/>
        <v>54</v>
      </c>
      <c r="S107" s="14">
        <f t="shared" si="34"/>
        <v>283219</v>
      </c>
      <c r="T107" s="13">
        <v>11434</v>
      </c>
      <c r="U107" s="13">
        <v>14311</v>
      </c>
      <c r="V107" s="13">
        <f t="shared" si="35"/>
        <v>257474</v>
      </c>
    </row>
    <row r="108" spans="1:22" x14ac:dyDescent="0.2">
      <c r="A108" s="11">
        <v>60004</v>
      </c>
      <c r="B108" s="11" t="s">
        <v>128</v>
      </c>
      <c r="C108" s="12">
        <v>356</v>
      </c>
      <c r="D108" s="12">
        <v>344</v>
      </c>
      <c r="E108" s="12">
        <v>360</v>
      </c>
      <c r="F108" s="13">
        <v>1912726</v>
      </c>
      <c r="G108" s="14">
        <v>318592</v>
      </c>
      <c r="H108" s="14">
        <v>0</v>
      </c>
      <c r="I108" s="15">
        <f t="shared" si="27"/>
        <v>637771</v>
      </c>
      <c r="J108" s="14">
        <v>294905</v>
      </c>
      <c r="K108" s="16">
        <v>0</v>
      </c>
      <c r="L108" s="14">
        <f t="shared" si="28"/>
        <v>661458</v>
      </c>
      <c r="M108" s="14">
        <f t="shared" si="29"/>
        <v>1299229</v>
      </c>
      <c r="N108" s="14">
        <v>0</v>
      </c>
      <c r="O108" s="12">
        <f t="shared" si="30"/>
        <v>360</v>
      </c>
      <c r="P108" s="14">
        <f t="shared" si="31"/>
        <v>0</v>
      </c>
      <c r="Q108" s="14">
        <f t="shared" si="32"/>
        <v>156</v>
      </c>
      <c r="R108" s="16">
        <f t="shared" si="33"/>
        <v>156</v>
      </c>
      <c r="S108" s="14">
        <f t="shared" si="34"/>
        <v>1299385</v>
      </c>
      <c r="T108" s="13">
        <v>77093</v>
      </c>
      <c r="U108" s="13">
        <v>96488</v>
      </c>
      <c r="V108" s="13">
        <f t="shared" si="35"/>
        <v>1125804</v>
      </c>
    </row>
    <row r="109" spans="1:22" x14ac:dyDescent="0.2">
      <c r="A109" s="11">
        <v>33003</v>
      </c>
      <c r="B109" s="11" t="s">
        <v>129</v>
      </c>
      <c r="C109" s="12">
        <v>578</v>
      </c>
      <c r="D109" s="12">
        <v>594</v>
      </c>
      <c r="E109" s="12">
        <v>566.03</v>
      </c>
      <c r="F109" s="13">
        <v>2867024</v>
      </c>
      <c r="G109" s="14">
        <v>409766</v>
      </c>
      <c r="H109" s="14">
        <v>0</v>
      </c>
      <c r="I109" s="15">
        <f t="shared" si="27"/>
        <v>1023746</v>
      </c>
      <c r="J109" s="14">
        <v>430672</v>
      </c>
      <c r="K109" s="16">
        <v>0</v>
      </c>
      <c r="L109" s="14">
        <f t="shared" si="28"/>
        <v>1002840</v>
      </c>
      <c r="M109" s="14">
        <f t="shared" si="29"/>
        <v>2026586</v>
      </c>
      <c r="N109" s="14">
        <v>0</v>
      </c>
      <c r="O109" s="12">
        <f t="shared" si="30"/>
        <v>566.03</v>
      </c>
      <c r="P109" s="14">
        <f t="shared" si="31"/>
        <v>0</v>
      </c>
      <c r="Q109" s="14">
        <f t="shared" si="32"/>
        <v>245</v>
      </c>
      <c r="R109" s="16">
        <f t="shared" si="33"/>
        <v>245</v>
      </c>
      <c r="S109" s="14">
        <f t="shared" si="34"/>
        <v>2026831</v>
      </c>
      <c r="T109" s="13">
        <v>126210</v>
      </c>
      <c r="U109" s="13">
        <v>157961</v>
      </c>
      <c r="V109" s="13">
        <f t="shared" si="35"/>
        <v>1742660</v>
      </c>
    </row>
    <row r="110" spans="1:22" x14ac:dyDescent="0.2">
      <c r="A110" s="11">
        <v>32002</v>
      </c>
      <c r="B110" s="11" t="s">
        <v>130</v>
      </c>
      <c r="C110" s="12">
        <v>2622.4</v>
      </c>
      <c r="D110" s="12">
        <v>2537.35</v>
      </c>
      <c r="E110" s="12">
        <v>2593.1999999999998</v>
      </c>
      <c r="F110" s="13">
        <v>12459289</v>
      </c>
      <c r="G110" s="14">
        <v>2343005</v>
      </c>
      <c r="H110" s="14">
        <v>0</v>
      </c>
      <c r="I110" s="15">
        <f t="shared" si="27"/>
        <v>3886640</v>
      </c>
      <c r="J110" s="14">
        <v>2401164</v>
      </c>
      <c r="K110" s="16">
        <v>0</v>
      </c>
      <c r="L110" s="14">
        <f t="shared" si="28"/>
        <v>3828481</v>
      </c>
      <c r="M110" s="14">
        <f t="shared" si="29"/>
        <v>7715121</v>
      </c>
      <c r="N110" s="14">
        <v>0</v>
      </c>
      <c r="O110" s="12">
        <f t="shared" si="30"/>
        <v>2593.1999999999998</v>
      </c>
      <c r="P110" s="14">
        <f t="shared" si="31"/>
        <v>0</v>
      </c>
      <c r="Q110" s="14">
        <f t="shared" si="32"/>
        <v>1123</v>
      </c>
      <c r="R110" s="16">
        <f t="shared" si="33"/>
        <v>1123</v>
      </c>
      <c r="S110" s="14">
        <f t="shared" si="34"/>
        <v>7716244</v>
      </c>
      <c r="T110" s="13">
        <v>483265</v>
      </c>
      <c r="U110" s="13">
        <v>604844</v>
      </c>
      <c r="V110" s="13">
        <f t="shared" si="35"/>
        <v>6628135</v>
      </c>
    </row>
    <row r="111" spans="1:22" x14ac:dyDescent="0.2">
      <c r="A111" s="11">
        <v>1001</v>
      </c>
      <c r="B111" s="11" t="s">
        <v>131</v>
      </c>
      <c r="C111" s="12">
        <v>265</v>
      </c>
      <c r="D111" s="12">
        <v>270</v>
      </c>
      <c r="E111" s="12">
        <v>279</v>
      </c>
      <c r="F111" s="13">
        <v>1564534</v>
      </c>
      <c r="G111" s="14">
        <v>223078</v>
      </c>
      <c r="H111" s="14">
        <v>0</v>
      </c>
      <c r="I111" s="15">
        <f t="shared" si="27"/>
        <v>559189</v>
      </c>
      <c r="J111" s="14">
        <v>231972</v>
      </c>
      <c r="K111" s="16">
        <v>0</v>
      </c>
      <c r="L111" s="14">
        <f t="shared" si="28"/>
        <v>550295</v>
      </c>
      <c r="M111" s="14">
        <f t="shared" si="29"/>
        <v>1109484</v>
      </c>
      <c r="N111" s="14">
        <v>0</v>
      </c>
      <c r="O111" s="12">
        <f t="shared" si="30"/>
        <v>279</v>
      </c>
      <c r="P111" s="14">
        <f t="shared" si="31"/>
        <v>0</v>
      </c>
      <c r="Q111" s="14">
        <f t="shared" si="32"/>
        <v>121</v>
      </c>
      <c r="R111" s="16">
        <f t="shared" si="33"/>
        <v>121</v>
      </c>
      <c r="S111" s="14">
        <f t="shared" si="34"/>
        <v>1109605</v>
      </c>
      <c r="T111" s="13">
        <v>64413</v>
      </c>
      <c r="U111" s="13">
        <v>80617</v>
      </c>
      <c r="V111" s="13">
        <f t="shared" si="35"/>
        <v>964575</v>
      </c>
    </row>
    <row r="112" spans="1:22" x14ac:dyDescent="0.2">
      <c r="A112" s="11">
        <v>11005</v>
      </c>
      <c r="B112" s="11" t="s">
        <v>132</v>
      </c>
      <c r="C112" s="12">
        <v>441.38</v>
      </c>
      <c r="D112" s="12">
        <v>436.27</v>
      </c>
      <c r="E112" s="12">
        <v>447.18</v>
      </c>
      <c r="F112" s="13">
        <v>2293320</v>
      </c>
      <c r="G112" s="14">
        <v>571742</v>
      </c>
      <c r="H112" s="14">
        <v>0</v>
      </c>
      <c r="I112" s="15">
        <f t="shared" si="27"/>
        <v>574918</v>
      </c>
      <c r="J112" s="14">
        <v>564416</v>
      </c>
      <c r="K112" s="16">
        <v>0</v>
      </c>
      <c r="L112" s="14">
        <f t="shared" si="28"/>
        <v>582244</v>
      </c>
      <c r="M112" s="14">
        <f t="shared" si="29"/>
        <v>1157162</v>
      </c>
      <c r="N112" s="14">
        <v>0</v>
      </c>
      <c r="O112" s="12">
        <f t="shared" si="30"/>
        <v>447.18</v>
      </c>
      <c r="P112" s="14">
        <f t="shared" si="31"/>
        <v>0</v>
      </c>
      <c r="Q112" s="14">
        <f t="shared" si="32"/>
        <v>194</v>
      </c>
      <c r="R112" s="16">
        <f t="shared" si="33"/>
        <v>194</v>
      </c>
      <c r="S112" s="14">
        <f t="shared" si="34"/>
        <v>1157356</v>
      </c>
      <c r="T112" s="13">
        <v>69880</v>
      </c>
      <c r="U112" s="13">
        <v>87461</v>
      </c>
      <c r="V112" s="13">
        <f t="shared" si="35"/>
        <v>1000015</v>
      </c>
    </row>
    <row r="113" spans="1:22" x14ac:dyDescent="0.2">
      <c r="A113" s="11">
        <v>51004</v>
      </c>
      <c r="B113" s="11" t="s">
        <v>133</v>
      </c>
      <c r="C113" s="12">
        <v>13149.29</v>
      </c>
      <c r="D113" s="12">
        <v>13170.67</v>
      </c>
      <c r="E113" s="12">
        <v>13271.2</v>
      </c>
      <c r="F113" s="13">
        <v>63859429</v>
      </c>
      <c r="G113" s="14">
        <v>18525291</v>
      </c>
      <c r="H113" s="14">
        <v>0</v>
      </c>
      <c r="I113" s="15">
        <f t="shared" si="27"/>
        <v>13404424</v>
      </c>
      <c r="J113" s="14">
        <v>17876556</v>
      </c>
      <c r="K113" s="16">
        <v>0</v>
      </c>
      <c r="L113" s="14">
        <f t="shared" si="28"/>
        <v>14053159</v>
      </c>
      <c r="M113" s="14">
        <f t="shared" si="29"/>
        <v>27457583</v>
      </c>
      <c r="N113" s="14">
        <v>0</v>
      </c>
      <c r="O113" s="12">
        <f t="shared" si="30"/>
        <v>13271.2</v>
      </c>
      <c r="P113" s="14">
        <f t="shared" si="31"/>
        <v>0</v>
      </c>
      <c r="Q113" s="14">
        <f t="shared" si="32"/>
        <v>5746</v>
      </c>
      <c r="R113" s="16">
        <f t="shared" si="33"/>
        <v>5746</v>
      </c>
      <c r="S113" s="14">
        <f t="shared" si="34"/>
        <v>27463329</v>
      </c>
      <c r="T113" s="13">
        <v>1645816</v>
      </c>
      <c r="U113" s="13">
        <v>2059866</v>
      </c>
      <c r="V113" s="13">
        <f t="shared" si="35"/>
        <v>23757647</v>
      </c>
    </row>
    <row r="114" spans="1:22" x14ac:dyDescent="0.2">
      <c r="A114" s="11">
        <v>56004</v>
      </c>
      <c r="B114" s="11" t="s">
        <v>134</v>
      </c>
      <c r="C114" s="12">
        <v>606.6</v>
      </c>
      <c r="D114" s="12">
        <v>607.4</v>
      </c>
      <c r="E114" s="12">
        <v>627</v>
      </c>
      <c r="F114" s="13">
        <v>3012484</v>
      </c>
      <c r="G114" s="14">
        <v>442641</v>
      </c>
      <c r="H114" s="14">
        <v>0</v>
      </c>
      <c r="I114" s="15">
        <f t="shared" si="27"/>
        <v>1063601</v>
      </c>
      <c r="J114" s="14">
        <v>445267</v>
      </c>
      <c r="K114" s="16">
        <v>0</v>
      </c>
      <c r="L114" s="14">
        <f t="shared" si="28"/>
        <v>1060975</v>
      </c>
      <c r="M114" s="14">
        <f t="shared" si="29"/>
        <v>2124576</v>
      </c>
      <c r="N114" s="14">
        <v>0</v>
      </c>
      <c r="O114" s="12">
        <f t="shared" si="30"/>
        <v>627</v>
      </c>
      <c r="P114" s="14">
        <f t="shared" si="31"/>
        <v>0</v>
      </c>
      <c r="Q114" s="14">
        <f t="shared" si="32"/>
        <v>271</v>
      </c>
      <c r="R114" s="16">
        <f t="shared" si="33"/>
        <v>271</v>
      </c>
      <c r="S114" s="14">
        <f t="shared" si="34"/>
        <v>2124847</v>
      </c>
      <c r="T114" s="13">
        <v>127323</v>
      </c>
      <c r="U114" s="13">
        <v>159354</v>
      </c>
      <c r="V114" s="13">
        <f t="shared" si="35"/>
        <v>1838170</v>
      </c>
    </row>
    <row r="115" spans="1:22" x14ac:dyDescent="0.2">
      <c r="A115" s="11">
        <v>54004</v>
      </c>
      <c r="B115" s="11" t="s">
        <v>135</v>
      </c>
      <c r="C115" s="12">
        <v>217</v>
      </c>
      <c r="D115" s="12">
        <v>215</v>
      </c>
      <c r="E115" s="12">
        <v>227</v>
      </c>
      <c r="F115" s="13">
        <v>1270050</v>
      </c>
      <c r="G115" s="14">
        <v>205660</v>
      </c>
      <c r="H115" s="14">
        <v>0</v>
      </c>
      <c r="I115" s="15">
        <f t="shared" si="27"/>
        <v>429365</v>
      </c>
      <c r="J115" s="14">
        <v>167609</v>
      </c>
      <c r="K115" s="16">
        <v>0</v>
      </c>
      <c r="L115" s="14">
        <f t="shared" si="28"/>
        <v>467416</v>
      </c>
      <c r="M115" s="14">
        <f t="shared" si="29"/>
        <v>896781</v>
      </c>
      <c r="N115" s="14">
        <v>0</v>
      </c>
      <c r="O115" s="12">
        <f t="shared" si="30"/>
        <v>227</v>
      </c>
      <c r="P115" s="14">
        <f t="shared" si="31"/>
        <v>0</v>
      </c>
      <c r="Q115" s="14">
        <f t="shared" si="32"/>
        <v>98</v>
      </c>
      <c r="R115" s="16">
        <f t="shared" si="33"/>
        <v>98</v>
      </c>
      <c r="S115" s="14">
        <f t="shared" si="34"/>
        <v>896879</v>
      </c>
      <c r="T115" s="13">
        <v>50288</v>
      </c>
      <c r="U115" s="13">
        <v>62940</v>
      </c>
      <c r="V115" s="13">
        <f t="shared" si="35"/>
        <v>783651</v>
      </c>
    </row>
    <row r="116" spans="1:22" x14ac:dyDescent="0.2">
      <c r="A116" s="11">
        <v>39004</v>
      </c>
      <c r="B116" s="11" t="s">
        <v>136</v>
      </c>
      <c r="C116" s="12">
        <v>128</v>
      </c>
      <c r="D116" s="12">
        <v>120</v>
      </c>
      <c r="E116" s="12">
        <v>132</v>
      </c>
      <c r="F116" s="13">
        <v>746082</v>
      </c>
      <c r="G116" s="14">
        <v>150717</v>
      </c>
      <c r="H116" s="14">
        <v>0</v>
      </c>
      <c r="I116" s="15">
        <f t="shared" si="27"/>
        <v>222324</v>
      </c>
      <c r="J116" s="14">
        <v>147348</v>
      </c>
      <c r="K116" s="16">
        <v>0</v>
      </c>
      <c r="L116" s="14">
        <f t="shared" si="28"/>
        <v>225693</v>
      </c>
      <c r="M116" s="14">
        <f t="shared" si="29"/>
        <v>448017</v>
      </c>
      <c r="N116" s="14">
        <v>0</v>
      </c>
      <c r="O116" s="12">
        <f t="shared" si="30"/>
        <v>132</v>
      </c>
      <c r="P116" s="14">
        <f t="shared" si="31"/>
        <v>0</v>
      </c>
      <c r="Q116" s="14">
        <f t="shared" si="32"/>
        <v>57</v>
      </c>
      <c r="R116" s="16">
        <f t="shared" si="33"/>
        <v>57</v>
      </c>
      <c r="S116" s="14">
        <f t="shared" si="34"/>
        <v>448074</v>
      </c>
      <c r="T116" s="13">
        <v>25039</v>
      </c>
      <c r="U116" s="13">
        <v>31339</v>
      </c>
      <c r="V116" s="13">
        <f t="shared" si="35"/>
        <v>391696</v>
      </c>
    </row>
    <row r="117" spans="1:22" x14ac:dyDescent="0.2">
      <c r="A117" s="11">
        <v>55005</v>
      </c>
      <c r="B117" s="11" t="s">
        <v>137</v>
      </c>
      <c r="C117" s="12">
        <v>190</v>
      </c>
      <c r="D117" s="12">
        <v>200</v>
      </c>
      <c r="E117" s="12">
        <v>212</v>
      </c>
      <c r="F117" s="13">
        <v>1192864</v>
      </c>
      <c r="G117" s="14">
        <v>291165</v>
      </c>
      <c r="H117" s="14">
        <v>0</v>
      </c>
      <c r="I117" s="15">
        <f t="shared" si="27"/>
        <v>305267</v>
      </c>
      <c r="J117" s="14">
        <v>302877</v>
      </c>
      <c r="K117" s="16">
        <v>0</v>
      </c>
      <c r="L117" s="14">
        <f t="shared" si="28"/>
        <v>293555</v>
      </c>
      <c r="M117" s="14">
        <f t="shared" si="29"/>
        <v>598822</v>
      </c>
      <c r="N117" s="14">
        <v>0</v>
      </c>
      <c r="O117" s="12">
        <f t="shared" si="30"/>
        <v>212</v>
      </c>
      <c r="P117" s="14">
        <f t="shared" si="31"/>
        <v>0</v>
      </c>
      <c r="Q117" s="14">
        <f t="shared" si="32"/>
        <v>92</v>
      </c>
      <c r="R117" s="16">
        <f t="shared" si="33"/>
        <v>92</v>
      </c>
      <c r="S117" s="14">
        <f t="shared" si="34"/>
        <v>598914</v>
      </c>
      <c r="T117" s="13">
        <v>32587</v>
      </c>
      <c r="U117" s="13">
        <v>40785</v>
      </c>
      <c r="V117" s="13">
        <f t="shared" si="35"/>
        <v>525542</v>
      </c>
    </row>
    <row r="118" spans="1:22" x14ac:dyDescent="0.2">
      <c r="A118" s="11">
        <v>4003</v>
      </c>
      <c r="B118" s="11" t="s">
        <v>138</v>
      </c>
      <c r="C118" s="12">
        <v>247</v>
      </c>
      <c r="D118" s="12">
        <v>249.9</v>
      </c>
      <c r="E118" s="12">
        <v>262</v>
      </c>
      <c r="F118" s="13">
        <v>1446443</v>
      </c>
      <c r="G118" s="14">
        <v>284890</v>
      </c>
      <c r="H118" s="14">
        <v>0</v>
      </c>
      <c r="I118" s="15">
        <f t="shared" si="27"/>
        <v>438332</v>
      </c>
      <c r="J118" s="14">
        <v>276784</v>
      </c>
      <c r="K118" s="16">
        <v>0</v>
      </c>
      <c r="L118" s="14">
        <f t="shared" si="28"/>
        <v>446438</v>
      </c>
      <c r="M118" s="14">
        <f t="shared" si="29"/>
        <v>884770</v>
      </c>
      <c r="N118" s="14">
        <v>0</v>
      </c>
      <c r="O118" s="12">
        <f t="shared" si="30"/>
        <v>262</v>
      </c>
      <c r="P118" s="14">
        <f t="shared" si="31"/>
        <v>0</v>
      </c>
      <c r="Q118" s="14">
        <f t="shared" si="32"/>
        <v>113</v>
      </c>
      <c r="R118" s="16">
        <f t="shared" si="33"/>
        <v>113</v>
      </c>
      <c r="S118" s="14">
        <f t="shared" si="34"/>
        <v>884883</v>
      </c>
      <c r="T118" s="13">
        <v>50713</v>
      </c>
      <c r="U118" s="13">
        <v>63471</v>
      </c>
      <c r="V118" s="13">
        <f t="shared" si="35"/>
        <v>770699</v>
      </c>
    </row>
    <row r="119" spans="1:22" x14ac:dyDescent="0.2">
      <c r="A119" s="11">
        <v>62005</v>
      </c>
      <c r="B119" s="11" t="s">
        <v>139</v>
      </c>
      <c r="C119" s="12">
        <v>185</v>
      </c>
      <c r="D119" s="12">
        <v>199</v>
      </c>
      <c r="E119" s="12">
        <v>204</v>
      </c>
      <c r="F119" s="13">
        <v>1151385</v>
      </c>
      <c r="G119" s="14">
        <v>331992</v>
      </c>
      <c r="H119" s="14">
        <v>0</v>
      </c>
      <c r="I119" s="15">
        <f t="shared" si="27"/>
        <v>243701</v>
      </c>
      <c r="J119" s="14">
        <v>324804</v>
      </c>
      <c r="K119" s="16">
        <v>0</v>
      </c>
      <c r="L119" s="14">
        <f t="shared" si="28"/>
        <v>250889</v>
      </c>
      <c r="M119" s="14">
        <f t="shared" si="29"/>
        <v>494590</v>
      </c>
      <c r="N119" s="14">
        <v>0</v>
      </c>
      <c r="O119" s="12">
        <f t="shared" si="30"/>
        <v>204</v>
      </c>
      <c r="P119" s="14">
        <f t="shared" si="31"/>
        <v>0</v>
      </c>
      <c r="Q119" s="14">
        <f t="shared" si="32"/>
        <v>88</v>
      </c>
      <c r="R119" s="16">
        <f t="shared" si="33"/>
        <v>88</v>
      </c>
      <c r="S119" s="14">
        <f t="shared" si="34"/>
        <v>494678</v>
      </c>
      <c r="T119" s="13">
        <v>26413</v>
      </c>
      <c r="U119" s="13">
        <v>33058</v>
      </c>
      <c r="V119" s="13">
        <f t="shared" si="35"/>
        <v>435207</v>
      </c>
    </row>
    <row r="120" spans="1:22" x14ac:dyDescent="0.2">
      <c r="A120" s="11">
        <v>65001</v>
      </c>
      <c r="B120" s="11" t="s">
        <v>140</v>
      </c>
      <c r="C120" s="12">
        <v>1197.1600000000001</v>
      </c>
      <c r="D120" s="12">
        <v>1123.96</v>
      </c>
      <c r="E120" s="12">
        <v>1229.3399999999999</v>
      </c>
      <c r="F120" s="13">
        <v>5906487</v>
      </c>
      <c r="G120" s="14">
        <v>43433</v>
      </c>
      <c r="H120" s="14">
        <v>0</v>
      </c>
      <c r="I120" s="15">
        <f t="shared" si="27"/>
        <v>2909811</v>
      </c>
      <c r="J120" s="14">
        <v>40360</v>
      </c>
      <c r="K120" s="16">
        <v>0</v>
      </c>
      <c r="L120" s="14">
        <f t="shared" si="28"/>
        <v>2912884</v>
      </c>
      <c r="M120" s="14">
        <f t="shared" si="29"/>
        <v>5822695</v>
      </c>
      <c r="N120" s="14">
        <v>0</v>
      </c>
      <c r="O120" s="12">
        <f t="shared" si="30"/>
        <v>1229.3399999999999</v>
      </c>
      <c r="P120" s="14">
        <f t="shared" si="31"/>
        <v>0</v>
      </c>
      <c r="Q120" s="14">
        <f t="shared" si="32"/>
        <v>532</v>
      </c>
      <c r="R120" s="16">
        <f t="shared" si="33"/>
        <v>532</v>
      </c>
      <c r="S120" s="14">
        <f t="shared" si="34"/>
        <v>5823227</v>
      </c>
      <c r="T120" s="13">
        <v>344096</v>
      </c>
      <c r="U120" s="13">
        <v>430662</v>
      </c>
      <c r="V120" s="13">
        <f t="shared" si="35"/>
        <v>5048469</v>
      </c>
    </row>
    <row r="121" spans="1:22" x14ac:dyDescent="0.2">
      <c r="A121" s="11">
        <v>49005</v>
      </c>
      <c r="B121" s="11" t="s">
        <v>141</v>
      </c>
      <c r="C121" s="12">
        <v>20448.47</v>
      </c>
      <c r="D121" s="12">
        <v>21004.5</v>
      </c>
      <c r="E121" s="12">
        <v>21495.45</v>
      </c>
      <c r="F121" s="13">
        <v>103362061</v>
      </c>
      <c r="G121" s="14">
        <v>27108890</v>
      </c>
      <c r="H121" s="14">
        <v>0</v>
      </c>
      <c r="I121" s="15">
        <f t="shared" si="27"/>
        <v>24572141</v>
      </c>
      <c r="J121" s="14">
        <v>26851037</v>
      </c>
      <c r="K121" s="16">
        <v>0</v>
      </c>
      <c r="L121" s="14">
        <f t="shared" si="28"/>
        <v>24829994</v>
      </c>
      <c r="M121" s="14">
        <f t="shared" si="29"/>
        <v>49402135</v>
      </c>
      <c r="N121" s="14">
        <v>0</v>
      </c>
      <c r="O121" s="12">
        <f t="shared" si="30"/>
        <v>21495.45</v>
      </c>
      <c r="P121" s="14">
        <f t="shared" si="31"/>
        <v>0</v>
      </c>
      <c r="Q121" s="14">
        <f t="shared" si="32"/>
        <v>9307</v>
      </c>
      <c r="R121" s="16">
        <f t="shared" si="33"/>
        <v>9307</v>
      </c>
      <c r="S121" s="14">
        <f t="shared" si="34"/>
        <v>49411442</v>
      </c>
      <c r="T121" s="13">
        <v>2849588</v>
      </c>
      <c r="U121" s="13">
        <v>3566482</v>
      </c>
      <c r="V121" s="13">
        <f t="shared" si="35"/>
        <v>42995372</v>
      </c>
    </row>
    <row r="122" spans="1:22" x14ac:dyDescent="0.2">
      <c r="A122" s="11">
        <v>5005</v>
      </c>
      <c r="B122" s="11" t="s">
        <v>142</v>
      </c>
      <c r="C122" s="12">
        <v>588.83000000000004</v>
      </c>
      <c r="D122" s="12">
        <v>571.65</v>
      </c>
      <c r="E122" s="12">
        <v>577.42999999999995</v>
      </c>
      <c r="F122" s="13">
        <v>2812115</v>
      </c>
      <c r="G122" s="14">
        <v>497734</v>
      </c>
      <c r="H122" s="14">
        <v>0</v>
      </c>
      <c r="I122" s="15">
        <f t="shared" si="27"/>
        <v>908324</v>
      </c>
      <c r="J122" s="14">
        <v>505601</v>
      </c>
      <c r="K122" s="16">
        <v>0</v>
      </c>
      <c r="L122" s="14">
        <f t="shared" si="28"/>
        <v>900457</v>
      </c>
      <c r="M122" s="14">
        <f t="shared" si="29"/>
        <v>1808781</v>
      </c>
      <c r="N122" s="14">
        <v>0</v>
      </c>
      <c r="O122" s="12">
        <f t="shared" si="30"/>
        <v>577.42999999999995</v>
      </c>
      <c r="P122" s="14">
        <f t="shared" si="31"/>
        <v>0</v>
      </c>
      <c r="Q122" s="14">
        <f t="shared" si="32"/>
        <v>250</v>
      </c>
      <c r="R122" s="16">
        <f t="shared" si="33"/>
        <v>250</v>
      </c>
      <c r="S122" s="14">
        <f t="shared" si="34"/>
        <v>1809031</v>
      </c>
      <c r="T122" s="13">
        <v>113879</v>
      </c>
      <c r="U122" s="13">
        <v>142529</v>
      </c>
      <c r="V122" s="13">
        <f t="shared" si="35"/>
        <v>1552623</v>
      </c>
    </row>
    <row r="123" spans="1:22" x14ac:dyDescent="0.2">
      <c r="A123" s="11">
        <v>54002</v>
      </c>
      <c r="B123" s="11" t="s">
        <v>143</v>
      </c>
      <c r="C123" s="12">
        <v>959.73</v>
      </c>
      <c r="D123" s="12">
        <v>931.59</v>
      </c>
      <c r="E123" s="12">
        <v>938.2</v>
      </c>
      <c r="F123" s="13">
        <v>4555369</v>
      </c>
      <c r="G123" s="14">
        <v>793105</v>
      </c>
      <c r="H123" s="14">
        <v>0</v>
      </c>
      <c r="I123" s="15">
        <f t="shared" si="27"/>
        <v>1484580</v>
      </c>
      <c r="J123" s="14">
        <v>738874</v>
      </c>
      <c r="K123" s="16">
        <v>0</v>
      </c>
      <c r="L123" s="14">
        <f t="shared" si="28"/>
        <v>1538811</v>
      </c>
      <c r="M123" s="14">
        <f t="shared" si="29"/>
        <v>3023391</v>
      </c>
      <c r="N123" s="14">
        <v>0</v>
      </c>
      <c r="O123" s="12">
        <f t="shared" si="30"/>
        <v>938.2</v>
      </c>
      <c r="P123" s="14">
        <f t="shared" si="31"/>
        <v>0</v>
      </c>
      <c r="Q123" s="14">
        <f t="shared" si="32"/>
        <v>406</v>
      </c>
      <c r="R123" s="16">
        <f t="shared" si="33"/>
        <v>406</v>
      </c>
      <c r="S123" s="14">
        <f t="shared" si="34"/>
        <v>3023797</v>
      </c>
      <c r="T123" s="13">
        <v>186126</v>
      </c>
      <c r="U123" s="13">
        <v>232951</v>
      </c>
      <c r="V123" s="13">
        <f t="shared" si="35"/>
        <v>2604720</v>
      </c>
    </row>
    <row r="124" spans="1:22" x14ac:dyDescent="0.2">
      <c r="A124" s="11">
        <v>15003</v>
      </c>
      <c r="B124" s="11" t="s">
        <v>144</v>
      </c>
      <c r="C124" s="12">
        <v>209</v>
      </c>
      <c r="D124" s="12">
        <v>203.15</v>
      </c>
      <c r="E124" s="12">
        <v>194</v>
      </c>
      <c r="F124" s="13">
        <v>1162113</v>
      </c>
      <c r="G124" s="14">
        <v>6992</v>
      </c>
      <c r="H124" s="14">
        <v>0</v>
      </c>
      <c r="I124" s="15">
        <f t="shared" si="27"/>
        <v>574065</v>
      </c>
      <c r="J124" s="14">
        <v>6455</v>
      </c>
      <c r="K124" s="16">
        <v>0</v>
      </c>
      <c r="L124" s="14">
        <f t="shared" si="28"/>
        <v>574602</v>
      </c>
      <c r="M124" s="14">
        <f t="shared" si="29"/>
        <v>1148667</v>
      </c>
      <c r="N124" s="14">
        <v>0</v>
      </c>
      <c r="O124" s="12">
        <f t="shared" si="30"/>
        <v>194</v>
      </c>
      <c r="P124" s="14">
        <f t="shared" si="31"/>
        <v>0</v>
      </c>
      <c r="Q124" s="14">
        <f t="shared" si="32"/>
        <v>84</v>
      </c>
      <c r="R124" s="16">
        <f t="shared" si="33"/>
        <v>84</v>
      </c>
      <c r="S124" s="14">
        <f t="shared" si="34"/>
        <v>1148751</v>
      </c>
      <c r="T124" s="13">
        <v>71972</v>
      </c>
      <c r="U124" s="13">
        <v>90079</v>
      </c>
      <c r="V124" s="13">
        <f t="shared" si="35"/>
        <v>986700</v>
      </c>
    </row>
    <row r="125" spans="1:22" x14ac:dyDescent="0.2">
      <c r="A125" s="11">
        <v>26005</v>
      </c>
      <c r="B125" s="11" t="s">
        <v>145</v>
      </c>
      <c r="C125" s="12">
        <v>128</v>
      </c>
      <c r="D125" s="12">
        <v>140</v>
      </c>
      <c r="E125" s="12">
        <v>136</v>
      </c>
      <c r="F125" s="13">
        <v>768691</v>
      </c>
      <c r="G125" s="14">
        <v>145676</v>
      </c>
      <c r="H125" s="14">
        <v>0</v>
      </c>
      <c r="I125" s="15">
        <f t="shared" si="27"/>
        <v>238670</v>
      </c>
      <c r="J125" s="14">
        <v>132526</v>
      </c>
      <c r="K125" s="16">
        <v>0</v>
      </c>
      <c r="L125" s="14">
        <f t="shared" si="28"/>
        <v>251820</v>
      </c>
      <c r="M125" s="14">
        <f t="shared" si="29"/>
        <v>490490</v>
      </c>
      <c r="N125" s="14">
        <v>0</v>
      </c>
      <c r="O125" s="12">
        <f t="shared" si="30"/>
        <v>136</v>
      </c>
      <c r="P125" s="14">
        <f t="shared" si="31"/>
        <v>0</v>
      </c>
      <c r="Q125" s="14">
        <f t="shared" si="32"/>
        <v>59</v>
      </c>
      <c r="R125" s="16">
        <f t="shared" si="33"/>
        <v>59</v>
      </c>
      <c r="S125" s="14">
        <f t="shared" si="34"/>
        <v>490549</v>
      </c>
      <c r="T125" s="13">
        <v>29215</v>
      </c>
      <c r="U125" s="13">
        <v>36564</v>
      </c>
      <c r="V125" s="13">
        <f t="shared" si="35"/>
        <v>424770</v>
      </c>
    </row>
    <row r="126" spans="1:22" x14ac:dyDescent="0.2">
      <c r="A126" s="11">
        <v>40002</v>
      </c>
      <c r="B126" s="11" t="s">
        <v>146</v>
      </c>
      <c r="C126" s="12">
        <v>1945.01</v>
      </c>
      <c r="D126" s="12">
        <v>1943.85</v>
      </c>
      <c r="E126" s="12">
        <v>1963.66</v>
      </c>
      <c r="F126" s="13">
        <v>9434601</v>
      </c>
      <c r="G126" s="14">
        <v>2906156</v>
      </c>
      <c r="H126" s="14">
        <v>0</v>
      </c>
      <c r="I126" s="15">
        <f t="shared" si="27"/>
        <v>1811145</v>
      </c>
      <c r="J126" s="14">
        <v>2938395</v>
      </c>
      <c r="K126" s="16">
        <v>-224050</v>
      </c>
      <c r="L126" s="14">
        <f t="shared" si="28"/>
        <v>1554856</v>
      </c>
      <c r="M126" s="14">
        <f t="shared" si="29"/>
        <v>3366001</v>
      </c>
      <c r="N126" s="14">
        <v>0</v>
      </c>
      <c r="O126" s="12">
        <f t="shared" si="30"/>
        <v>1963.66</v>
      </c>
      <c r="P126" s="14">
        <f t="shared" si="31"/>
        <v>0</v>
      </c>
      <c r="Q126" s="14">
        <f t="shared" si="32"/>
        <v>850</v>
      </c>
      <c r="R126" s="16">
        <f t="shared" si="33"/>
        <v>850</v>
      </c>
      <c r="S126" s="14">
        <f t="shared" si="34"/>
        <v>3366851</v>
      </c>
      <c r="T126" s="13">
        <v>221276</v>
      </c>
      <c r="U126" s="13">
        <v>276945</v>
      </c>
      <c r="V126" s="13">
        <f t="shared" si="35"/>
        <v>2868630</v>
      </c>
    </row>
    <row r="127" spans="1:22" x14ac:dyDescent="0.2">
      <c r="A127" s="11">
        <v>57001</v>
      </c>
      <c r="B127" s="11" t="s">
        <v>147</v>
      </c>
      <c r="C127" s="12">
        <v>471</v>
      </c>
      <c r="D127" s="12">
        <v>485.7</v>
      </c>
      <c r="E127" s="12">
        <v>451</v>
      </c>
      <c r="F127" s="13">
        <v>2421580</v>
      </c>
      <c r="G127" s="14">
        <v>688774</v>
      </c>
      <c r="H127" s="14">
        <v>0</v>
      </c>
      <c r="I127" s="15">
        <f t="shared" si="27"/>
        <v>522016</v>
      </c>
      <c r="J127" s="14">
        <v>683048</v>
      </c>
      <c r="K127" s="16">
        <v>0</v>
      </c>
      <c r="L127" s="14">
        <f t="shared" si="28"/>
        <v>527742</v>
      </c>
      <c r="M127" s="14">
        <f t="shared" si="29"/>
        <v>1049758</v>
      </c>
      <c r="N127" s="14">
        <v>0</v>
      </c>
      <c r="O127" s="12">
        <f t="shared" si="30"/>
        <v>451</v>
      </c>
      <c r="P127" s="14">
        <f t="shared" si="31"/>
        <v>0</v>
      </c>
      <c r="Q127" s="14">
        <f t="shared" si="32"/>
        <v>195</v>
      </c>
      <c r="R127" s="16">
        <f t="shared" si="33"/>
        <v>195</v>
      </c>
      <c r="S127" s="14">
        <f t="shared" si="34"/>
        <v>1049953</v>
      </c>
      <c r="T127" s="13">
        <v>65446</v>
      </c>
      <c r="U127" s="13">
        <v>81911</v>
      </c>
      <c r="V127" s="13">
        <f t="shared" si="35"/>
        <v>902596</v>
      </c>
    </row>
    <row r="128" spans="1:22" x14ac:dyDescent="0.2">
      <c r="A128" s="11">
        <v>1002</v>
      </c>
      <c r="B128" s="11" t="s">
        <v>148</v>
      </c>
      <c r="C128" s="12">
        <v>127</v>
      </c>
      <c r="D128" s="12">
        <v>126</v>
      </c>
      <c r="E128" s="12">
        <v>128</v>
      </c>
      <c r="F128" s="13">
        <v>723474</v>
      </c>
      <c r="G128" s="14">
        <v>139679</v>
      </c>
      <c r="H128" s="14">
        <v>0</v>
      </c>
      <c r="I128" s="15">
        <f t="shared" si="27"/>
        <v>222058</v>
      </c>
      <c r="J128" s="14">
        <v>146554</v>
      </c>
      <c r="K128" s="16">
        <v>0</v>
      </c>
      <c r="L128" s="14">
        <f t="shared" si="28"/>
        <v>215183</v>
      </c>
      <c r="M128" s="14">
        <f t="shared" si="29"/>
        <v>437241</v>
      </c>
      <c r="N128" s="14">
        <v>0</v>
      </c>
      <c r="O128" s="12">
        <f t="shared" si="30"/>
        <v>128</v>
      </c>
      <c r="P128" s="14">
        <f t="shared" si="31"/>
        <v>0</v>
      </c>
      <c r="Q128" s="14">
        <f t="shared" si="32"/>
        <v>55</v>
      </c>
      <c r="R128" s="16">
        <f t="shared" si="33"/>
        <v>55</v>
      </c>
      <c r="S128" s="14">
        <f t="shared" si="34"/>
        <v>437296</v>
      </c>
      <c r="T128" s="13">
        <v>27308</v>
      </c>
      <c r="U128" s="13">
        <v>34178</v>
      </c>
      <c r="V128" s="13">
        <f t="shared" si="35"/>
        <v>375810</v>
      </c>
    </row>
    <row r="129" spans="1:22" x14ac:dyDescent="0.2">
      <c r="A129" s="11">
        <v>54006</v>
      </c>
      <c r="B129" s="11" t="s">
        <v>149</v>
      </c>
      <c r="C129" s="12">
        <v>121</v>
      </c>
      <c r="D129" s="12">
        <v>122</v>
      </c>
      <c r="E129" s="12">
        <v>144</v>
      </c>
      <c r="F129" s="13">
        <v>813908</v>
      </c>
      <c r="G129" s="14">
        <v>87483</v>
      </c>
      <c r="H129" s="14">
        <v>0</v>
      </c>
      <c r="I129" s="15">
        <f t="shared" si="27"/>
        <v>319471</v>
      </c>
      <c r="J129" s="14">
        <v>82532</v>
      </c>
      <c r="K129" s="16">
        <v>0</v>
      </c>
      <c r="L129" s="14">
        <f t="shared" si="28"/>
        <v>324422</v>
      </c>
      <c r="M129" s="14">
        <f t="shared" si="29"/>
        <v>643893</v>
      </c>
      <c r="N129" s="14">
        <v>0</v>
      </c>
      <c r="O129" s="12">
        <f t="shared" si="30"/>
        <v>144</v>
      </c>
      <c r="P129" s="14">
        <f t="shared" si="31"/>
        <v>0</v>
      </c>
      <c r="Q129" s="14">
        <f t="shared" si="32"/>
        <v>62</v>
      </c>
      <c r="R129" s="16">
        <f t="shared" si="33"/>
        <v>62</v>
      </c>
      <c r="S129" s="14">
        <f t="shared" si="34"/>
        <v>643955</v>
      </c>
      <c r="T129" s="13">
        <v>32081</v>
      </c>
      <c r="U129" s="13">
        <v>40152</v>
      </c>
      <c r="V129" s="13">
        <f t="shared" si="35"/>
        <v>571722</v>
      </c>
    </row>
    <row r="130" spans="1:22" x14ac:dyDescent="0.2">
      <c r="A130" s="11">
        <v>41005</v>
      </c>
      <c r="B130" s="11" t="s">
        <v>150</v>
      </c>
      <c r="C130" s="12">
        <v>1187</v>
      </c>
      <c r="D130" s="12">
        <v>1212.48</v>
      </c>
      <c r="E130" s="12">
        <v>1292.24</v>
      </c>
      <c r="F130" s="13">
        <v>6208696</v>
      </c>
      <c r="G130" s="14">
        <v>786228</v>
      </c>
      <c r="H130" s="14">
        <v>0</v>
      </c>
      <c r="I130" s="15">
        <f t="shared" ref="I130:I153" si="36">IF((0.5*F130)-G130+H130&lt;0,0,ROUND((0.5*F130)-G130+H130,0))</f>
        <v>2318120</v>
      </c>
      <c r="J130" s="14">
        <v>801275</v>
      </c>
      <c r="K130" s="16">
        <v>0</v>
      </c>
      <c r="L130" s="14">
        <f t="shared" ref="L130:L153" si="37">IF((0.5*F130)-J130+K130&lt;0, 0, ROUND((0.5*F130)-J130+K130,0))</f>
        <v>2303073</v>
      </c>
      <c r="M130" s="14">
        <f t="shared" ref="M130:M153" si="38">I130+L130</f>
        <v>4621193</v>
      </c>
      <c r="N130" s="14">
        <v>0</v>
      </c>
      <c r="O130" s="12">
        <f t="shared" ref="O130:O153" si="39">IF(M130=0,0,IF(N130&gt;M130,0,E130))</f>
        <v>1292.24</v>
      </c>
      <c r="P130" s="14">
        <f t="shared" ref="P130:P153" si="40">IF(N130&gt;M130,M130,N130)</f>
        <v>0</v>
      </c>
      <c r="Q130" s="14">
        <f t="shared" ref="Q130:Q153" si="41">ROUND((O130/$O$154)*$P$154,0)</f>
        <v>560</v>
      </c>
      <c r="R130" s="16">
        <f t="shared" ref="R130:R153" si="42">Q130-N130</f>
        <v>560</v>
      </c>
      <c r="S130" s="14">
        <f t="shared" ref="S130:S153" si="43">M130-P130+Q130</f>
        <v>4621753</v>
      </c>
      <c r="T130" s="13">
        <v>262770</v>
      </c>
      <c r="U130" s="13">
        <v>328877</v>
      </c>
      <c r="V130" s="13">
        <f t="shared" ref="V130:V153" si="44">S130-T130-U130</f>
        <v>4030106</v>
      </c>
    </row>
    <row r="131" spans="1:22" x14ac:dyDescent="0.2">
      <c r="A131" s="11">
        <v>20003</v>
      </c>
      <c r="B131" s="11" t="s">
        <v>151</v>
      </c>
      <c r="C131" s="12">
        <v>253</v>
      </c>
      <c r="D131" s="12">
        <v>308</v>
      </c>
      <c r="E131" s="12">
        <v>317</v>
      </c>
      <c r="F131" s="13">
        <v>1713143</v>
      </c>
      <c r="G131" s="14">
        <v>136921</v>
      </c>
      <c r="H131" s="14">
        <v>0</v>
      </c>
      <c r="I131" s="15">
        <f t="shared" si="36"/>
        <v>719651</v>
      </c>
      <c r="J131" s="14">
        <v>126282</v>
      </c>
      <c r="K131" s="16">
        <v>0</v>
      </c>
      <c r="L131" s="14">
        <f t="shared" si="37"/>
        <v>730290</v>
      </c>
      <c r="M131" s="14">
        <f t="shared" si="38"/>
        <v>1449941</v>
      </c>
      <c r="N131" s="14">
        <v>0</v>
      </c>
      <c r="O131" s="12">
        <f t="shared" si="39"/>
        <v>317</v>
      </c>
      <c r="P131" s="14">
        <f t="shared" si="40"/>
        <v>0</v>
      </c>
      <c r="Q131" s="14">
        <f t="shared" si="41"/>
        <v>137</v>
      </c>
      <c r="R131" s="16">
        <f t="shared" si="42"/>
        <v>137</v>
      </c>
      <c r="S131" s="14">
        <f t="shared" si="43"/>
        <v>1450078</v>
      </c>
      <c r="T131" s="13">
        <v>79219</v>
      </c>
      <c r="U131" s="13">
        <v>99149</v>
      </c>
      <c r="V131" s="13">
        <f t="shared" si="44"/>
        <v>1271710</v>
      </c>
    </row>
    <row r="132" spans="1:22" x14ac:dyDescent="0.2">
      <c r="A132" s="11">
        <v>66001</v>
      </c>
      <c r="B132" s="11" t="s">
        <v>152</v>
      </c>
      <c r="C132" s="12">
        <v>1977.19</v>
      </c>
      <c r="D132" s="12">
        <v>2032.13</v>
      </c>
      <c r="E132" s="12">
        <v>2055.63</v>
      </c>
      <c r="F132" s="13">
        <v>9928283</v>
      </c>
      <c r="G132" s="14">
        <v>167680</v>
      </c>
      <c r="H132" s="14">
        <v>0</v>
      </c>
      <c r="I132" s="15">
        <f t="shared" si="36"/>
        <v>4796462</v>
      </c>
      <c r="J132" s="14">
        <v>171180</v>
      </c>
      <c r="K132" s="16">
        <v>0</v>
      </c>
      <c r="L132" s="14">
        <f t="shared" si="37"/>
        <v>4792962</v>
      </c>
      <c r="M132" s="14">
        <f t="shared" si="38"/>
        <v>9589424</v>
      </c>
      <c r="N132" s="14">
        <v>0</v>
      </c>
      <c r="O132" s="12">
        <f t="shared" si="39"/>
        <v>2055.63</v>
      </c>
      <c r="P132" s="14">
        <f t="shared" si="40"/>
        <v>0</v>
      </c>
      <c r="Q132" s="14">
        <f t="shared" si="41"/>
        <v>890</v>
      </c>
      <c r="R132" s="16">
        <f t="shared" si="42"/>
        <v>890</v>
      </c>
      <c r="S132" s="14">
        <f t="shared" si="43"/>
        <v>9590314</v>
      </c>
      <c r="T132" s="13">
        <v>585477</v>
      </c>
      <c r="U132" s="13">
        <v>732769</v>
      </c>
      <c r="V132" s="13">
        <f t="shared" si="44"/>
        <v>8272068</v>
      </c>
    </row>
    <row r="133" spans="1:22" x14ac:dyDescent="0.2">
      <c r="A133" s="11">
        <v>33005</v>
      </c>
      <c r="B133" s="11" t="s">
        <v>153</v>
      </c>
      <c r="C133" s="12">
        <v>235</v>
      </c>
      <c r="D133" s="12">
        <v>222</v>
      </c>
      <c r="E133" s="12">
        <v>207</v>
      </c>
      <c r="F133" s="13">
        <v>1277716</v>
      </c>
      <c r="G133" s="14">
        <v>280167</v>
      </c>
      <c r="H133" s="14">
        <v>0</v>
      </c>
      <c r="I133" s="15">
        <f t="shared" si="36"/>
        <v>358691</v>
      </c>
      <c r="J133" s="14">
        <v>282593</v>
      </c>
      <c r="K133" s="16">
        <v>0</v>
      </c>
      <c r="L133" s="14">
        <f t="shared" si="37"/>
        <v>356265</v>
      </c>
      <c r="M133" s="14">
        <f t="shared" si="38"/>
        <v>714956</v>
      </c>
      <c r="N133" s="14">
        <v>0</v>
      </c>
      <c r="O133" s="12">
        <f t="shared" si="39"/>
        <v>207</v>
      </c>
      <c r="P133" s="14">
        <f t="shared" si="40"/>
        <v>0</v>
      </c>
      <c r="Q133" s="14">
        <f t="shared" si="41"/>
        <v>90</v>
      </c>
      <c r="R133" s="16">
        <f t="shared" si="42"/>
        <v>90</v>
      </c>
      <c r="S133" s="14">
        <f t="shared" si="43"/>
        <v>715046</v>
      </c>
      <c r="T133" s="13">
        <v>44970</v>
      </c>
      <c r="U133" s="13">
        <v>56283</v>
      </c>
      <c r="V133" s="13">
        <f t="shared" si="44"/>
        <v>613793</v>
      </c>
    </row>
    <row r="134" spans="1:22" x14ac:dyDescent="0.2">
      <c r="A134" s="11">
        <v>49006</v>
      </c>
      <c r="B134" s="11" t="s">
        <v>154</v>
      </c>
      <c r="C134" s="12">
        <v>856.05</v>
      </c>
      <c r="D134" s="12">
        <v>842.01</v>
      </c>
      <c r="E134" s="12">
        <v>848.45</v>
      </c>
      <c r="F134" s="13">
        <v>4079250</v>
      </c>
      <c r="G134" s="14">
        <v>812908</v>
      </c>
      <c r="H134" s="14">
        <v>0</v>
      </c>
      <c r="I134" s="15">
        <f t="shared" si="36"/>
        <v>1226717</v>
      </c>
      <c r="J134" s="14">
        <v>831735</v>
      </c>
      <c r="K134" s="16">
        <v>0</v>
      </c>
      <c r="L134" s="14">
        <f t="shared" si="37"/>
        <v>1207890</v>
      </c>
      <c r="M134" s="14">
        <f t="shared" si="38"/>
        <v>2434607</v>
      </c>
      <c r="N134" s="14">
        <v>0</v>
      </c>
      <c r="O134" s="12">
        <f t="shared" si="39"/>
        <v>848.45</v>
      </c>
      <c r="P134" s="14">
        <f t="shared" si="40"/>
        <v>0</v>
      </c>
      <c r="Q134" s="14">
        <f t="shared" si="41"/>
        <v>367</v>
      </c>
      <c r="R134" s="16">
        <f t="shared" si="42"/>
        <v>367</v>
      </c>
      <c r="S134" s="14">
        <f t="shared" si="43"/>
        <v>2434974</v>
      </c>
      <c r="T134" s="13">
        <v>153797</v>
      </c>
      <c r="U134" s="13">
        <v>192488</v>
      </c>
      <c r="V134" s="13">
        <f t="shared" si="44"/>
        <v>2088689</v>
      </c>
    </row>
    <row r="135" spans="1:22" x14ac:dyDescent="0.2">
      <c r="A135" s="11">
        <v>13001</v>
      </c>
      <c r="B135" s="11" t="s">
        <v>155</v>
      </c>
      <c r="C135" s="12">
        <v>1249.23</v>
      </c>
      <c r="D135" s="12">
        <v>1269.47</v>
      </c>
      <c r="E135" s="12">
        <v>1261.77</v>
      </c>
      <c r="F135" s="13">
        <v>6062300</v>
      </c>
      <c r="G135" s="14">
        <v>1155245</v>
      </c>
      <c r="H135" s="14">
        <v>0</v>
      </c>
      <c r="I135" s="15">
        <f t="shared" si="36"/>
        <v>1875905</v>
      </c>
      <c r="J135" s="14">
        <v>1172130</v>
      </c>
      <c r="K135" s="16">
        <v>0</v>
      </c>
      <c r="L135" s="14">
        <f t="shared" si="37"/>
        <v>1859020</v>
      </c>
      <c r="M135" s="14">
        <f t="shared" si="38"/>
        <v>3734925</v>
      </c>
      <c r="N135" s="14">
        <v>0</v>
      </c>
      <c r="O135" s="12">
        <f t="shared" si="39"/>
        <v>1261.77</v>
      </c>
      <c r="P135" s="14">
        <f t="shared" si="40"/>
        <v>0</v>
      </c>
      <c r="Q135" s="14">
        <f t="shared" si="41"/>
        <v>546</v>
      </c>
      <c r="R135" s="16">
        <f t="shared" si="42"/>
        <v>546</v>
      </c>
      <c r="S135" s="14">
        <f t="shared" si="43"/>
        <v>3735471</v>
      </c>
      <c r="T135" s="13">
        <v>234459</v>
      </c>
      <c r="U135" s="13">
        <v>293443</v>
      </c>
      <c r="V135" s="13">
        <f t="shared" si="44"/>
        <v>3207569</v>
      </c>
    </row>
    <row r="136" spans="1:22" x14ac:dyDescent="0.2">
      <c r="A136" s="11">
        <v>60005</v>
      </c>
      <c r="B136" s="11" t="s">
        <v>156</v>
      </c>
      <c r="C136" s="12">
        <v>258</v>
      </c>
      <c r="D136" s="12">
        <v>264</v>
      </c>
      <c r="E136" s="12">
        <v>252</v>
      </c>
      <c r="F136" s="13">
        <v>1441475</v>
      </c>
      <c r="G136" s="14">
        <v>197043</v>
      </c>
      <c r="H136" s="14">
        <v>0</v>
      </c>
      <c r="I136" s="15">
        <f t="shared" si="36"/>
        <v>523695</v>
      </c>
      <c r="J136" s="14">
        <v>187976</v>
      </c>
      <c r="K136" s="16">
        <v>0</v>
      </c>
      <c r="L136" s="14">
        <f t="shared" si="37"/>
        <v>532762</v>
      </c>
      <c r="M136" s="14">
        <f t="shared" si="38"/>
        <v>1056457</v>
      </c>
      <c r="N136" s="14">
        <v>0</v>
      </c>
      <c r="O136" s="12">
        <f t="shared" si="39"/>
        <v>252</v>
      </c>
      <c r="P136" s="14">
        <f t="shared" si="40"/>
        <v>0</v>
      </c>
      <c r="Q136" s="14">
        <f t="shared" si="41"/>
        <v>109</v>
      </c>
      <c r="R136" s="16">
        <f t="shared" si="42"/>
        <v>109</v>
      </c>
      <c r="S136" s="14">
        <f t="shared" si="43"/>
        <v>1056566</v>
      </c>
      <c r="T136" s="13">
        <v>65657</v>
      </c>
      <c r="U136" s="13">
        <v>82175</v>
      </c>
      <c r="V136" s="13">
        <f t="shared" si="44"/>
        <v>908734</v>
      </c>
    </row>
    <row r="137" spans="1:22" x14ac:dyDescent="0.2">
      <c r="A137" s="11">
        <v>11004</v>
      </c>
      <c r="B137" s="11" t="s">
        <v>157</v>
      </c>
      <c r="C137" s="12">
        <v>741.9</v>
      </c>
      <c r="D137" s="12">
        <v>779.95</v>
      </c>
      <c r="E137" s="12">
        <v>776.51</v>
      </c>
      <c r="F137" s="13">
        <v>3730820</v>
      </c>
      <c r="G137" s="14">
        <v>337473</v>
      </c>
      <c r="H137" s="14">
        <v>0</v>
      </c>
      <c r="I137" s="15">
        <f t="shared" si="36"/>
        <v>1527937</v>
      </c>
      <c r="J137" s="14">
        <v>327748</v>
      </c>
      <c r="K137" s="16">
        <v>0</v>
      </c>
      <c r="L137" s="14">
        <f t="shared" si="37"/>
        <v>1537662</v>
      </c>
      <c r="M137" s="14">
        <f t="shared" si="38"/>
        <v>3065599</v>
      </c>
      <c r="N137" s="14">
        <v>0</v>
      </c>
      <c r="O137" s="12">
        <f t="shared" si="39"/>
        <v>776.51</v>
      </c>
      <c r="P137" s="14">
        <f t="shared" si="40"/>
        <v>0</v>
      </c>
      <c r="Q137" s="14">
        <f t="shared" si="41"/>
        <v>336</v>
      </c>
      <c r="R137" s="16">
        <f t="shared" si="42"/>
        <v>336</v>
      </c>
      <c r="S137" s="14">
        <f t="shared" si="43"/>
        <v>3065935</v>
      </c>
      <c r="T137" s="13">
        <v>186867</v>
      </c>
      <c r="U137" s="13">
        <v>233879</v>
      </c>
      <c r="V137" s="13">
        <f t="shared" si="44"/>
        <v>2645189</v>
      </c>
    </row>
    <row r="138" spans="1:22" x14ac:dyDescent="0.2">
      <c r="A138" s="11">
        <v>51005</v>
      </c>
      <c r="B138" s="11" t="s">
        <v>158</v>
      </c>
      <c r="C138" s="12">
        <v>235.5</v>
      </c>
      <c r="D138" s="12">
        <v>235</v>
      </c>
      <c r="E138" s="12">
        <v>254</v>
      </c>
      <c r="F138" s="13">
        <v>1406582</v>
      </c>
      <c r="G138" s="14">
        <v>333037</v>
      </c>
      <c r="H138" s="14">
        <v>0</v>
      </c>
      <c r="I138" s="15">
        <f t="shared" si="36"/>
        <v>370254</v>
      </c>
      <c r="J138" s="14">
        <v>337733</v>
      </c>
      <c r="K138" s="16">
        <v>0</v>
      </c>
      <c r="L138" s="14">
        <f t="shared" si="37"/>
        <v>365558</v>
      </c>
      <c r="M138" s="14">
        <f t="shared" si="38"/>
        <v>735812</v>
      </c>
      <c r="N138" s="14">
        <v>0</v>
      </c>
      <c r="O138" s="12">
        <f t="shared" si="39"/>
        <v>254</v>
      </c>
      <c r="P138" s="14">
        <f t="shared" si="40"/>
        <v>0</v>
      </c>
      <c r="Q138" s="14">
        <f t="shared" si="41"/>
        <v>110</v>
      </c>
      <c r="R138" s="16">
        <f t="shared" si="42"/>
        <v>110</v>
      </c>
      <c r="S138" s="14">
        <f t="shared" si="43"/>
        <v>735922</v>
      </c>
      <c r="T138" s="13">
        <v>40497</v>
      </c>
      <c r="U138" s="13">
        <v>50685</v>
      </c>
      <c r="V138" s="13">
        <f t="shared" si="44"/>
        <v>644740</v>
      </c>
    </row>
    <row r="139" spans="1:22" x14ac:dyDescent="0.2">
      <c r="A139" s="11">
        <v>6005</v>
      </c>
      <c r="B139" s="11" t="s">
        <v>159</v>
      </c>
      <c r="C139" s="12">
        <v>295</v>
      </c>
      <c r="D139" s="12">
        <v>299</v>
      </c>
      <c r="E139" s="12">
        <v>304</v>
      </c>
      <c r="F139" s="13">
        <v>1651262</v>
      </c>
      <c r="G139" s="14">
        <v>212981</v>
      </c>
      <c r="H139" s="14">
        <v>0</v>
      </c>
      <c r="I139" s="15">
        <f t="shared" si="36"/>
        <v>612650</v>
      </c>
      <c r="J139" s="14">
        <v>202414</v>
      </c>
      <c r="K139" s="16">
        <v>0</v>
      </c>
      <c r="L139" s="14">
        <f t="shared" si="37"/>
        <v>623217</v>
      </c>
      <c r="M139" s="14">
        <f t="shared" si="38"/>
        <v>1235867</v>
      </c>
      <c r="N139" s="14">
        <v>0</v>
      </c>
      <c r="O139" s="12">
        <f t="shared" si="39"/>
        <v>304</v>
      </c>
      <c r="P139" s="14">
        <f t="shared" si="40"/>
        <v>0</v>
      </c>
      <c r="Q139" s="14">
        <f t="shared" si="41"/>
        <v>132</v>
      </c>
      <c r="R139" s="16">
        <f t="shared" si="42"/>
        <v>132</v>
      </c>
      <c r="S139" s="14">
        <f t="shared" si="43"/>
        <v>1235999</v>
      </c>
      <c r="T139" s="13">
        <v>74702</v>
      </c>
      <c r="U139" s="13">
        <v>93495</v>
      </c>
      <c r="V139" s="13">
        <f t="shared" si="44"/>
        <v>1067802</v>
      </c>
    </row>
    <row r="140" spans="1:22" x14ac:dyDescent="0.2">
      <c r="A140" s="11">
        <v>14004</v>
      </c>
      <c r="B140" s="11" t="s">
        <v>160</v>
      </c>
      <c r="C140" s="12">
        <v>3802.19</v>
      </c>
      <c r="D140" s="12">
        <v>3744.32</v>
      </c>
      <c r="E140" s="12">
        <v>3762.26</v>
      </c>
      <c r="F140" s="13">
        <v>18128981</v>
      </c>
      <c r="G140" s="14">
        <v>3917987</v>
      </c>
      <c r="H140" s="14">
        <v>0</v>
      </c>
      <c r="I140" s="15">
        <f t="shared" si="36"/>
        <v>5146504</v>
      </c>
      <c r="J140" s="14">
        <v>4008598</v>
      </c>
      <c r="K140" s="16">
        <v>0</v>
      </c>
      <c r="L140" s="14">
        <f t="shared" si="37"/>
        <v>5055893</v>
      </c>
      <c r="M140" s="14">
        <f t="shared" si="38"/>
        <v>10202397</v>
      </c>
      <c r="N140" s="14">
        <v>0</v>
      </c>
      <c r="O140" s="12">
        <f t="shared" si="39"/>
        <v>3762.26</v>
      </c>
      <c r="P140" s="14">
        <f t="shared" si="40"/>
        <v>0</v>
      </c>
      <c r="Q140" s="14">
        <f t="shared" si="41"/>
        <v>1629</v>
      </c>
      <c r="R140" s="16">
        <f t="shared" si="42"/>
        <v>1629</v>
      </c>
      <c r="S140" s="14">
        <f t="shared" si="43"/>
        <v>10204026</v>
      </c>
      <c r="T140" s="13">
        <v>645232</v>
      </c>
      <c r="U140" s="13">
        <v>807557</v>
      </c>
      <c r="V140" s="13">
        <f t="shared" si="44"/>
        <v>8751237</v>
      </c>
    </row>
    <row r="141" spans="1:22" x14ac:dyDescent="0.2">
      <c r="A141" s="11">
        <v>18003</v>
      </c>
      <c r="B141" s="11" t="s">
        <v>161</v>
      </c>
      <c r="C141" s="12">
        <v>173</v>
      </c>
      <c r="D141" s="12">
        <v>175</v>
      </c>
      <c r="E141" s="12">
        <v>170</v>
      </c>
      <c r="F141" s="13">
        <v>983472</v>
      </c>
      <c r="G141" s="14">
        <v>155599</v>
      </c>
      <c r="H141" s="14">
        <v>0</v>
      </c>
      <c r="I141" s="15">
        <f t="shared" si="36"/>
        <v>336137</v>
      </c>
      <c r="J141" s="14">
        <v>136723</v>
      </c>
      <c r="K141" s="16">
        <v>0</v>
      </c>
      <c r="L141" s="14">
        <f t="shared" si="37"/>
        <v>355013</v>
      </c>
      <c r="M141" s="14">
        <f t="shared" si="38"/>
        <v>691150</v>
      </c>
      <c r="N141" s="14">
        <v>0</v>
      </c>
      <c r="O141" s="12">
        <f t="shared" si="39"/>
        <v>170</v>
      </c>
      <c r="P141" s="14">
        <f t="shared" si="40"/>
        <v>0</v>
      </c>
      <c r="Q141" s="14">
        <f t="shared" si="41"/>
        <v>74</v>
      </c>
      <c r="R141" s="16">
        <f t="shared" si="42"/>
        <v>74</v>
      </c>
      <c r="S141" s="14">
        <f t="shared" si="43"/>
        <v>691224</v>
      </c>
      <c r="T141" s="13">
        <v>42142</v>
      </c>
      <c r="U141" s="13">
        <v>52744</v>
      </c>
      <c r="V141" s="13">
        <f t="shared" si="44"/>
        <v>596338</v>
      </c>
    </row>
    <row r="142" spans="1:22" x14ac:dyDescent="0.2">
      <c r="A142" s="11">
        <v>14005</v>
      </c>
      <c r="B142" s="11" t="s">
        <v>162</v>
      </c>
      <c r="C142" s="12">
        <v>230</v>
      </c>
      <c r="D142" s="12">
        <v>231</v>
      </c>
      <c r="E142" s="12">
        <v>197</v>
      </c>
      <c r="F142" s="13">
        <v>1287923</v>
      </c>
      <c r="G142" s="14">
        <v>189202</v>
      </c>
      <c r="H142" s="14">
        <v>0</v>
      </c>
      <c r="I142" s="15">
        <f t="shared" si="36"/>
        <v>454760</v>
      </c>
      <c r="J142" s="14">
        <v>183069</v>
      </c>
      <c r="K142" s="16">
        <v>0</v>
      </c>
      <c r="L142" s="14">
        <f t="shared" si="37"/>
        <v>460893</v>
      </c>
      <c r="M142" s="14">
        <f t="shared" si="38"/>
        <v>915653</v>
      </c>
      <c r="N142" s="14">
        <v>0</v>
      </c>
      <c r="O142" s="12">
        <f t="shared" si="39"/>
        <v>197</v>
      </c>
      <c r="P142" s="14">
        <f t="shared" si="40"/>
        <v>0</v>
      </c>
      <c r="Q142" s="14">
        <f t="shared" si="41"/>
        <v>85</v>
      </c>
      <c r="R142" s="16">
        <f t="shared" si="42"/>
        <v>85</v>
      </c>
      <c r="S142" s="14">
        <f t="shared" si="43"/>
        <v>915738</v>
      </c>
      <c r="T142" s="13">
        <v>57014</v>
      </c>
      <c r="U142" s="13">
        <v>71358</v>
      </c>
      <c r="V142" s="13">
        <f t="shared" si="44"/>
        <v>787366</v>
      </c>
    </row>
    <row r="143" spans="1:22" x14ac:dyDescent="0.2">
      <c r="A143" s="18">
        <v>18005</v>
      </c>
      <c r="B143" s="18" t="s">
        <v>163</v>
      </c>
      <c r="C143" s="19"/>
      <c r="D143" s="19"/>
      <c r="E143" s="19">
        <v>543</v>
      </c>
      <c r="F143" s="20">
        <v>2674479</v>
      </c>
      <c r="G143" s="21">
        <v>594382</v>
      </c>
      <c r="H143" s="21">
        <v>0</v>
      </c>
      <c r="I143" s="22">
        <f t="shared" si="36"/>
        <v>742858</v>
      </c>
      <c r="J143" s="21">
        <v>527146</v>
      </c>
      <c r="K143" s="23">
        <v>0</v>
      </c>
      <c r="L143" s="21">
        <f t="shared" si="37"/>
        <v>810094</v>
      </c>
      <c r="M143" s="21">
        <f t="shared" si="38"/>
        <v>1552952</v>
      </c>
      <c r="N143" s="19">
        <v>0</v>
      </c>
      <c r="O143" s="19">
        <f t="shared" si="39"/>
        <v>543</v>
      </c>
      <c r="P143" s="21">
        <f t="shared" si="40"/>
        <v>0</v>
      </c>
      <c r="Q143" s="21">
        <f t="shared" si="41"/>
        <v>235</v>
      </c>
      <c r="R143" s="23">
        <f t="shared" si="42"/>
        <v>235</v>
      </c>
      <c r="S143" s="21">
        <f t="shared" si="43"/>
        <v>1553187</v>
      </c>
      <c r="T143" s="20">
        <v>96623</v>
      </c>
      <c r="U143" s="20">
        <v>120931</v>
      </c>
      <c r="V143" s="24">
        <f t="shared" si="44"/>
        <v>1335633</v>
      </c>
    </row>
    <row r="144" spans="1:22" x14ac:dyDescent="0.2">
      <c r="A144" s="11">
        <v>36002</v>
      </c>
      <c r="B144" s="11" t="s">
        <v>164</v>
      </c>
      <c r="C144" s="12">
        <v>287</v>
      </c>
      <c r="D144" s="12">
        <v>297</v>
      </c>
      <c r="E144" s="12">
        <v>291</v>
      </c>
      <c r="F144" s="13">
        <v>1593505</v>
      </c>
      <c r="G144" s="14">
        <v>442851</v>
      </c>
      <c r="H144" s="14">
        <v>0</v>
      </c>
      <c r="I144" s="15">
        <f t="shared" si="36"/>
        <v>353902</v>
      </c>
      <c r="J144" s="14">
        <v>432277</v>
      </c>
      <c r="K144" s="16">
        <v>0</v>
      </c>
      <c r="L144" s="14">
        <f t="shared" si="37"/>
        <v>364476</v>
      </c>
      <c r="M144" s="14">
        <f t="shared" si="38"/>
        <v>718378</v>
      </c>
      <c r="N144" s="14">
        <v>0</v>
      </c>
      <c r="O144" s="12">
        <f t="shared" si="39"/>
        <v>291</v>
      </c>
      <c r="P144" s="14">
        <f t="shared" si="40"/>
        <v>0</v>
      </c>
      <c r="Q144" s="14">
        <f t="shared" si="41"/>
        <v>126</v>
      </c>
      <c r="R144" s="16">
        <f t="shared" si="42"/>
        <v>126</v>
      </c>
      <c r="S144" s="14">
        <f t="shared" si="43"/>
        <v>718504</v>
      </c>
      <c r="T144" s="13">
        <v>44369</v>
      </c>
      <c r="U144" s="13">
        <v>55532</v>
      </c>
      <c r="V144" s="13">
        <f t="shared" si="44"/>
        <v>618603</v>
      </c>
    </row>
    <row r="145" spans="1:22" x14ac:dyDescent="0.2">
      <c r="A145" s="11">
        <v>49007</v>
      </c>
      <c r="B145" s="11" t="s">
        <v>165</v>
      </c>
      <c r="C145" s="12">
        <v>1190.98</v>
      </c>
      <c r="D145" s="12">
        <v>1295.01</v>
      </c>
      <c r="E145" s="12">
        <v>1325.6</v>
      </c>
      <c r="F145" s="13">
        <v>6368978</v>
      </c>
      <c r="G145" s="14">
        <v>914192</v>
      </c>
      <c r="H145" s="14">
        <v>0</v>
      </c>
      <c r="I145" s="15">
        <f t="shared" si="36"/>
        <v>2270297</v>
      </c>
      <c r="J145" s="14">
        <v>908935</v>
      </c>
      <c r="K145" s="16">
        <v>0</v>
      </c>
      <c r="L145" s="14">
        <f t="shared" si="37"/>
        <v>2275554</v>
      </c>
      <c r="M145" s="14">
        <f t="shared" si="38"/>
        <v>4545851</v>
      </c>
      <c r="N145" s="14">
        <v>0</v>
      </c>
      <c r="O145" s="12">
        <f t="shared" si="39"/>
        <v>1325.6</v>
      </c>
      <c r="P145" s="14">
        <f t="shared" si="40"/>
        <v>0</v>
      </c>
      <c r="Q145" s="14">
        <f t="shared" si="41"/>
        <v>574</v>
      </c>
      <c r="R145" s="16">
        <f t="shared" si="42"/>
        <v>574</v>
      </c>
      <c r="S145" s="14">
        <f t="shared" si="43"/>
        <v>4546425</v>
      </c>
      <c r="T145" s="13">
        <v>259754</v>
      </c>
      <c r="U145" s="13">
        <v>325102</v>
      </c>
      <c r="V145" s="13">
        <f t="shared" si="44"/>
        <v>3961569</v>
      </c>
    </row>
    <row r="146" spans="1:22" x14ac:dyDescent="0.2">
      <c r="A146" s="11">
        <v>1003</v>
      </c>
      <c r="B146" s="11" t="s">
        <v>166</v>
      </c>
      <c r="C146" s="12">
        <v>136</v>
      </c>
      <c r="D146" s="12">
        <v>131</v>
      </c>
      <c r="E146" s="12">
        <v>124</v>
      </c>
      <c r="F146" s="13">
        <v>754561</v>
      </c>
      <c r="G146" s="14">
        <v>150887</v>
      </c>
      <c r="H146" s="14">
        <v>0</v>
      </c>
      <c r="I146" s="15">
        <f t="shared" si="36"/>
        <v>226394</v>
      </c>
      <c r="J146" s="14">
        <v>159690</v>
      </c>
      <c r="K146" s="16">
        <v>0</v>
      </c>
      <c r="L146" s="14">
        <f t="shared" si="37"/>
        <v>217591</v>
      </c>
      <c r="M146" s="14">
        <f t="shared" si="38"/>
        <v>443985</v>
      </c>
      <c r="N146" s="14">
        <v>0</v>
      </c>
      <c r="O146" s="12">
        <f t="shared" si="39"/>
        <v>124</v>
      </c>
      <c r="P146" s="14">
        <f t="shared" si="40"/>
        <v>0</v>
      </c>
      <c r="Q146" s="14">
        <f t="shared" si="41"/>
        <v>54</v>
      </c>
      <c r="R146" s="16">
        <f t="shared" si="42"/>
        <v>54</v>
      </c>
      <c r="S146" s="14">
        <f t="shared" si="43"/>
        <v>444039</v>
      </c>
      <c r="T146" s="13">
        <v>28383</v>
      </c>
      <c r="U146" s="13">
        <v>35524</v>
      </c>
      <c r="V146" s="13">
        <f t="shared" si="44"/>
        <v>380132</v>
      </c>
    </row>
    <row r="147" spans="1:22" x14ac:dyDescent="0.2">
      <c r="A147" s="11">
        <v>47001</v>
      </c>
      <c r="B147" s="11" t="s">
        <v>167</v>
      </c>
      <c r="C147" s="12">
        <v>347</v>
      </c>
      <c r="D147" s="12">
        <v>389</v>
      </c>
      <c r="E147" s="12">
        <v>370</v>
      </c>
      <c r="F147" s="13">
        <v>1958017</v>
      </c>
      <c r="G147" s="14">
        <v>142686</v>
      </c>
      <c r="H147" s="14">
        <v>0</v>
      </c>
      <c r="I147" s="15">
        <f t="shared" si="36"/>
        <v>836323</v>
      </c>
      <c r="J147" s="14">
        <v>139004</v>
      </c>
      <c r="K147" s="16">
        <v>0</v>
      </c>
      <c r="L147" s="14">
        <f t="shared" si="37"/>
        <v>840005</v>
      </c>
      <c r="M147" s="14">
        <f t="shared" si="38"/>
        <v>1676328</v>
      </c>
      <c r="N147" s="14">
        <v>0</v>
      </c>
      <c r="O147" s="12">
        <f t="shared" si="39"/>
        <v>370</v>
      </c>
      <c r="P147" s="14">
        <f t="shared" si="40"/>
        <v>0</v>
      </c>
      <c r="Q147" s="14">
        <f t="shared" si="41"/>
        <v>160</v>
      </c>
      <c r="R147" s="16">
        <f t="shared" si="42"/>
        <v>160</v>
      </c>
      <c r="S147" s="14">
        <f t="shared" si="43"/>
        <v>1676488</v>
      </c>
      <c r="T147" s="13">
        <v>104286</v>
      </c>
      <c r="U147" s="13">
        <v>130522</v>
      </c>
      <c r="V147" s="13">
        <f t="shared" si="44"/>
        <v>1441680</v>
      </c>
    </row>
    <row r="148" spans="1:22" x14ac:dyDescent="0.2">
      <c r="A148" s="11">
        <v>12003</v>
      </c>
      <c r="B148" s="11" t="s">
        <v>168</v>
      </c>
      <c r="C148" s="12">
        <v>194</v>
      </c>
      <c r="D148" s="12">
        <v>188.3</v>
      </c>
      <c r="E148" s="12">
        <v>202</v>
      </c>
      <c r="F148" s="13">
        <v>1140877</v>
      </c>
      <c r="G148" s="14">
        <v>204697</v>
      </c>
      <c r="H148" s="14">
        <v>0</v>
      </c>
      <c r="I148" s="15">
        <f t="shared" si="36"/>
        <v>365742</v>
      </c>
      <c r="J148" s="14">
        <v>273449</v>
      </c>
      <c r="K148" s="16">
        <v>0</v>
      </c>
      <c r="L148" s="14">
        <f t="shared" si="37"/>
        <v>296990</v>
      </c>
      <c r="M148" s="14">
        <f t="shared" si="38"/>
        <v>662732</v>
      </c>
      <c r="N148" s="14">
        <v>0</v>
      </c>
      <c r="O148" s="12">
        <f t="shared" si="39"/>
        <v>202</v>
      </c>
      <c r="P148" s="14">
        <f t="shared" si="40"/>
        <v>0</v>
      </c>
      <c r="Q148" s="14">
        <f t="shared" si="41"/>
        <v>87</v>
      </c>
      <c r="R148" s="16">
        <f t="shared" si="42"/>
        <v>87</v>
      </c>
      <c r="S148" s="14">
        <f t="shared" si="43"/>
        <v>662819</v>
      </c>
      <c r="T148" s="13">
        <v>42063</v>
      </c>
      <c r="U148" s="13">
        <v>52646</v>
      </c>
      <c r="V148" s="13">
        <f t="shared" si="44"/>
        <v>568110</v>
      </c>
    </row>
    <row r="149" spans="1:22" x14ac:dyDescent="0.2">
      <c r="A149" s="11">
        <v>54007</v>
      </c>
      <c r="B149" s="11" t="s">
        <v>169</v>
      </c>
      <c r="C149" s="12">
        <v>241</v>
      </c>
      <c r="D149" s="12">
        <v>244</v>
      </c>
      <c r="E149" s="12">
        <v>239</v>
      </c>
      <c r="F149" s="13">
        <v>1348807</v>
      </c>
      <c r="G149" s="14">
        <v>229838</v>
      </c>
      <c r="H149" s="14">
        <v>0</v>
      </c>
      <c r="I149" s="15">
        <f t="shared" si="36"/>
        <v>444566</v>
      </c>
      <c r="J149" s="14">
        <v>200514</v>
      </c>
      <c r="K149" s="16">
        <v>0</v>
      </c>
      <c r="L149" s="14">
        <f t="shared" si="37"/>
        <v>473890</v>
      </c>
      <c r="M149" s="14">
        <f t="shared" si="38"/>
        <v>918456</v>
      </c>
      <c r="N149" s="14">
        <v>0</v>
      </c>
      <c r="O149" s="12">
        <f t="shared" si="39"/>
        <v>239</v>
      </c>
      <c r="P149" s="14">
        <f t="shared" si="40"/>
        <v>0</v>
      </c>
      <c r="Q149" s="14">
        <f t="shared" si="41"/>
        <v>103</v>
      </c>
      <c r="R149" s="16">
        <f t="shared" si="42"/>
        <v>103</v>
      </c>
      <c r="S149" s="14">
        <f t="shared" si="43"/>
        <v>918559</v>
      </c>
      <c r="T149" s="13">
        <v>55736</v>
      </c>
      <c r="U149" s="13">
        <v>69758</v>
      </c>
      <c r="V149" s="13">
        <f t="shared" si="44"/>
        <v>793065</v>
      </c>
    </row>
    <row r="150" spans="1:22" x14ac:dyDescent="0.2">
      <c r="A150" s="11">
        <v>59002</v>
      </c>
      <c r="B150" s="11" t="s">
        <v>170</v>
      </c>
      <c r="C150" s="12">
        <v>735</v>
      </c>
      <c r="D150" s="12">
        <v>695</v>
      </c>
      <c r="E150" s="12">
        <v>682</v>
      </c>
      <c r="F150" s="13">
        <v>3435289</v>
      </c>
      <c r="G150" s="14">
        <v>669488</v>
      </c>
      <c r="H150" s="14">
        <v>0</v>
      </c>
      <c r="I150" s="15">
        <f t="shared" si="36"/>
        <v>1048157</v>
      </c>
      <c r="J150" s="14">
        <v>684166</v>
      </c>
      <c r="K150" s="16">
        <v>0</v>
      </c>
      <c r="L150" s="14">
        <f t="shared" si="37"/>
        <v>1033479</v>
      </c>
      <c r="M150" s="14">
        <f t="shared" si="38"/>
        <v>2081636</v>
      </c>
      <c r="N150" s="14">
        <v>0</v>
      </c>
      <c r="O150" s="12">
        <f t="shared" si="39"/>
        <v>682</v>
      </c>
      <c r="P150" s="14">
        <f t="shared" si="40"/>
        <v>0</v>
      </c>
      <c r="Q150" s="14">
        <f t="shared" si="41"/>
        <v>295</v>
      </c>
      <c r="R150" s="16">
        <f t="shared" si="42"/>
        <v>295</v>
      </c>
      <c r="S150" s="14">
        <f t="shared" si="43"/>
        <v>2081931</v>
      </c>
      <c r="T150" s="13">
        <v>131410</v>
      </c>
      <c r="U150" s="13">
        <v>164470</v>
      </c>
      <c r="V150" s="13">
        <f t="shared" si="44"/>
        <v>1786051</v>
      </c>
    </row>
    <row r="151" spans="1:22" x14ac:dyDescent="0.2">
      <c r="A151" s="25">
        <v>2006</v>
      </c>
      <c r="B151" s="11" t="s">
        <v>171</v>
      </c>
      <c r="C151" s="12">
        <v>248</v>
      </c>
      <c r="D151" s="12">
        <v>267</v>
      </c>
      <c r="E151" s="12">
        <v>285</v>
      </c>
      <c r="F151" s="13">
        <v>1559532</v>
      </c>
      <c r="G151" s="14">
        <v>333982</v>
      </c>
      <c r="H151" s="14">
        <v>0</v>
      </c>
      <c r="I151" s="15">
        <f t="shared" si="36"/>
        <v>445784</v>
      </c>
      <c r="J151" s="14">
        <v>361078</v>
      </c>
      <c r="K151" s="16">
        <v>0</v>
      </c>
      <c r="L151" s="14">
        <f t="shared" si="37"/>
        <v>418688</v>
      </c>
      <c r="M151" s="14">
        <f t="shared" si="38"/>
        <v>864472</v>
      </c>
      <c r="N151" s="14">
        <v>0</v>
      </c>
      <c r="O151" s="12">
        <f t="shared" si="39"/>
        <v>285</v>
      </c>
      <c r="P151" s="14">
        <f t="shared" si="40"/>
        <v>0</v>
      </c>
      <c r="Q151" s="14">
        <f t="shared" si="41"/>
        <v>123</v>
      </c>
      <c r="R151" s="16">
        <f t="shared" si="42"/>
        <v>123</v>
      </c>
      <c r="S151" s="14">
        <f t="shared" si="43"/>
        <v>864595</v>
      </c>
      <c r="T151" s="13">
        <v>47396</v>
      </c>
      <c r="U151" s="13">
        <v>59320</v>
      </c>
      <c r="V151" s="13">
        <f t="shared" si="44"/>
        <v>757879</v>
      </c>
    </row>
    <row r="152" spans="1:22" x14ac:dyDescent="0.2">
      <c r="A152" s="11">
        <v>55004</v>
      </c>
      <c r="B152" s="11" t="s">
        <v>172</v>
      </c>
      <c r="C152" s="12">
        <v>180</v>
      </c>
      <c r="D152" s="12">
        <v>180</v>
      </c>
      <c r="E152" s="12">
        <v>175</v>
      </c>
      <c r="F152" s="13">
        <v>1017385</v>
      </c>
      <c r="G152" s="14">
        <v>201752</v>
      </c>
      <c r="H152" s="14">
        <v>0</v>
      </c>
      <c r="I152" s="15">
        <f t="shared" si="36"/>
        <v>306941</v>
      </c>
      <c r="J152" s="14">
        <v>205772</v>
      </c>
      <c r="K152" s="16">
        <v>0</v>
      </c>
      <c r="L152" s="14">
        <f t="shared" si="37"/>
        <v>302921</v>
      </c>
      <c r="M152" s="14">
        <f t="shared" si="38"/>
        <v>609862</v>
      </c>
      <c r="N152" s="14">
        <v>0</v>
      </c>
      <c r="O152" s="12">
        <f t="shared" si="39"/>
        <v>175</v>
      </c>
      <c r="P152" s="14">
        <f t="shared" si="40"/>
        <v>0</v>
      </c>
      <c r="Q152" s="14">
        <f t="shared" si="41"/>
        <v>76</v>
      </c>
      <c r="R152" s="16">
        <f t="shared" si="42"/>
        <v>76</v>
      </c>
      <c r="S152" s="14">
        <f t="shared" si="43"/>
        <v>609938</v>
      </c>
      <c r="T152" s="13">
        <v>38482</v>
      </c>
      <c r="U152" s="13">
        <v>48163</v>
      </c>
      <c r="V152" s="13">
        <f t="shared" si="44"/>
        <v>523293</v>
      </c>
    </row>
    <row r="153" spans="1:22" x14ac:dyDescent="0.2">
      <c r="A153" s="11">
        <v>63003</v>
      </c>
      <c r="B153" s="11" t="s">
        <v>173</v>
      </c>
      <c r="C153" s="12">
        <v>2824.87</v>
      </c>
      <c r="D153" s="12">
        <v>2792.43</v>
      </c>
      <c r="E153" s="12">
        <v>2750.05</v>
      </c>
      <c r="F153" s="13">
        <v>13494440</v>
      </c>
      <c r="G153" s="14">
        <v>2589768</v>
      </c>
      <c r="H153" s="14">
        <v>0</v>
      </c>
      <c r="I153" s="15">
        <f t="shared" si="36"/>
        <v>4157452</v>
      </c>
      <c r="J153" s="14">
        <v>2713951</v>
      </c>
      <c r="K153" s="16">
        <v>0</v>
      </c>
      <c r="L153" s="14">
        <f t="shared" si="37"/>
        <v>4033269</v>
      </c>
      <c r="M153" s="14">
        <f t="shared" si="38"/>
        <v>8190721</v>
      </c>
      <c r="N153" s="14">
        <v>0</v>
      </c>
      <c r="O153" s="12">
        <f t="shared" si="39"/>
        <v>2750.05</v>
      </c>
      <c r="P153" s="14">
        <f t="shared" si="40"/>
        <v>0</v>
      </c>
      <c r="Q153" s="14">
        <f t="shared" si="41"/>
        <v>1191</v>
      </c>
      <c r="R153" s="16">
        <f t="shared" si="42"/>
        <v>1191</v>
      </c>
      <c r="S153" s="14">
        <f t="shared" si="43"/>
        <v>8191912</v>
      </c>
      <c r="T153" s="13">
        <v>521232</v>
      </c>
      <c r="U153" s="13">
        <v>652361</v>
      </c>
      <c r="V153" s="13">
        <f t="shared" si="44"/>
        <v>7018319</v>
      </c>
    </row>
    <row r="154" spans="1:22" x14ac:dyDescent="0.2">
      <c r="A154" s="26"/>
      <c r="B154" s="26"/>
      <c r="C154" s="12"/>
      <c r="D154" s="12"/>
      <c r="E154" s="12">
        <v>123924.55999999997</v>
      </c>
      <c r="F154" s="13">
        <f t="shared" ref="F154:Q154" si="45">SUM(F2:F153)</f>
        <v>617919803</v>
      </c>
      <c r="G154" s="14">
        <f t="shared" si="45"/>
        <v>135312369</v>
      </c>
      <c r="H154" s="14">
        <f t="shared" si="45"/>
        <v>0</v>
      </c>
      <c r="I154" s="14">
        <f t="shared" si="45"/>
        <v>174403828</v>
      </c>
      <c r="J154" s="14">
        <f t="shared" si="45"/>
        <v>135614890</v>
      </c>
      <c r="K154" s="16">
        <f t="shared" si="45"/>
        <v>-251038</v>
      </c>
      <c r="L154" s="14">
        <f t="shared" si="45"/>
        <v>173924636</v>
      </c>
      <c r="M154" s="14">
        <f t="shared" si="45"/>
        <v>348328464</v>
      </c>
      <c r="N154" s="14">
        <f t="shared" si="45"/>
        <v>52906</v>
      </c>
      <c r="O154" s="12">
        <f t="shared" si="45"/>
        <v>122191.12999999999</v>
      </c>
      <c r="P154" s="14">
        <f t="shared" si="45"/>
        <v>52906</v>
      </c>
      <c r="Q154" s="14">
        <f t="shared" si="45"/>
        <v>52904</v>
      </c>
      <c r="R154" s="14"/>
      <c r="S154" s="13">
        <f>SUM(S2:S153)</f>
        <v>348328462</v>
      </c>
      <c r="T154" s="13">
        <f>SUM(T2:T153)</f>
        <v>21007304</v>
      </c>
      <c r="U154" s="13">
        <f>SUM(U2:U153)</f>
        <v>26292261</v>
      </c>
      <c r="V154" s="13">
        <f>SUM(V2:V153)</f>
        <v>301028897</v>
      </c>
    </row>
    <row r="155" spans="1:22" ht="9" customHeight="1" thickBot="1" x14ac:dyDescent="0.25">
      <c r="A155" s="27"/>
      <c r="B155" s="27"/>
      <c r="C155" s="12"/>
      <c r="D155" s="12"/>
      <c r="E155" s="12"/>
      <c r="F155" s="14"/>
      <c r="H155" s="14"/>
      <c r="I155" s="14"/>
      <c r="J155" s="14" t="s">
        <v>174</v>
      </c>
      <c r="L155" s="14"/>
      <c r="M155" s="13"/>
      <c r="N155" s="14"/>
      <c r="O155" s="12"/>
      <c r="P155" s="14"/>
      <c r="Q155" s="14"/>
      <c r="R155" s="14"/>
      <c r="S155" s="14"/>
      <c r="V155" s="13" t="s">
        <v>174</v>
      </c>
    </row>
    <row r="156" spans="1:22" s="36" customFormat="1" ht="12" customHeight="1" thickBot="1" x14ac:dyDescent="0.25">
      <c r="A156" s="28" t="s">
        <v>175</v>
      </c>
      <c r="B156" s="29" t="s">
        <v>176</v>
      </c>
      <c r="C156" s="30">
        <v>62.02</v>
      </c>
      <c r="D156" s="30">
        <v>71</v>
      </c>
      <c r="E156" s="30">
        <v>74</v>
      </c>
      <c r="F156" s="31">
        <v>355540</v>
      </c>
      <c r="G156" s="31">
        <v>0</v>
      </c>
      <c r="H156" s="31"/>
      <c r="I156" s="31">
        <f>IF((0.5*F156)-G156&lt;0,0,ROUND((0.5*F156)-G156,0))</f>
        <v>177770</v>
      </c>
      <c r="J156" s="32"/>
      <c r="K156" s="31"/>
      <c r="L156" s="31">
        <f>IF((0.5*F156)-J156&lt;0, 0, ROUND((0.5*F156)-J156,0))</f>
        <v>177770</v>
      </c>
      <c r="M156" s="33">
        <f>I156+L156</f>
        <v>355540</v>
      </c>
      <c r="N156" s="32"/>
      <c r="O156" s="30"/>
      <c r="P156" s="31"/>
      <c r="Q156" s="31"/>
      <c r="R156" s="31"/>
      <c r="S156" s="31">
        <f>M156</f>
        <v>355540</v>
      </c>
      <c r="T156" s="33"/>
      <c r="U156" s="34"/>
      <c r="V156" s="35">
        <f>S156-T156-U156</f>
        <v>355540</v>
      </c>
    </row>
    <row r="157" spans="1:22" s="36" customFormat="1" ht="9" customHeight="1" x14ac:dyDescent="0.2">
      <c r="A157" s="37"/>
      <c r="B157" s="37"/>
      <c r="C157" s="38"/>
      <c r="D157" s="38"/>
      <c r="E157" s="38"/>
      <c r="F157" s="39"/>
      <c r="G157" s="39"/>
      <c r="H157" s="39"/>
      <c r="I157" s="39"/>
      <c r="J157" s="14"/>
      <c r="K157" s="39"/>
      <c r="L157" s="39"/>
      <c r="M157" s="40"/>
      <c r="N157" s="14"/>
      <c r="O157" s="38"/>
      <c r="P157" s="39"/>
      <c r="Q157" s="39"/>
      <c r="R157" s="39"/>
      <c r="S157" s="39"/>
      <c r="T157" s="40"/>
      <c r="U157" s="40"/>
      <c r="V157" s="40"/>
    </row>
    <row r="158" spans="1:22" x14ac:dyDescent="0.2">
      <c r="C158" s="12"/>
      <c r="D158" s="12"/>
      <c r="E158" s="12"/>
      <c r="H158" s="14"/>
      <c r="I158" s="14">
        <f>SUM(I154:I156)</f>
        <v>174581598</v>
      </c>
      <c r="L158" s="14">
        <f>SUM(L154:L156)</f>
        <v>174102406</v>
      </c>
      <c r="M158" s="14"/>
      <c r="N158" s="14"/>
      <c r="O158" s="12"/>
      <c r="P158" s="14"/>
      <c r="Q158" s="14"/>
      <c r="R158" s="16"/>
      <c r="S158" s="14">
        <f>S154+S156</f>
        <v>348684002</v>
      </c>
      <c r="V158" s="13">
        <f>V154+V156</f>
        <v>301384437</v>
      </c>
    </row>
    <row r="159" spans="1:22" ht="9" customHeight="1" thickBot="1" x14ac:dyDescent="0.25">
      <c r="C159" s="12"/>
      <c r="D159" s="12"/>
      <c r="E159" s="12"/>
      <c r="H159" s="14"/>
      <c r="I159" s="14"/>
      <c r="L159" s="14"/>
      <c r="M159" s="14"/>
      <c r="N159" s="14"/>
      <c r="O159" s="12"/>
      <c r="P159" s="14"/>
      <c r="Q159" s="14"/>
      <c r="R159" s="16"/>
      <c r="S159" s="14"/>
    </row>
    <row r="160" spans="1:22" x14ac:dyDescent="0.2">
      <c r="A160" s="41">
        <v>43006</v>
      </c>
      <c r="B160" s="42" t="s">
        <v>177</v>
      </c>
      <c r="C160" s="43">
        <v>148</v>
      </c>
      <c r="D160" s="43">
        <v>109</v>
      </c>
      <c r="E160" s="43"/>
      <c r="F160" s="44"/>
      <c r="G160" s="45">
        <v>176376</v>
      </c>
      <c r="H160" s="45"/>
      <c r="I160" s="46"/>
      <c r="J160" s="45"/>
      <c r="K160" s="45"/>
      <c r="L160" s="45"/>
      <c r="M160" s="45"/>
      <c r="N160" s="45"/>
      <c r="O160" s="43"/>
      <c r="P160" s="45"/>
      <c r="Q160" s="45"/>
      <c r="R160" s="47"/>
      <c r="S160" s="45"/>
      <c r="T160" s="48"/>
      <c r="U160" s="48"/>
      <c r="V160" s="48"/>
    </row>
    <row r="161" spans="1:22" x14ac:dyDescent="0.2">
      <c r="A161" s="49">
        <v>30002</v>
      </c>
      <c r="B161" s="11" t="s">
        <v>178</v>
      </c>
      <c r="C161" s="12">
        <v>181</v>
      </c>
      <c r="D161" s="12">
        <v>180.13</v>
      </c>
      <c r="E161" s="12"/>
      <c r="G161" s="14">
        <v>133490</v>
      </c>
      <c r="H161" s="14"/>
      <c r="I161" s="15"/>
      <c r="L161" s="14"/>
      <c r="M161" s="14"/>
      <c r="N161" s="14"/>
      <c r="O161" s="12"/>
      <c r="P161" s="14"/>
      <c r="Q161" s="14"/>
      <c r="R161" s="16"/>
      <c r="S161" s="14"/>
      <c r="T161" s="50"/>
      <c r="U161" s="50"/>
      <c r="V161" s="50"/>
    </row>
    <row r="162" spans="1:22" ht="12.75" thickBot="1" x14ac:dyDescent="0.25">
      <c r="A162" s="51"/>
      <c r="B162" s="52"/>
      <c r="C162" s="53"/>
      <c r="D162" s="53"/>
      <c r="E162" s="53"/>
      <c r="F162" s="54"/>
      <c r="G162" s="54">
        <v>309866</v>
      </c>
      <c r="H162" s="54"/>
      <c r="I162" s="54"/>
      <c r="J162" s="54"/>
      <c r="K162" s="54"/>
      <c r="L162" s="54"/>
      <c r="M162" s="54"/>
      <c r="N162" s="55"/>
      <c r="O162" s="56"/>
      <c r="P162" s="56"/>
      <c r="Q162" s="56"/>
      <c r="R162" s="56"/>
      <c r="S162" s="56"/>
      <c r="T162" s="57"/>
      <c r="U162" s="57"/>
      <c r="V162" s="57"/>
    </row>
    <row r="163" spans="1:22" ht="9" customHeight="1" thickBot="1" x14ac:dyDescent="0.25">
      <c r="C163" s="12"/>
      <c r="D163" s="12"/>
      <c r="E163" s="12"/>
      <c r="H163" s="14"/>
      <c r="I163" s="14"/>
      <c r="L163" s="14"/>
      <c r="M163" s="14"/>
      <c r="N163" s="14"/>
      <c r="O163" s="12"/>
      <c r="P163" s="14"/>
      <c r="Q163" s="14"/>
      <c r="R163" s="16"/>
      <c r="S163" s="14"/>
    </row>
    <row r="164" spans="1:22" x14ac:dyDescent="0.2">
      <c r="A164" s="41">
        <v>45002</v>
      </c>
      <c r="B164" s="42" t="s">
        <v>179</v>
      </c>
      <c r="C164" s="43">
        <v>201</v>
      </c>
      <c r="D164" s="43">
        <v>196</v>
      </c>
      <c r="E164" s="43"/>
      <c r="F164" s="44"/>
      <c r="G164" s="45">
        <v>280880</v>
      </c>
      <c r="H164" s="45"/>
      <c r="I164" s="46"/>
      <c r="J164" s="45"/>
      <c r="K164" s="45"/>
      <c r="L164" s="45"/>
      <c r="M164" s="45"/>
      <c r="N164" s="45"/>
      <c r="O164" s="43"/>
      <c r="P164" s="45"/>
      <c r="Q164" s="45"/>
      <c r="R164" s="47"/>
      <c r="S164" s="45"/>
      <c r="T164" s="48"/>
      <c r="U164" s="48"/>
      <c r="V164" s="48"/>
    </row>
    <row r="165" spans="1:22" x14ac:dyDescent="0.2">
      <c r="A165" s="49"/>
      <c r="B165" s="58" t="s">
        <v>180</v>
      </c>
      <c r="C165" s="12">
        <v>46.800000000000004</v>
      </c>
      <c r="D165" s="12">
        <v>26.8</v>
      </c>
      <c r="E165" s="12"/>
      <c r="F165" s="15"/>
      <c r="G165" s="15">
        <v>82850</v>
      </c>
      <c r="H165" s="15"/>
      <c r="I165" s="15"/>
      <c r="J165" s="12"/>
      <c r="K165" s="12"/>
      <c r="L165" s="12"/>
      <c r="M165" s="12"/>
      <c r="N165" s="14"/>
      <c r="O165" s="12"/>
      <c r="P165" s="14"/>
      <c r="Q165" s="14"/>
      <c r="R165" s="16"/>
      <c r="S165" s="14"/>
      <c r="T165" s="50"/>
      <c r="U165" s="50"/>
      <c r="V165" s="50"/>
    </row>
    <row r="166" spans="1:22" x14ac:dyDescent="0.2">
      <c r="A166" s="49"/>
      <c r="C166" s="12">
        <v>247.8</v>
      </c>
      <c r="D166" s="12">
        <v>222.8</v>
      </c>
      <c r="E166" s="12"/>
      <c r="F166" s="15"/>
      <c r="G166" s="15">
        <v>363730</v>
      </c>
      <c r="H166" s="15"/>
      <c r="I166" s="15"/>
      <c r="J166" s="12"/>
      <c r="K166" s="12"/>
      <c r="L166" s="12"/>
      <c r="M166" s="12"/>
      <c r="N166" s="14"/>
      <c r="O166" s="12"/>
      <c r="P166" s="14"/>
      <c r="Q166" s="14"/>
      <c r="R166" s="16"/>
      <c r="S166" s="14"/>
      <c r="T166" s="50"/>
      <c r="U166" s="50"/>
      <c r="V166" s="50"/>
    </row>
    <row r="167" spans="1:22" ht="9" customHeight="1" x14ac:dyDescent="0.2">
      <c r="A167" s="49"/>
      <c r="C167" s="12"/>
      <c r="D167" s="12"/>
      <c r="E167" s="12"/>
      <c r="H167" s="14"/>
      <c r="I167" s="15"/>
      <c r="L167" s="14"/>
      <c r="M167" s="14"/>
      <c r="N167" s="14"/>
      <c r="O167" s="12"/>
      <c r="P167" s="14"/>
      <c r="Q167" s="14"/>
      <c r="R167" s="16"/>
      <c r="S167" s="14"/>
      <c r="T167" s="50"/>
      <c r="U167" s="50"/>
      <c r="V167" s="50"/>
    </row>
    <row r="168" spans="1:22" x14ac:dyDescent="0.2">
      <c r="A168" s="49">
        <v>18004</v>
      </c>
      <c r="B168" s="11" t="s">
        <v>181</v>
      </c>
      <c r="C168" s="12">
        <v>468</v>
      </c>
      <c r="D168" s="12">
        <v>487</v>
      </c>
      <c r="E168" s="12"/>
      <c r="G168" s="14">
        <v>470107</v>
      </c>
      <c r="H168" s="14"/>
      <c r="I168" s="15"/>
      <c r="L168" s="14"/>
      <c r="M168" s="14"/>
      <c r="N168" s="14"/>
      <c r="O168" s="12"/>
      <c r="P168" s="14"/>
      <c r="Q168" s="14"/>
      <c r="R168" s="16"/>
      <c r="S168" s="14"/>
      <c r="T168" s="50"/>
      <c r="U168" s="50"/>
      <c r="V168" s="50"/>
    </row>
    <row r="169" spans="1:22" x14ac:dyDescent="0.2">
      <c r="A169" s="49"/>
      <c r="B169" s="11" t="s">
        <v>182</v>
      </c>
      <c r="C169" s="12">
        <v>70.2</v>
      </c>
      <c r="D169" s="12">
        <v>40.199999999999996</v>
      </c>
      <c r="E169" s="12"/>
      <c r="F169" s="15"/>
      <c r="G169" s="15">
        <v>124275</v>
      </c>
      <c r="H169" s="15"/>
      <c r="I169" s="15"/>
      <c r="J169" s="12"/>
      <c r="K169" s="12"/>
      <c r="L169" s="12"/>
      <c r="M169" s="12"/>
      <c r="N169" s="14"/>
      <c r="O169" s="12"/>
      <c r="P169" s="14"/>
      <c r="Q169" s="14"/>
      <c r="R169" s="16"/>
      <c r="S169" s="14"/>
      <c r="T169" s="50"/>
      <c r="U169" s="50"/>
      <c r="V169" s="50"/>
    </row>
    <row r="170" spans="1:22" x14ac:dyDescent="0.2">
      <c r="A170" s="49"/>
      <c r="C170" s="12">
        <v>538.20000000000005</v>
      </c>
      <c r="D170" s="12">
        <v>527.20000000000005</v>
      </c>
      <c r="E170" s="12"/>
      <c r="F170" s="15"/>
      <c r="G170" s="15">
        <v>594382</v>
      </c>
      <c r="H170" s="15"/>
      <c r="I170" s="15"/>
      <c r="L170" s="14"/>
      <c r="M170" s="14"/>
      <c r="N170" s="14"/>
      <c r="O170" s="12"/>
      <c r="P170" s="14"/>
      <c r="Q170" s="14"/>
      <c r="R170" s="16"/>
      <c r="S170" s="14"/>
      <c r="T170" s="50"/>
      <c r="U170" s="50"/>
      <c r="V170" s="50"/>
    </row>
    <row r="171" spans="1:22" ht="9" customHeight="1" x14ac:dyDescent="0.2">
      <c r="A171" s="49"/>
      <c r="C171" s="12"/>
      <c r="D171" s="12"/>
      <c r="E171" s="12"/>
      <c r="H171" s="14"/>
      <c r="I171" s="15"/>
      <c r="L171" s="14"/>
      <c r="M171" s="14"/>
      <c r="N171" s="14"/>
      <c r="O171" s="12"/>
      <c r="P171" s="14"/>
      <c r="Q171" s="14"/>
      <c r="R171" s="16"/>
      <c r="S171" s="14"/>
      <c r="T171" s="50"/>
      <c r="U171" s="50"/>
      <c r="V171" s="50"/>
    </row>
    <row r="172" spans="1:22" ht="12" customHeight="1" thickBot="1" x14ac:dyDescent="0.25">
      <c r="A172" s="51">
        <v>18002</v>
      </c>
      <c r="B172" s="52" t="s">
        <v>183</v>
      </c>
      <c r="C172" s="53">
        <v>117</v>
      </c>
      <c r="D172" s="53">
        <v>67</v>
      </c>
      <c r="E172" s="53"/>
      <c r="F172" s="54"/>
      <c r="G172" s="55">
        <v>207125</v>
      </c>
      <c r="H172" s="55"/>
      <c r="I172" s="59"/>
      <c r="J172" s="55"/>
      <c r="K172" s="55"/>
      <c r="L172" s="55"/>
      <c r="M172" s="55"/>
      <c r="N172" s="55"/>
      <c r="O172" s="53"/>
      <c r="P172" s="55"/>
      <c r="Q172" s="55"/>
      <c r="R172" s="60"/>
      <c r="S172" s="55"/>
      <c r="T172" s="57"/>
      <c r="U172" s="57"/>
      <c r="V172" s="57"/>
    </row>
    <row r="173" spans="1:22" ht="9" customHeight="1" thickBot="1" x14ac:dyDescent="0.25">
      <c r="C173" s="12"/>
      <c r="D173" s="12"/>
      <c r="E173" s="12"/>
      <c r="H173" s="14"/>
      <c r="I173" s="14"/>
      <c r="L173" s="14"/>
      <c r="M173" s="14"/>
      <c r="N173" s="14"/>
      <c r="O173" s="12"/>
      <c r="P173" s="14"/>
      <c r="Q173" s="14"/>
      <c r="R173" s="16"/>
      <c r="S173" s="14"/>
    </row>
    <row r="174" spans="1:22" ht="12" customHeight="1" thickBot="1" x14ac:dyDescent="0.25">
      <c r="A174" s="61">
        <v>61004</v>
      </c>
      <c r="B174" s="62" t="s">
        <v>184</v>
      </c>
      <c r="C174" s="63">
        <v>56</v>
      </c>
      <c r="D174" s="63">
        <v>52</v>
      </c>
      <c r="E174" s="63"/>
      <c r="F174" s="64"/>
      <c r="G174" s="65">
        <v>80394</v>
      </c>
      <c r="H174" s="65"/>
      <c r="I174" s="66"/>
      <c r="J174" s="65"/>
      <c r="K174" s="65"/>
      <c r="L174" s="65"/>
      <c r="M174" s="65"/>
      <c r="N174" s="65"/>
      <c r="O174" s="63"/>
      <c r="P174" s="65"/>
      <c r="Q174" s="65"/>
      <c r="R174" s="67"/>
      <c r="S174" s="65"/>
      <c r="T174" s="68"/>
      <c r="U174" s="68"/>
      <c r="V174" s="68"/>
    </row>
    <row r="175" spans="1:22" ht="9" customHeight="1" thickBot="1" x14ac:dyDescent="0.25">
      <c r="C175" s="12"/>
      <c r="D175" s="12"/>
      <c r="E175" s="12"/>
      <c r="H175" s="14"/>
      <c r="I175" s="15"/>
      <c r="L175" s="14"/>
      <c r="M175" s="14"/>
      <c r="N175" s="14"/>
      <c r="O175" s="12"/>
      <c r="P175" s="14"/>
      <c r="Q175" s="14"/>
      <c r="R175" s="16"/>
      <c r="S175" s="14"/>
    </row>
    <row r="176" spans="1:22" ht="12" customHeight="1" thickBot="1" x14ac:dyDescent="0.25">
      <c r="A176" s="61">
        <v>61005</v>
      </c>
      <c r="B176" s="62" t="s">
        <v>185</v>
      </c>
      <c r="C176" s="63">
        <v>16</v>
      </c>
      <c r="D176" s="63">
        <v>15</v>
      </c>
      <c r="E176" s="63"/>
      <c r="F176" s="64"/>
      <c r="G176" s="65">
        <v>37013</v>
      </c>
      <c r="H176" s="65"/>
      <c r="I176" s="66"/>
      <c r="J176" s="65"/>
      <c r="K176" s="65"/>
      <c r="L176" s="65"/>
      <c r="M176" s="65"/>
      <c r="N176" s="65"/>
      <c r="O176" s="63"/>
      <c r="P176" s="65"/>
      <c r="Q176" s="65"/>
      <c r="R176" s="67"/>
      <c r="S176" s="65"/>
      <c r="T176" s="68"/>
      <c r="U176" s="68"/>
      <c r="V176" s="68"/>
    </row>
    <row r="177" spans="3:19" x14ac:dyDescent="0.2">
      <c r="E177" s="12"/>
      <c r="H177" s="14"/>
      <c r="I177" s="14"/>
      <c r="L177" s="14"/>
      <c r="M177" s="14"/>
      <c r="N177" s="14"/>
      <c r="O177" s="12"/>
      <c r="P177" s="14"/>
      <c r="Q177" s="14"/>
      <c r="R177" s="16"/>
      <c r="S177" s="14"/>
    </row>
    <row r="178" spans="3:19" x14ac:dyDescent="0.2">
      <c r="L178" s="14"/>
      <c r="M178" s="14"/>
      <c r="N178" s="14"/>
    </row>
    <row r="179" spans="3:19" x14ac:dyDescent="0.2">
      <c r="C179" s="12"/>
      <c r="D179" s="12"/>
      <c r="E179" s="12"/>
      <c r="H179" s="14"/>
      <c r="I179" s="14"/>
      <c r="L179" s="14"/>
      <c r="M179" s="14"/>
      <c r="N179" s="14"/>
    </row>
    <row r="181" spans="3:19" x14ac:dyDescent="0.2">
      <c r="C181" s="12"/>
      <c r="D181" s="12"/>
      <c r="E181" s="12"/>
      <c r="H181" s="14"/>
      <c r="I181" s="15"/>
      <c r="L181" s="14"/>
      <c r="M181" s="14"/>
      <c r="N181" s="14"/>
      <c r="O181" s="12"/>
      <c r="P181" s="14"/>
      <c r="Q181" s="14"/>
      <c r="R181" s="16"/>
      <c r="S181" s="14"/>
    </row>
  </sheetData>
  <printOptions gridLines="1"/>
  <pageMargins left="0.4" right="0.4" top="0.5" bottom="0.6" header="0.3" footer="0.3"/>
  <pageSetup scale="95" orientation="landscape" cellComments="asDisplayed" r:id="rId1"/>
  <headerFooter alignWithMargins="0">
    <oddHeader xml:space="preserve">&amp;C&amp;"Arial Unicode MS,Regular"&amp;12FY2011 State Aid &amp;"Lucida Sans Unicode,Regular"&amp;14
</oddHeader>
    <oddFooter>&amp;C&amp;"Arial Unicode MS,Regular"&amp;8Page &amp;P&amp;R&amp;"Arial Unicode MS,Regular"&amp;8&amp;F 
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FY11 Aid</vt:lpstr>
      <vt:lpstr>'FY11 Aid'!Print_Area</vt:lpstr>
      <vt:lpstr>'FY11 Aid'!Print_Titles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2013-03-13T18:30:48.0131075Z</dcterms:created>
</coreProperties>
</file>