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N:\State Aid\1. State Aid Calculations\FY2020 State Aid\BUDGET DOCUMENTS\"/>
    </mc:Choice>
  </mc:AlternateContent>
  <xr:revisionPtr revIDLastSave="0" documentId="8_{164697FB-F407-408E-BF4F-A99A8425F8DE}" xr6:coauthVersionLast="36" xr6:coauthVersionMax="36" xr10:uidLastSave="{00000000-0000-0000-0000-000000000000}"/>
  <bookViews>
    <workbookView xWindow="780" yWindow="30" windowWidth="18990" windowHeight="13380" xr2:uid="{00000000-000D-0000-FFFF-FFFF00000000}"/>
  </bookViews>
  <sheets>
    <sheet name="CashBalanceWaiver" sheetId="1" r:id="rId1"/>
    <sheet name="District Data" sheetId="14" r:id="rId2"/>
  </sheets>
  <externalReferences>
    <externalReference r:id="rId3"/>
  </externalReferences>
  <definedNames>
    <definedName name="_xlnm._FilterDatabase" localSheetId="1" hidden="1">'District Data'!$A$1:$F$151</definedName>
    <definedName name="_Key1" hidden="1">'District Data'!#REF!</definedName>
    <definedName name="_Order1" hidden="1">255</definedName>
    <definedName name="_Sort" hidden="1">'District Data'!$A$2:$B$150</definedName>
    <definedName name="District">[1]Sheet2!$B$3:$B$152</definedName>
    <definedName name="DistrictName">'District Data'!$B$2:$B$150</definedName>
    <definedName name="_xlnm.Print_Area" localSheetId="0">CashBalanceWaiver!$A$1:$I$26</definedName>
    <definedName name="_xlnm.Print_Area" localSheetId="1">'District Data'!#REF!</definedName>
    <definedName name="Print_Area_MI" localSheetId="1">'District Data'!$A$2:$B$150</definedName>
    <definedName name="_xlnm.Print_Titles" localSheetId="1">'District Data'!$A:$B,'District Data'!#REF!</definedName>
    <definedName name="Print_Titles_MI" localSheetId="1">'District Data'!#REF!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51" i="14" l="1"/>
  <c r="D151" i="14" l="1"/>
  <c r="J2" i="1" l="1"/>
  <c r="E26" i="1" l="1"/>
  <c r="G18" i="1"/>
  <c r="H18" i="1" s="1"/>
  <c r="G17" i="1"/>
  <c r="H17" i="1" s="1"/>
  <c r="H19" i="1"/>
  <c r="G15" i="1" l="1"/>
  <c r="G21" i="1"/>
  <c r="G22" i="1" l="1"/>
  <c r="F24" i="1" s="1"/>
</calcChain>
</file>

<file path=xl/sharedStrings.xml><?xml version="1.0" encoding="utf-8"?>
<sst xmlns="http://schemas.openxmlformats.org/spreadsheetml/2006/main" count="319" uniqueCount="172">
  <si>
    <t>District No.</t>
  </si>
  <si>
    <t>School District</t>
  </si>
  <si>
    <t>ANDES CENTRAL</t>
  </si>
  <si>
    <t>BENNETT COUNTY</t>
  </si>
  <si>
    <t>EAGLE BUTTE</t>
  </si>
  <si>
    <t>SOUTH CENTRAL</t>
  </si>
  <si>
    <t>TIMBER LAKE</t>
  </si>
  <si>
    <t>WAGNER COMMUNITY</t>
  </si>
  <si>
    <t>SMEE</t>
  </si>
  <si>
    <t>TODD COUNTY</t>
  </si>
  <si>
    <t>WHITE RIVER</t>
  </si>
  <si>
    <t>PLANKINTON</t>
  </si>
  <si>
    <t>BIG STONE CITY</t>
  </si>
  <si>
    <t>TEA AREA</t>
  </si>
  <si>
    <t>HERREID</t>
  </si>
  <si>
    <t>KADOKA AREA</t>
  </si>
  <si>
    <t>DUPREE</t>
  </si>
  <si>
    <t>IROQUOIS</t>
  </si>
  <si>
    <t>HOVEN</t>
  </si>
  <si>
    <t>SISSETON PUBLIC</t>
  </si>
  <si>
    <t>SIOUX FALLS</t>
  </si>
  <si>
    <t>BALTIC</t>
  </si>
  <si>
    <t>BOWDLE</t>
  </si>
  <si>
    <t>JONES COUNTY</t>
  </si>
  <si>
    <t>BURKE</t>
  </si>
  <si>
    <t>WARNER</t>
  </si>
  <si>
    <t>LENNOX</t>
  </si>
  <si>
    <t>GAYVILLE-VOLIN</t>
  </si>
  <si>
    <t>ETHAN</t>
  </si>
  <si>
    <t>CASTLEWOOD</t>
  </si>
  <si>
    <t>WILMOT</t>
  </si>
  <si>
    <t>CENTERVILLE</t>
  </si>
  <si>
    <t>HARRISBURG</t>
  </si>
  <si>
    <t>ALCESTER-HUDSON</t>
  </si>
  <si>
    <t>PARKSTON</t>
  </si>
  <si>
    <t>ELK POINT-JEFFERSON</t>
  </si>
  <si>
    <t>DE SMET</t>
  </si>
  <si>
    <t>CHESTER AREA</t>
  </si>
  <si>
    <t>ARMOUR</t>
  </si>
  <si>
    <t>FLANDREAU</t>
  </si>
  <si>
    <t>GETTYSBURG</t>
  </si>
  <si>
    <t>CHAMBERLAIN</t>
  </si>
  <si>
    <t>LEMMON</t>
  </si>
  <si>
    <t>SUMMIT</t>
  </si>
  <si>
    <t>CANTON</t>
  </si>
  <si>
    <t>HAAKON</t>
  </si>
  <si>
    <t>TRIPP-DELMONT</t>
  </si>
  <si>
    <t>WEBSTER</t>
  </si>
  <si>
    <t>CLARK</t>
  </si>
  <si>
    <t>WOONSOCKET</t>
  </si>
  <si>
    <t>WAUBAY</t>
  </si>
  <si>
    <t>AVON</t>
  </si>
  <si>
    <t>WALL</t>
  </si>
  <si>
    <t>BON HOMME</t>
  </si>
  <si>
    <t>HAMLIN</t>
  </si>
  <si>
    <t>REDFIELD</t>
  </si>
  <si>
    <t>WHITE LAKE</t>
  </si>
  <si>
    <t>NORTHWESTERN AREA</t>
  </si>
  <si>
    <t>ESTELLINE</t>
  </si>
  <si>
    <t>WILLOW LAKE</t>
  </si>
  <si>
    <t>MONTROSE</t>
  </si>
  <si>
    <t>LANGFORD</t>
  </si>
  <si>
    <t>MOUNT VERNON</t>
  </si>
  <si>
    <t>KIMBALL</t>
  </si>
  <si>
    <t>LYMAN</t>
  </si>
  <si>
    <t>CANISTOTA</t>
  </si>
  <si>
    <t>COLMAN-EGAN</t>
  </si>
  <si>
    <t>HANSON</t>
  </si>
  <si>
    <t>GROTON AREA</t>
  </si>
  <si>
    <t>ARLINGTON</t>
  </si>
  <si>
    <t>ROSHOLT</t>
  </si>
  <si>
    <t>RUTLAND</t>
  </si>
  <si>
    <t>BRITTON - HECLA</t>
  </si>
  <si>
    <t>SCOTLAND</t>
  </si>
  <si>
    <t>LEAD-DEADWOOD</t>
  </si>
  <si>
    <t>COLOME CONSOLIDATED</t>
  </si>
  <si>
    <t>DEUEL</t>
  </si>
  <si>
    <t>WINNER</t>
  </si>
  <si>
    <t>SANBORN CENTRAL</t>
  </si>
  <si>
    <t>MENNO</t>
  </si>
  <si>
    <t>MARION</t>
  </si>
  <si>
    <t>FREEMAN</t>
  </si>
  <si>
    <t>HILL CITY</t>
  </si>
  <si>
    <t>DOLAND</t>
  </si>
  <si>
    <t>BISON</t>
  </si>
  <si>
    <t>AGAR - BLUNT - ONIDA</t>
  </si>
  <si>
    <t>EUREKA</t>
  </si>
  <si>
    <t>STANLEY COUNTY</t>
  </si>
  <si>
    <t>FREDERICK AREA</t>
  </si>
  <si>
    <t>HOWARD</t>
  </si>
  <si>
    <t>EDMUNDS CENTRAL</t>
  </si>
  <si>
    <t>LAKE PRESTON</t>
  </si>
  <si>
    <t>MILLER AREA</t>
  </si>
  <si>
    <t>IRENE - WAKONDA</t>
  </si>
  <si>
    <t>ELK MOUNTAIN</t>
  </si>
  <si>
    <t>LEOLA</t>
  </si>
  <si>
    <t>WESSINGTON SPRINGS</t>
  </si>
  <si>
    <t>OLDHAM-RAMONA</t>
  </si>
  <si>
    <t>SELBY AREA</t>
  </si>
  <si>
    <t>DOUGLAS</t>
  </si>
  <si>
    <t>MOBRIDGE - POLLOCK</t>
  </si>
  <si>
    <t>BELLE FOURCHE</t>
  </si>
  <si>
    <t>WEST CENTRAL</t>
  </si>
  <si>
    <t>NEW UNDERWOOD</t>
  </si>
  <si>
    <t>OELRICHS</t>
  </si>
  <si>
    <t>BRANDON VALLEY</t>
  </si>
  <si>
    <t>PIERRE</t>
  </si>
  <si>
    <t>MITCHELL</t>
  </si>
  <si>
    <t>HURON</t>
  </si>
  <si>
    <t>BROOKINGS</t>
  </si>
  <si>
    <t>YANKTON</t>
  </si>
  <si>
    <t>HOT SPRINGS</t>
  </si>
  <si>
    <t>FAITH</t>
  </si>
  <si>
    <t>RAPID CITY</t>
  </si>
  <si>
    <t>GARRETSON</t>
  </si>
  <si>
    <t>WATERTOWN</t>
  </si>
  <si>
    <t>ABERDEEN</t>
  </si>
  <si>
    <t>VERMILLION</t>
  </si>
  <si>
    <t>DAKOTA VALLEY</t>
  </si>
  <si>
    <t>HENRY</t>
  </si>
  <si>
    <t>DELL RAPIDS</t>
  </si>
  <si>
    <t>FLORENCE</t>
  </si>
  <si>
    <t>SPEARFISH</t>
  </si>
  <si>
    <t>TRI-VALLEY</t>
  </si>
  <si>
    <t>SIOUX VALLEY</t>
  </si>
  <si>
    <t>NEWELL</t>
  </si>
  <si>
    <t>MEADE</t>
  </si>
  <si>
    <t>GREGORY</t>
  </si>
  <si>
    <t>BERESFORD</t>
  </si>
  <si>
    <t>MILBANK</t>
  </si>
  <si>
    <t>PARKER</t>
  </si>
  <si>
    <t>EDGEMONT</t>
  </si>
  <si>
    <t>WAVERLY</t>
  </si>
  <si>
    <t>DEUBROOK AREA</t>
  </si>
  <si>
    <t>CUSTER</t>
  </si>
  <si>
    <t>ELKTON</t>
  </si>
  <si>
    <t>HARDING COUNTY</t>
  </si>
  <si>
    <t>BRIDGEWATER-EMERY</t>
  </si>
  <si>
    <t>FAULKTON AREA</t>
  </si>
  <si>
    <t>HIGHMORE-HARROLD</t>
  </si>
  <si>
    <t>HITCHCOCK-TULARE</t>
  </si>
  <si>
    <t>IPSWICH</t>
  </si>
  <si>
    <t>MADISON  CENTRAL</t>
  </si>
  <si>
    <t>MCCOOK CENTRAL</t>
  </si>
  <si>
    <t>MCINTOSH</t>
  </si>
  <si>
    <t>MCLAUGHLIN</t>
  </si>
  <si>
    <t>PLATTE-GEDDES</t>
  </si>
  <si>
    <t>VIBORG-HURLEY</t>
  </si>
  <si>
    <t>WOLSEY-WESSINGTON</t>
  </si>
  <si>
    <t>CORSICA-STICKNEY</t>
  </si>
  <si>
    <t xml:space="preserve">OGLALA LAKOTA </t>
  </si>
  <si>
    <t>SAFE 2017</t>
  </si>
  <si>
    <t>SDCL 13-13-73.5</t>
  </si>
  <si>
    <t>Cash Balance %</t>
  </si>
  <si>
    <t>State Aid Fall Enrollment, Fall 2017</t>
  </si>
  <si>
    <t>State Aid Fall Enrollment, Fall 2018</t>
  </si>
  <si>
    <t>Allowable Cash Balance Percentage</t>
  </si>
  <si>
    <t>Amount Exceeding Allowable Percentage</t>
  </si>
  <si>
    <t xml:space="preserve">Penalty Fiscal Year: </t>
  </si>
  <si>
    <t xml:space="preserve">School District:  </t>
  </si>
  <si>
    <t>EXEMPT - Due to Reorganization</t>
  </si>
  <si>
    <t xml:space="preserve">  </t>
  </si>
  <si>
    <t>STATUS</t>
  </si>
  <si>
    <t>SAFE 2018</t>
  </si>
  <si>
    <t>SAFE 2019</t>
  </si>
  <si>
    <r>
      <t xml:space="preserve">Lowest </t>
    </r>
    <r>
      <rPr>
        <b/>
        <u/>
        <sz val="11"/>
        <color theme="1"/>
        <rFont val="Ebrima"/>
      </rPr>
      <t>Monthly</t>
    </r>
    <r>
      <rPr>
        <sz val="11"/>
        <color theme="1"/>
        <rFont val="Ebrima"/>
      </rPr>
      <t xml:space="preserve"> Cash Balance, General Fund (FY2019)</t>
    </r>
  </si>
  <si>
    <t>Total General Fund Expenditures (FY2019)</t>
  </si>
  <si>
    <t>State Aid Fall Enrollment, Fall 2019</t>
  </si>
  <si>
    <t>State Aid Adjustment (FY2020)</t>
  </si>
  <si>
    <t xml:space="preserve">  as of 1/10/2019</t>
  </si>
  <si>
    <t>General Fund Cash Balance Penalty Calculator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</si>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</sst>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Ebrima"/>
    </font>
    <font>
      <sz val="10"/>
      <name val="Ebrima"/>
    </font>
    <font>
      <sz val="10"/>
      <name val="Courier"/>
      <family val="3"/>
    </font>
    <font>
      <sz val="10"/>
      <name val="Arial"/>
      <family val="2"/>
    </font>
    <font>
      <sz val="12"/>
      <color theme="1"/>
      <name val="Ebrima"/>
    </font>
    <font>
      <sz val="11"/>
      <color theme="1"/>
      <name val="Ebrima"/>
    </font>
    <font>
      <b/>
      <sz val="18"/>
      <color theme="1"/>
      <name val="Ebrima"/>
    </font>
    <font>
      <sz val="14"/>
      <color theme="1"/>
      <name val="Ebrima"/>
    </font>
    <font>
      <sz val="11"/>
      <name val="Ebrima"/>
    </font>
    <font>
      <b/>
      <sz val="11"/>
      <color theme="1"/>
      <name val="Ebrima"/>
    </font>
    <font>
      <b/>
      <sz val="12"/>
      <color theme="1"/>
      <name val="Ebrima"/>
    </font>
    <font>
      <b/>
      <u/>
      <sz val="11"/>
      <color theme="1"/>
      <name val="Ebrima"/>
    </font>
    <font>
      <sz val="10"/>
      <color theme="0"/>
      <name val="Ebrima"/>
    </font>
    <font>
      <sz val="9"/>
      <color theme="1"/>
      <name val="Ebrima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164" fontId="4" fillId="0" borderId="0"/>
    <xf numFmtId="43" fontId="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164" fontId="3" fillId="0" borderId="0" xfId="2" applyFont="1"/>
    <xf numFmtId="164" fontId="3" fillId="0" borderId="0" xfId="2" applyFont="1" applyAlignment="1">
      <alignment wrapText="1"/>
    </xf>
    <xf numFmtId="1" fontId="3" fillId="0" borderId="0" xfId="2" applyNumberFormat="1" applyFont="1" applyAlignment="1" applyProtection="1">
      <alignment horizontal="right" vertical="center"/>
    </xf>
    <xf numFmtId="164" fontId="3" fillId="0" borderId="0" xfId="2" applyFont="1" applyAlignment="1" applyProtection="1">
      <alignment horizontal="left" vertical="center"/>
    </xf>
    <xf numFmtId="164" fontId="3" fillId="0" borderId="0" xfId="2" applyFont="1" applyAlignment="1">
      <alignment vertical="center"/>
    </xf>
    <xf numFmtId="1" fontId="3" fillId="0" borderId="0" xfId="2" quotePrefix="1" applyNumberFormat="1" applyFont="1" applyAlignment="1" applyProtection="1">
      <alignment horizontal="right" vertical="center"/>
    </xf>
    <xf numFmtId="164" fontId="3" fillId="0" borderId="0" xfId="2" applyFont="1" applyFill="1" applyAlignment="1">
      <alignment vertical="center"/>
    </xf>
    <xf numFmtId="1" fontId="3" fillId="0" borderId="0" xfId="2" quotePrefix="1" applyNumberFormat="1" applyFont="1" applyAlignment="1">
      <alignment horizontal="right" vertical="center"/>
    </xf>
    <xf numFmtId="1" fontId="3" fillId="0" borderId="0" xfId="2" applyNumberFormat="1" applyFont="1" applyFill="1" applyAlignment="1" applyProtection="1">
      <alignment horizontal="right" vertical="center"/>
    </xf>
    <xf numFmtId="164" fontId="3" fillId="0" borderId="0" xfId="2" applyFont="1" applyFill="1" applyAlignment="1" applyProtection="1">
      <alignment horizontal="left" vertical="center"/>
    </xf>
    <xf numFmtId="1" fontId="3" fillId="0" borderId="0" xfId="2" applyNumberFormat="1" applyFont="1" applyAlignment="1">
      <alignment horizontal="right"/>
    </xf>
    <xf numFmtId="0" fontId="3" fillId="0" borderId="0" xfId="0" applyFont="1" applyBorder="1" applyProtection="1"/>
    <xf numFmtId="0" fontId="3" fillId="0" borderId="0" xfId="0" applyFont="1" applyProtection="1"/>
    <xf numFmtId="164" fontId="3" fillId="0" borderId="1" xfId="2" applyFont="1" applyFill="1" applyBorder="1" applyAlignment="1">
      <alignment horizontal="center" wrapText="1"/>
    </xf>
    <xf numFmtId="4" fontId="2" fillId="0" borderId="0" xfId="0" applyNumberFormat="1" applyFont="1" applyAlignment="1">
      <alignment horizontal="center"/>
    </xf>
    <xf numFmtId="4" fontId="2" fillId="0" borderId="0" xfId="0" applyNumberFormat="1" applyFont="1"/>
    <xf numFmtId="0" fontId="3" fillId="0" borderId="0" xfId="0" applyFont="1" applyFill="1" applyProtection="1"/>
    <xf numFmtId="1" fontId="3" fillId="0" borderId="2" xfId="2" applyNumberFormat="1" applyFont="1" applyFill="1" applyBorder="1" applyAlignment="1">
      <alignment horizontal="right" wrapText="1"/>
    </xf>
    <xf numFmtId="49" fontId="3" fillId="0" borderId="0" xfId="0" applyNumberFormat="1" applyFont="1" applyProtection="1"/>
    <xf numFmtId="0" fontId="3" fillId="0" borderId="0" xfId="0" applyFont="1" applyFill="1" applyBorder="1" applyProtection="1"/>
    <xf numFmtId="8" fontId="3" fillId="0" borderId="0" xfId="0" applyNumberFormat="1" applyFont="1" applyProtection="1"/>
    <xf numFmtId="9" fontId="3" fillId="0" borderId="0" xfId="4" applyFont="1" applyProtection="1"/>
    <xf numFmtId="0" fontId="10" fillId="0" borderId="0" xfId="0" applyFont="1" applyProtection="1"/>
    <xf numFmtId="0" fontId="2" fillId="0" borderId="0" xfId="0" applyFont="1" applyFill="1" applyProtection="1"/>
    <xf numFmtId="0" fontId="2" fillId="0" borderId="0" xfId="0" applyFont="1" applyProtection="1"/>
    <xf numFmtId="0" fontId="7" fillId="0" borderId="0" xfId="0" applyFont="1" applyProtection="1"/>
    <xf numFmtId="0" fontId="7" fillId="0" borderId="0" xfId="0" applyFont="1" applyFill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7" fillId="0" borderId="0" xfId="0" applyFont="1" applyFill="1" applyProtection="1"/>
    <xf numFmtId="165" fontId="7" fillId="3" borderId="3" xfId="4" applyNumberFormat="1" applyFont="1" applyFill="1" applyBorder="1" applyProtection="1"/>
    <xf numFmtId="40" fontId="7" fillId="3" borderId="3" xfId="0" applyNumberFormat="1" applyFont="1" applyFill="1" applyBorder="1" applyProtection="1"/>
    <xf numFmtId="9" fontId="7" fillId="0" borderId="0" xfId="4" applyFont="1" applyAlignment="1" applyProtection="1">
      <alignment horizontal="center"/>
    </xf>
    <xf numFmtId="165" fontId="7" fillId="3" borderId="3" xfId="0" applyNumberFormat="1" applyFont="1" applyFill="1" applyBorder="1" applyProtection="1"/>
    <xf numFmtId="6" fontId="7" fillId="3" borderId="3" xfId="0" applyNumberFormat="1" applyFont="1" applyFill="1" applyBorder="1" applyProtection="1"/>
    <xf numFmtId="0" fontId="11" fillId="0" borderId="0" xfId="0" applyFont="1" applyProtection="1"/>
    <xf numFmtId="6" fontId="7" fillId="0" borderId="0" xfId="0" applyNumberFormat="1" applyFont="1" applyFill="1" applyBorder="1" applyAlignment="1" applyProtection="1">
      <alignment horizontal="center"/>
    </xf>
    <xf numFmtId="44" fontId="2" fillId="0" borderId="0" xfId="1" applyFont="1" applyProtection="1"/>
    <xf numFmtId="0" fontId="9" fillId="2" borderId="3" xfId="0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right"/>
    </xf>
    <xf numFmtId="40" fontId="7" fillId="4" borderId="3" xfId="0" applyNumberFormat="1" applyFont="1" applyFill="1" applyBorder="1" applyProtection="1">
      <protection locked="0"/>
    </xf>
    <xf numFmtId="44" fontId="12" fillId="0" borderId="0" xfId="1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14" fillId="0" borderId="0" xfId="0" applyFont="1" applyFill="1" applyBorder="1" applyProtection="1"/>
    <xf numFmtId="0" fontId="8" fillId="0" borderId="0" xfId="0" applyFont="1" applyProtection="1"/>
    <xf numFmtId="0" fontId="15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12" fillId="0" borderId="0" xfId="0" applyFont="1" applyProtection="1"/>
    <xf numFmtId="44" fontId="12" fillId="0" borderId="0" xfId="1" applyFont="1" applyAlignment="1" applyProtection="1">
      <alignment horizontal="left"/>
    </xf>
    <xf numFmtId="6" fontId="11" fillId="3" borderId="4" xfId="0" applyNumberFormat="1" applyFont="1" applyFill="1" applyBorder="1" applyAlignment="1" applyProtection="1">
      <alignment horizontal="right"/>
    </xf>
    <xf numFmtId="6" fontId="11" fillId="3" borderId="5" xfId="0" applyNumberFormat="1" applyFont="1" applyFill="1" applyBorder="1" applyAlignment="1" applyProtection="1">
      <alignment horizontal="right"/>
    </xf>
    <xf numFmtId="0" fontId="7" fillId="0" borderId="0" xfId="0" applyFont="1" applyAlignment="1" applyProtection="1">
      <alignment horizontal="center"/>
    </xf>
    <xf numFmtId="0" fontId="7" fillId="0" borderId="6" xfId="0" applyFont="1" applyBorder="1" applyAlignment="1" applyProtection="1">
      <alignment horizontal="center"/>
    </xf>
    <xf numFmtId="6" fontId="7" fillId="4" borderId="4" xfId="0" applyNumberFormat="1" applyFont="1" applyFill="1" applyBorder="1" applyAlignment="1" applyProtection="1">
      <alignment horizontal="right"/>
      <protection locked="0"/>
    </xf>
    <xf numFmtId="6" fontId="7" fillId="4" borderId="5" xfId="0" applyNumberFormat="1" applyFont="1" applyFill="1" applyBorder="1" applyAlignment="1" applyProtection="1">
      <alignment horizontal="right"/>
      <protection locked="0"/>
    </xf>
  </cellXfs>
  <cellStyles count="5">
    <cellStyle name="Comma 2" xfId="3" xr:uid="{00000000-0005-0000-0000-000000000000}"/>
    <cellStyle name="Currency" xfId="1" builtinId="4"/>
    <cellStyle name="Normal" xfId="0" builtinId="0"/>
    <cellStyle name="Normal 2" xfId="2" xr:uid="{00000000-0005-0000-0000-00000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94192</xdr:rowOff>
    </xdr:from>
    <xdr:to>
      <xdr:col>4</xdr:col>
      <xdr:colOff>0</xdr:colOff>
      <xdr:row>8</xdr:row>
      <xdr:rowOff>19050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295400" y="1341967"/>
          <a:ext cx="2143125" cy="4582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900" b="0" i="0" u="none" strike="noStrike">
              <a:solidFill>
                <a:schemeClr val="dk1"/>
              </a:solidFill>
              <a:effectLst/>
              <a:latin typeface="Ebrima" panose="02000000000000000000" pitchFamily="2" charset="0"/>
              <a:ea typeface="Ebrima" panose="02000000000000000000" pitchFamily="2" charset="0"/>
              <a:cs typeface="Ebrima" panose="02000000000000000000" pitchFamily="2" charset="0"/>
            </a:rPr>
            <a:t> Click </a:t>
          </a:r>
          <a:r>
            <a:rPr lang="en-US" sz="900" b="0" i="0" u="sng" strike="noStrike">
              <a:solidFill>
                <a:schemeClr val="dk1"/>
              </a:solidFill>
              <a:effectLst/>
              <a:latin typeface="Ebrima" panose="02000000000000000000" pitchFamily="2" charset="0"/>
              <a:ea typeface="Ebrima" panose="02000000000000000000" pitchFamily="2" charset="0"/>
              <a:cs typeface="Ebrima" panose="02000000000000000000" pitchFamily="2" charset="0"/>
            </a:rPr>
            <a:t>in cell D4 </a:t>
          </a:r>
          <a:r>
            <a:rPr lang="en-US" sz="900" b="0" i="0" u="none" strike="noStrike">
              <a:solidFill>
                <a:schemeClr val="dk1"/>
              </a:solidFill>
              <a:effectLst/>
              <a:latin typeface="Ebrima" panose="02000000000000000000" pitchFamily="2" charset="0"/>
              <a:ea typeface="Ebrima" panose="02000000000000000000" pitchFamily="2" charset="0"/>
              <a:cs typeface="Ebrima" panose="02000000000000000000" pitchFamily="2" charset="0"/>
            </a:rPr>
            <a:t>, then c</a:t>
          </a:r>
          <a:r>
            <a:rPr lang="en-US" sz="900">
              <a:latin typeface="Ebrima" panose="02000000000000000000" pitchFamily="2" charset="0"/>
              <a:ea typeface="Ebrima" panose="02000000000000000000" pitchFamily="2" charset="0"/>
              <a:cs typeface="Ebrima" panose="02000000000000000000" pitchFamily="2" charset="0"/>
            </a:rPr>
            <a:t>lick on dropdown arrow</a:t>
          </a:r>
          <a:r>
            <a:rPr lang="en-US" sz="900" baseline="0">
              <a:latin typeface="Ebrima" panose="02000000000000000000" pitchFamily="2" charset="0"/>
              <a:ea typeface="Ebrima" panose="02000000000000000000" pitchFamily="2" charset="0"/>
              <a:cs typeface="Ebrima" panose="02000000000000000000" pitchFamily="2" charset="0"/>
            </a:rPr>
            <a:t> and select a district.</a:t>
          </a:r>
          <a:endParaRPr lang="en-US" sz="900">
            <a:latin typeface="Ebrima" panose="02000000000000000000" pitchFamily="2" charset="0"/>
            <a:ea typeface="Ebrima" panose="02000000000000000000" pitchFamily="2" charset="0"/>
            <a:cs typeface="Ebrima" panose="02000000000000000000" pitchFamily="2" charset="0"/>
          </a:endParaRPr>
        </a:p>
      </xdr:txBody>
    </xdr:sp>
    <xdr:clientData/>
  </xdr:twoCellAnchor>
  <xdr:twoCellAnchor>
    <xdr:from>
      <xdr:col>4</xdr:col>
      <xdr:colOff>149226</xdr:colOff>
      <xdr:row>4</xdr:row>
      <xdr:rowOff>209552</xdr:rowOff>
    </xdr:from>
    <xdr:to>
      <xdr:col>4</xdr:col>
      <xdr:colOff>390526</xdr:colOff>
      <xdr:row>6</xdr:row>
      <xdr:rowOff>28576</xdr:rowOff>
    </xdr:to>
    <xdr:sp macro="" textlink="">
      <xdr:nvSpPr>
        <xdr:cNvPr id="6" name="Curved Left Arrow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702051" y="1228727"/>
          <a:ext cx="241300" cy="371474"/>
        </a:xfrm>
        <a:prstGeom prst="curvedLeftArrow">
          <a:avLst/>
        </a:prstGeom>
        <a:solidFill>
          <a:schemeClr val="bg2">
            <a:lumMod val="75000"/>
          </a:schemeClr>
        </a:solidFill>
        <a:ln w="0"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0</xdr:colOff>
      <xdr:row>8</xdr:row>
      <xdr:rowOff>95250</xdr:rowOff>
    </xdr:from>
    <xdr:to>
      <xdr:col>8</xdr:col>
      <xdr:colOff>533400</xdr:colOff>
      <xdr:row>10</xdr:row>
      <xdr:rowOff>247649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771650"/>
          <a:ext cx="6677025" cy="9715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latin typeface="Ebrima" panose="02000000000000000000" pitchFamily="2" charset="0"/>
              <a:ea typeface="Ebrima" panose="02000000000000000000" pitchFamily="2" charset="0"/>
              <a:cs typeface="Ebrima" panose="02000000000000000000" pitchFamily="2" charset="0"/>
            </a:rPr>
            <a:t>Complete the boxes in yellow to calculate the </a:t>
          </a:r>
          <a:r>
            <a:rPr lang="en-US" sz="1200" baseline="0">
              <a:latin typeface="Ebrima" panose="02000000000000000000" pitchFamily="2" charset="0"/>
              <a:ea typeface="Ebrima" panose="02000000000000000000" pitchFamily="2" charset="0"/>
              <a:cs typeface="Ebrima" panose="02000000000000000000" pitchFamily="2" charset="0"/>
            </a:rPr>
            <a:t>penalty amount.</a:t>
          </a:r>
        </a:p>
        <a:p>
          <a:endParaRPr lang="en-US" sz="1100" baseline="0">
            <a:latin typeface="Ebrima" panose="02000000000000000000" pitchFamily="2" charset="0"/>
            <a:ea typeface="Ebrima" panose="02000000000000000000" pitchFamily="2" charset="0"/>
            <a:cs typeface="Ebrima" panose="02000000000000000000" pitchFamily="2" charset="0"/>
          </a:endParaRPr>
        </a:p>
        <a:p>
          <a:r>
            <a:rPr lang="en-US" sz="1100" baseline="0">
              <a:latin typeface="Ebrima" panose="02000000000000000000" pitchFamily="2" charset="0"/>
              <a:ea typeface="Ebrima" panose="02000000000000000000" pitchFamily="2" charset="0"/>
              <a:cs typeface="Ebrima" panose="02000000000000000000" pitchFamily="2" charset="0"/>
            </a:rPr>
            <a:t>NOTE:  Amount shown could exceed the calculated state aid amount.  Penalty amount can not exceed the fiscal year state aid allocation.</a:t>
          </a:r>
          <a:endParaRPr lang="en-US" sz="1100">
            <a:latin typeface="Ebrima" panose="02000000000000000000" pitchFamily="2" charset="0"/>
            <a:ea typeface="Ebrima" panose="02000000000000000000" pitchFamily="2" charset="0"/>
            <a:cs typeface="Ebrima" panose="02000000000000000000" pitchFamily="2" charset="0"/>
          </a:endParaRPr>
        </a:p>
      </xdr:txBody>
    </xdr:sp>
    <xdr:clientData/>
  </xdr:twoCellAnchor>
  <xdr:twoCellAnchor editAs="oneCell">
    <xdr:from>
      <xdr:col>5</xdr:col>
      <xdr:colOff>333375</xdr:colOff>
      <xdr:row>1</xdr:row>
      <xdr:rowOff>19050</xdr:rowOff>
    </xdr:from>
    <xdr:to>
      <xdr:col>8</xdr:col>
      <xdr:colOff>520247</xdr:colOff>
      <xdr:row>3</xdr:row>
      <xdr:rowOff>140529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420D30D-B0F5-4983-BC98-678DF4453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428625"/>
          <a:ext cx="2425247" cy="5977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oe.sd.gov/Temp/Temporary%20Internet%20Files/Content.Outlook/ZRB8MKUL/Est%20Impact%20By%20District_UseTh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Impact by District"/>
      <sheetName val="Assumptions"/>
      <sheetName val="Impact by District_Formula"/>
      <sheetName val="Sliding Scale"/>
      <sheetName val="Sparse Districts and SSA"/>
      <sheetName val="SA v GFR"/>
      <sheetName val="Other Revenues"/>
      <sheetName val="CO"/>
      <sheetName val="Pension"/>
      <sheetName val="Levies Impact"/>
      <sheetName val="NonSalBenCosts"/>
      <sheetName val="OR"/>
      <sheetName val="Sheet2"/>
      <sheetName val="FY16 GSA"/>
      <sheetName val="District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B3" t="str">
            <v>Aberdeen 06-1</v>
          </cell>
        </row>
        <row r="4">
          <cell r="B4" t="str">
            <v>Agar-Blunt-Onida 58-3</v>
          </cell>
        </row>
        <row r="5">
          <cell r="B5" t="str">
            <v>Alcester-Hudson 61-1</v>
          </cell>
        </row>
        <row r="6">
          <cell r="B6" t="str">
            <v>Andes Central 11-1</v>
          </cell>
        </row>
        <row r="7">
          <cell r="B7" t="str">
            <v>Arlington 38-1</v>
          </cell>
        </row>
        <row r="8">
          <cell r="B8" t="str">
            <v>Armour 21-1</v>
          </cell>
        </row>
        <row r="9">
          <cell r="B9" t="str">
            <v>Avon 04-1</v>
          </cell>
        </row>
        <row r="10">
          <cell r="B10" t="str">
            <v>Baltic 49-1</v>
          </cell>
        </row>
        <row r="11">
          <cell r="B11" t="str">
            <v>Belle Fourche 09-1</v>
          </cell>
        </row>
        <row r="12">
          <cell r="B12" t="str">
            <v>Bennett County 03-1</v>
          </cell>
        </row>
        <row r="13">
          <cell r="B13" t="str">
            <v>Beresford 61-2</v>
          </cell>
        </row>
        <row r="14">
          <cell r="B14" t="str">
            <v>Big Stone City 25-1</v>
          </cell>
        </row>
        <row r="15">
          <cell r="B15" t="str">
            <v>Bison 52-1</v>
          </cell>
        </row>
        <row r="16">
          <cell r="B16" t="str">
            <v>Bon Homme 04-2</v>
          </cell>
        </row>
        <row r="17">
          <cell r="B17" t="str">
            <v>Bowdle 22-1</v>
          </cell>
        </row>
        <row r="18">
          <cell r="B18" t="str">
            <v>Brandon Valley 49-2</v>
          </cell>
        </row>
        <row r="19">
          <cell r="B19" t="str">
            <v>Bridgewater-Emery 30-3</v>
          </cell>
        </row>
        <row r="20">
          <cell r="B20" t="str">
            <v>Britton - Hecla 45-4</v>
          </cell>
        </row>
        <row r="21">
          <cell r="B21" t="str">
            <v>Brookings 05-1</v>
          </cell>
        </row>
        <row r="22">
          <cell r="B22" t="str">
            <v>Burke 26-2</v>
          </cell>
        </row>
        <row r="23">
          <cell r="B23" t="str">
            <v>Canistota 43-1</v>
          </cell>
        </row>
        <row r="24">
          <cell r="B24" t="str">
            <v>Canton 41-1</v>
          </cell>
        </row>
        <row r="25">
          <cell r="B25" t="str">
            <v>Castlewood 28-1</v>
          </cell>
        </row>
        <row r="26">
          <cell r="B26" t="str">
            <v>Centerville 60-1</v>
          </cell>
        </row>
        <row r="27">
          <cell r="B27" t="str">
            <v>Chamberlain 07-1</v>
          </cell>
        </row>
        <row r="28">
          <cell r="B28" t="str">
            <v>Chester 39-1</v>
          </cell>
        </row>
        <row r="29">
          <cell r="B29" t="str">
            <v>Clark 12-2</v>
          </cell>
        </row>
        <row r="30">
          <cell r="B30" t="str">
            <v>Colman-Egan 50-5</v>
          </cell>
        </row>
        <row r="31">
          <cell r="B31" t="str">
            <v>Colome Consolidated 59-3</v>
          </cell>
        </row>
        <row r="32">
          <cell r="B32" t="str">
            <v>Corsica-Stickney 21-3</v>
          </cell>
        </row>
        <row r="33">
          <cell r="B33" t="str">
            <v>Custer 16-1</v>
          </cell>
        </row>
        <row r="34">
          <cell r="B34" t="str">
            <v>Dakota Valley 61-8</v>
          </cell>
        </row>
        <row r="35">
          <cell r="B35" t="str">
            <v>De Smet 38-2</v>
          </cell>
        </row>
        <row r="36">
          <cell r="B36" t="str">
            <v>Dell Rapids 49-3</v>
          </cell>
        </row>
        <row r="37">
          <cell r="B37" t="str">
            <v>Deubrook 05-6</v>
          </cell>
        </row>
        <row r="38">
          <cell r="B38" t="str">
            <v>Deuel 19-4</v>
          </cell>
        </row>
        <row r="39">
          <cell r="B39" t="str">
            <v>Doland 56-2</v>
          </cell>
        </row>
        <row r="40">
          <cell r="B40" t="str">
            <v>Douglas 51-1</v>
          </cell>
        </row>
        <row r="41">
          <cell r="B41" t="str">
            <v>Dupree 64-2</v>
          </cell>
        </row>
        <row r="42">
          <cell r="B42" t="str">
            <v>Eagle Butte 20-1</v>
          </cell>
        </row>
        <row r="43">
          <cell r="B43" t="str">
            <v>Edgemont 23-1</v>
          </cell>
        </row>
        <row r="44">
          <cell r="B44" t="str">
            <v>Edmunds Central 22-5</v>
          </cell>
        </row>
        <row r="45">
          <cell r="B45" t="str">
            <v>Elk Mountain 16-2</v>
          </cell>
        </row>
        <row r="46">
          <cell r="B46" t="str">
            <v>Elk Point-Jefferson 61-7</v>
          </cell>
        </row>
        <row r="47">
          <cell r="B47" t="str">
            <v>Elkton 05-3</v>
          </cell>
        </row>
        <row r="48">
          <cell r="B48" t="str">
            <v>Estelline 28-2</v>
          </cell>
        </row>
        <row r="49">
          <cell r="B49" t="str">
            <v>Ethan 17-1</v>
          </cell>
        </row>
        <row r="50">
          <cell r="B50" t="str">
            <v>Eureka 44-1</v>
          </cell>
        </row>
        <row r="51">
          <cell r="B51" t="str">
            <v>Faith 46-2</v>
          </cell>
        </row>
        <row r="52">
          <cell r="B52" t="str">
            <v>Faulkton Area 24-4</v>
          </cell>
        </row>
        <row r="53">
          <cell r="B53" t="str">
            <v>Flandreau 50-3</v>
          </cell>
        </row>
        <row r="54">
          <cell r="B54" t="str">
            <v>Florence 14-1</v>
          </cell>
        </row>
        <row r="55">
          <cell r="B55" t="str">
            <v>Frederick Area 06-2</v>
          </cell>
        </row>
        <row r="56">
          <cell r="B56" t="str">
            <v>Freeman 33-1</v>
          </cell>
        </row>
        <row r="57">
          <cell r="B57" t="str">
            <v>Garretson 49-4</v>
          </cell>
        </row>
        <row r="58">
          <cell r="B58" t="str">
            <v>Gayville-Volin 63-1</v>
          </cell>
        </row>
        <row r="59">
          <cell r="B59" t="str">
            <v>Gettysburg 53-1</v>
          </cell>
        </row>
        <row r="60">
          <cell r="B60" t="str">
            <v>Grant-Deuel 25-3</v>
          </cell>
        </row>
        <row r="61">
          <cell r="B61" t="str">
            <v>Gregory 26-4</v>
          </cell>
        </row>
        <row r="62">
          <cell r="B62" t="str">
            <v>Groton Area 06-6</v>
          </cell>
        </row>
        <row r="63">
          <cell r="B63" t="str">
            <v>Haakon 27-1</v>
          </cell>
        </row>
        <row r="64">
          <cell r="B64" t="str">
            <v>Hamlin 28-3</v>
          </cell>
        </row>
        <row r="65">
          <cell r="B65" t="str">
            <v>Hanson 30-1</v>
          </cell>
        </row>
        <row r="66">
          <cell r="B66" t="str">
            <v>Harding County 31-1</v>
          </cell>
        </row>
        <row r="67">
          <cell r="B67" t="str">
            <v>Harrisburg 41-2</v>
          </cell>
        </row>
        <row r="68">
          <cell r="B68" t="str">
            <v>Henry 14-2</v>
          </cell>
        </row>
        <row r="69">
          <cell r="B69" t="str">
            <v>Herreid 10-1</v>
          </cell>
        </row>
        <row r="70">
          <cell r="B70" t="str">
            <v>Highmore-Harrold 34-2</v>
          </cell>
        </row>
        <row r="71">
          <cell r="B71" t="str">
            <v>Hill City 51-2</v>
          </cell>
        </row>
        <row r="72">
          <cell r="B72" t="str">
            <v>Hitchcock-Tulare 56-6</v>
          </cell>
        </row>
        <row r="73">
          <cell r="B73" t="str">
            <v>Hot Springs 23-2</v>
          </cell>
        </row>
        <row r="74">
          <cell r="B74" t="str">
            <v>Hoven 53-2</v>
          </cell>
        </row>
        <row r="75">
          <cell r="B75" t="str">
            <v>Howard 48-3</v>
          </cell>
        </row>
        <row r="76">
          <cell r="B76" t="str">
            <v>Huron 02-2</v>
          </cell>
        </row>
        <row r="77">
          <cell r="B77" t="str">
            <v>Ipswich Public 22-6</v>
          </cell>
        </row>
        <row r="78">
          <cell r="B78" t="str">
            <v>Irene-Wakonda 13-3</v>
          </cell>
        </row>
        <row r="79">
          <cell r="B79" t="str">
            <v>Iroquois 02-3</v>
          </cell>
        </row>
        <row r="80">
          <cell r="B80" t="str">
            <v>Jones County 37-3</v>
          </cell>
        </row>
        <row r="81">
          <cell r="B81" t="str">
            <v>Kadoka Area 35-2</v>
          </cell>
        </row>
        <row r="82">
          <cell r="B82" t="str">
            <v>Kimball 07-2</v>
          </cell>
        </row>
        <row r="83">
          <cell r="B83" t="str">
            <v>Lake Preston 38-3</v>
          </cell>
        </row>
        <row r="84">
          <cell r="B84" t="str">
            <v>Langford Area 45-5</v>
          </cell>
        </row>
        <row r="85">
          <cell r="B85" t="str">
            <v>Lead-Deadwood 40-1</v>
          </cell>
        </row>
        <row r="86">
          <cell r="B86" t="str">
            <v>Lemmon 52-4</v>
          </cell>
        </row>
        <row r="87">
          <cell r="B87" t="str">
            <v>Lennox 41-4</v>
          </cell>
        </row>
        <row r="88">
          <cell r="B88" t="str">
            <v>Leola 44-2</v>
          </cell>
        </row>
        <row r="89">
          <cell r="B89" t="str">
            <v>Lyman 42-1</v>
          </cell>
        </row>
        <row r="90">
          <cell r="B90" t="str">
            <v>Madison Central 39-2</v>
          </cell>
        </row>
        <row r="91">
          <cell r="B91" t="str">
            <v>Marion 60-3</v>
          </cell>
        </row>
        <row r="92">
          <cell r="B92" t="str">
            <v>McCook Central 43-7</v>
          </cell>
        </row>
        <row r="93">
          <cell r="B93" t="str">
            <v>McIntosh 15-1</v>
          </cell>
        </row>
        <row r="94">
          <cell r="B94" t="str">
            <v>McLaughlin 15-2</v>
          </cell>
        </row>
        <row r="95">
          <cell r="B95" t="str">
            <v>Meade 46-1</v>
          </cell>
        </row>
        <row r="96">
          <cell r="B96" t="str">
            <v>Menno 33-2</v>
          </cell>
        </row>
        <row r="97">
          <cell r="B97" t="str">
            <v>Milbank 25-4</v>
          </cell>
        </row>
        <row r="98">
          <cell r="B98" t="str">
            <v>Miller 29-4</v>
          </cell>
        </row>
        <row r="99">
          <cell r="B99" t="str">
            <v>Mitchell 17-2</v>
          </cell>
        </row>
        <row r="100">
          <cell r="B100" t="str">
            <v>Mobridge-Pollock 62-6</v>
          </cell>
        </row>
        <row r="101">
          <cell r="B101" t="str">
            <v>Montrose 43-2</v>
          </cell>
        </row>
        <row r="102">
          <cell r="B102" t="str">
            <v>Mount Vernon 17-3</v>
          </cell>
        </row>
        <row r="103">
          <cell r="B103" t="str">
            <v>New Underwood 51-3</v>
          </cell>
        </row>
        <row r="104">
          <cell r="B104" t="str">
            <v>Newell 09-2</v>
          </cell>
        </row>
        <row r="105">
          <cell r="B105" t="str">
            <v>Northwestern Area 56-7</v>
          </cell>
        </row>
        <row r="106">
          <cell r="B106" t="str">
            <v>Oelrichs 23-3</v>
          </cell>
        </row>
        <row r="107">
          <cell r="B107" t="str">
            <v>Oglala Lakota County 65-1</v>
          </cell>
        </row>
        <row r="108">
          <cell r="B108" t="str">
            <v>Oldham-Ramona 39-5</v>
          </cell>
        </row>
        <row r="109">
          <cell r="B109" t="str">
            <v>Parker 60-4</v>
          </cell>
        </row>
        <row r="110">
          <cell r="B110" t="str">
            <v>Parkston 33-3</v>
          </cell>
        </row>
        <row r="111">
          <cell r="B111" t="str">
            <v>Pierre 32-2</v>
          </cell>
        </row>
        <row r="112">
          <cell r="B112" t="str">
            <v>Plankinton 01-1</v>
          </cell>
        </row>
        <row r="113">
          <cell r="B113" t="str">
            <v>Platte-Geddes 11-5</v>
          </cell>
        </row>
        <row r="114">
          <cell r="B114" t="str">
            <v>Rapid City 51-4</v>
          </cell>
        </row>
        <row r="115">
          <cell r="B115" t="str">
            <v>Redfield 56-4</v>
          </cell>
        </row>
        <row r="116">
          <cell r="B116" t="str">
            <v>Rosholt 54-4</v>
          </cell>
        </row>
        <row r="117">
          <cell r="B117" t="str">
            <v>Rutland 39-4</v>
          </cell>
        </row>
        <row r="118">
          <cell r="B118" t="str">
            <v>Sanborn Central 55-5</v>
          </cell>
        </row>
        <row r="119">
          <cell r="B119" t="str">
            <v>Scotland 04-3</v>
          </cell>
        </row>
        <row r="120">
          <cell r="B120" t="str">
            <v>Selby 62-5</v>
          </cell>
        </row>
        <row r="121">
          <cell r="B121" t="str">
            <v>Sioux Falls 49-5</v>
          </cell>
        </row>
        <row r="122">
          <cell r="B122" t="str">
            <v>Sioux Valley 05-5</v>
          </cell>
        </row>
        <row r="123">
          <cell r="B123" t="str">
            <v>Sisseton 54-2</v>
          </cell>
        </row>
        <row r="124">
          <cell r="B124" t="str">
            <v>Smee 15-3</v>
          </cell>
        </row>
        <row r="125">
          <cell r="B125" t="str">
            <v>South Central 26-5</v>
          </cell>
        </row>
        <row r="126">
          <cell r="B126" t="str">
            <v>Spearfish 40-2</v>
          </cell>
        </row>
        <row r="127">
          <cell r="B127" t="str">
            <v>Stanley County 57-1</v>
          </cell>
        </row>
        <row r="128">
          <cell r="B128" t="str">
            <v>Summit 54-6</v>
          </cell>
        </row>
        <row r="129">
          <cell r="B129" t="str">
            <v>Tea Area 41-5</v>
          </cell>
        </row>
        <row r="130">
          <cell r="B130" t="str">
            <v>Timber Lake 20-3</v>
          </cell>
        </row>
        <row r="131">
          <cell r="B131" t="str">
            <v>Todd County 66-1</v>
          </cell>
        </row>
        <row r="132">
          <cell r="B132" t="str">
            <v>Tri-Valley 49-6</v>
          </cell>
        </row>
        <row r="133">
          <cell r="B133" t="str">
            <v>Tripp-Delmont 33-5</v>
          </cell>
        </row>
        <row r="134">
          <cell r="B134" t="str">
            <v>Vermillion 13-1</v>
          </cell>
        </row>
        <row r="135">
          <cell r="B135" t="str">
            <v>Viborg -Hurley 60-6</v>
          </cell>
        </row>
        <row r="136">
          <cell r="B136" t="str">
            <v>Wagner 11-4</v>
          </cell>
        </row>
        <row r="137">
          <cell r="B137" t="str">
            <v>Wall 51-5</v>
          </cell>
        </row>
        <row r="138">
          <cell r="B138" t="str">
            <v>Warner 06-5</v>
          </cell>
        </row>
        <row r="139">
          <cell r="B139" t="str">
            <v>Watertown 14-4</v>
          </cell>
        </row>
        <row r="140">
          <cell r="B140" t="str">
            <v>Waubay 18-3</v>
          </cell>
        </row>
        <row r="141">
          <cell r="B141" t="str">
            <v>Waverly 14-5</v>
          </cell>
        </row>
        <row r="142">
          <cell r="B142" t="str">
            <v>Webster Area 18-5</v>
          </cell>
        </row>
        <row r="143">
          <cell r="B143" t="str">
            <v>Wessington Springs 36-2</v>
          </cell>
        </row>
        <row r="144">
          <cell r="B144" t="str">
            <v>West Central 49-7</v>
          </cell>
        </row>
        <row r="145">
          <cell r="B145" t="str">
            <v>White Lake 01-3</v>
          </cell>
        </row>
        <row r="146">
          <cell r="B146" t="str">
            <v>White River 47-1</v>
          </cell>
        </row>
        <row r="147">
          <cell r="B147" t="str">
            <v>Willow Lake 12-3</v>
          </cell>
        </row>
        <row r="148">
          <cell r="B148" t="str">
            <v>Wilmot 54-7</v>
          </cell>
        </row>
        <row r="149">
          <cell r="B149" t="str">
            <v>Winner 59-2</v>
          </cell>
        </row>
        <row r="150">
          <cell r="B150" t="str">
            <v>Wolsey-Wessington 02-6</v>
          </cell>
        </row>
        <row r="151">
          <cell r="B151" t="str">
            <v>Woonsocket 55-4</v>
          </cell>
        </row>
        <row r="152">
          <cell r="B152" t="str">
            <v>Yankton 63-3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79998168889431442"/>
  </sheetPr>
  <dimension ref="B1:P26"/>
  <sheetViews>
    <sheetView showGridLines="0" tabSelected="1" zoomScaleNormal="100" zoomScalePageLayoutView="90" workbookViewId="0">
      <selection activeCell="F12" sqref="F12:G12"/>
    </sheetView>
  </sheetViews>
  <sheetFormatPr defaultColWidth="8.85546875" defaultRowHeight="14.25" x14ac:dyDescent="0.25"/>
  <cols>
    <col min="1" max="1" width="1.140625" style="25" customWidth="1"/>
    <col min="2" max="2" width="9.7109375" style="25" customWidth="1"/>
    <col min="3" max="3" width="8.42578125" style="25" customWidth="1"/>
    <col min="4" max="4" width="32.140625" style="25" customWidth="1"/>
    <col min="5" max="5" width="6.85546875" style="37" customWidth="1"/>
    <col min="6" max="6" width="9.5703125" style="25" customWidth="1"/>
    <col min="7" max="7" width="12.7109375" style="25" customWidth="1"/>
    <col min="8" max="8" width="11.28515625" style="25" customWidth="1"/>
    <col min="9" max="9" width="9.28515625" style="25" customWidth="1"/>
    <col min="10" max="10" width="6.5703125" style="25" customWidth="1"/>
    <col min="11" max="11" width="11.42578125" style="13" bestFit="1" customWidth="1"/>
    <col min="12" max="12" width="10" style="13" bestFit="1" customWidth="1"/>
    <col min="13" max="13" width="9.140625" style="13"/>
    <col min="14" max="14" width="12.5703125" style="13" customWidth="1"/>
    <col min="15" max="15" width="15.5703125" style="13" customWidth="1"/>
    <col min="16" max="16" width="11.85546875" style="13" bestFit="1" customWidth="1"/>
    <col min="17" max="16384" width="8.85546875" style="25"/>
  </cols>
  <sheetData>
    <row r="1" spans="2:16" ht="32.25" customHeight="1" x14ac:dyDescent="0.45">
      <c r="B1" s="44" t="s">
        <v>170</v>
      </c>
    </row>
    <row r="2" spans="2:16" s="24" customFormat="1" ht="18.75" customHeight="1" x14ac:dyDescent="0.3">
      <c r="B2" s="45" t="s">
        <v>169</v>
      </c>
      <c r="C2" s="42"/>
      <c r="D2" s="42"/>
      <c r="E2" s="42"/>
      <c r="F2" s="42"/>
      <c r="G2" s="42"/>
      <c r="H2" s="42"/>
      <c r="I2" s="42"/>
      <c r="J2" s="43">
        <f>INDEX('District Data'!$A$2:$A$150,MATCH($D$5,'District Data'!$B$2:$B$150,0),0)</f>
        <v>5003</v>
      </c>
      <c r="K2" s="20"/>
      <c r="L2" s="12"/>
      <c r="M2" s="12"/>
      <c r="N2" s="12"/>
      <c r="O2" s="12"/>
      <c r="P2" s="12"/>
    </row>
    <row r="3" spans="2:16" s="24" customFormat="1" ht="18.75" customHeight="1" x14ac:dyDescent="0.3">
      <c r="B3" s="46" t="s">
        <v>152</v>
      </c>
      <c r="C3" s="42"/>
      <c r="D3" s="42"/>
      <c r="E3" s="42"/>
      <c r="F3" s="42"/>
      <c r="G3" s="42"/>
      <c r="H3" s="42"/>
      <c r="I3" s="42"/>
      <c r="J3" s="43"/>
      <c r="K3" s="20"/>
      <c r="L3" s="12"/>
      <c r="M3" s="12"/>
      <c r="N3" s="12"/>
      <c r="O3" s="12"/>
      <c r="P3" s="12"/>
    </row>
    <row r="4" spans="2:16" ht="30.75" customHeight="1" thickBot="1" x14ac:dyDescent="0.35">
      <c r="C4" s="46"/>
      <c r="D4" s="46"/>
      <c r="E4" s="46"/>
      <c r="F4" s="46"/>
      <c r="G4" s="46"/>
      <c r="H4" s="46"/>
      <c r="I4" s="46"/>
      <c r="J4" s="24"/>
      <c r="K4" s="17"/>
    </row>
    <row r="5" spans="2:16" ht="27" customHeight="1" thickBot="1" x14ac:dyDescent="0.4">
      <c r="B5" s="47" t="s">
        <v>159</v>
      </c>
      <c r="C5" s="26"/>
      <c r="D5" s="38" t="s">
        <v>135</v>
      </c>
      <c r="E5" s="26"/>
      <c r="F5" s="27"/>
      <c r="G5" s="51" t="s">
        <v>158</v>
      </c>
      <c r="H5" s="52"/>
      <c r="I5" s="28">
        <v>2020</v>
      </c>
      <c r="J5" s="13"/>
      <c r="P5" s="25"/>
    </row>
    <row r="6" spans="2:16" ht="16.5" x14ac:dyDescent="0.3">
      <c r="B6" s="26"/>
      <c r="C6" s="26"/>
      <c r="D6" s="26"/>
      <c r="E6" s="26"/>
      <c r="F6" s="26"/>
      <c r="G6" s="26"/>
      <c r="H6" s="26"/>
      <c r="I6" s="26"/>
    </row>
    <row r="7" spans="2:16" ht="16.5" x14ac:dyDescent="0.3">
      <c r="C7" s="26"/>
      <c r="D7" s="26"/>
      <c r="E7" s="26"/>
      <c r="F7" s="26"/>
      <c r="G7" s="26"/>
      <c r="H7" s="29"/>
      <c r="I7" s="29"/>
    </row>
    <row r="8" spans="2:16" ht="9" customHeight="1" x14ac:dyDescent="0.3">
      <c r="C8" s="26"/>
      <c r="D8" s="26"/>
      <c r="E8" s="26"/>
      <c r="F8" s="26"/>
      <c r="G8" s="26"/>
      <c r="H8" s="29"/>
      <c r="I8" s="29"/>
    </row>
    <row r="9" spans="2:16" ht="32.25" customHeight="1" x14ac:dyDescent="0.3">
      <c r="C9" s="26"/>
      <c r="D9" s="26"/>
      <c r="E9" s="26"/>
      <c r="F9" s="26"/>
      <c r="G9" s="26"/>
      <c r="H9" s="29"/>
      <c r="I9" s="29"/>
    </row>
    <row r="10" spans="2:16" ht="32.25" customHeight="1" x14ac:dyDescent="0.3">
      <c r="C10" s="26"/>
      <c r="D10" s="26"/>
      <c r="E10" s="26"/>
      <c r="F10" s="26"/>
      <c r="G10" s="26"/>
      <c r="H10" s="29"/>
      <c r="I10" s="29"/>
    </row>
    <row r="11" spans="2:16" ht="32.25" customHeight="1" thickBot="1" x14ac:dyDescent="0.35">
      <c r="C11" s="26"/>
      <c r="D11" s="26"/>
      <c r="E11" s="26"/>
      <c r="F11" s="26"/>
      <c r="G11" s="26"/>
      <c r="H11" s="29"/>
      <c r="I11" s="29"/>
    </row>
    <row r="12" spans="2:16" ht="20.25" customHeight="1" thickBot="1" x14ac:dyDescent="0.35">
      <c r="B12" s="26" t="s">
        <v>165</v>
      </c>
      <c r="C12" s="26"/>
      <c r="D12" s="26"/>
      <c r="E12" s="29"/>
      <c r="F12" s="53"/>
      <c r="G12" s="54"/>
      <c r="H12" s="26"/>
      <c r="I12" s="26"/>
    </row>
    <row r="13" spans="2:16" ht="20.25" customHeight="1" thickBot="1" x14ac:dyDescent="0.35">
      <c r="B13" s="26" t="s">
        <v>166</v>
      </c>
      <c r="C13" s="26"/>
      <c r="D13" s="26"/>
      <c r="E13" s="29"/>
      <c r="F13" s="53"/>
      <c r="G13" s="54"/>
      <c r="H13" s="26"/>
      <c r="I13" s="26"/>
    </row>
    <row r="14" spans="2:16" s="24" customFormat="1" ht="9" customHeight="1" thickBot="1" x14ac:dyDescent="0.35">
      <c r="B14" s="29"/>
      <c r="C14" s="29"/>
      <c r="D14" s="29"/>
      <c r="E14" s="29"/>
      <c r="F14" s="29"/>
      <c r="G14" s="29"/>
      <c r="H14" s="29"/>
      <c r="I14" s="29"/>
      <c r="K14" s="17"/>
      <c r="L14" s="17"/>
      <c r="M14" s="17"/>
      <c r="N14" s="17"/>
      <c r="O14" s="17"/>
      <c r="P14" s="17"/>
    </row>
    <row r="15" spans="2:16" ht="20.25" customHeight="1" thickBot="1" x14ac:dyDescent="0.35">
      <c r="B15" s="26" t="s">
        <v>153</v>
      </c>
      <c r="C15" s="26"/>
      <c r="D15" s="26"/>
      <c r="E15" s="26"/>
      <c r="F15" s="29"/>
      <c r="G15" s="30" t="e">
        <f>IF((F12/F13)&lt;0,0,F12/F13)</f>
        <v>#DIV/0!</v>
      </c>
      <c r="H15" s="26"/>
      <c r="I15" s="26"/>
    </row>
    <row r="16" spans="2:16" ht="9" customHeight="1" thickBot="1" x14ac:dyDescent="0.35">
      <c r="B16" s="26"/>
      <c r="C16" s="26"/>
      <c r="D16" s="26"/>
      <c r="E16" s="26"/>
      <c r="F16" s="26"/>
      <c r="G16" s="26"/>
      <c r="H16" s="26"/>
      <c r="I16" s="26"/>
    </row>
    <row r="17" spans="2:16" ht="20.25" customHeight="1" thickBot="1" x14ac:dyDescent="0.35">
      <c r="B17" s="26" t="s">
        <v>154</v>
      </c>
      <c r="C17" s="26"/>
      <c r="D17" s="26"/>
      <c r="E17" s="26"/>
      <c r="F17" s="29"/>
      <c r="G17" s="31">
        <f>INDEX('District Data'!C2:C150,MATCH($J$2,'District Data'!A2:A150,0),0)</f>
        <v>310</v>
      </c>
      <c r="H17" s="32">
        <f>IF(G17&gt;=600,0.25,IF(G17&lt;=200,0.4,0.3))</f>
        <v>0.3</v>
      </c>
      <c r="I17" s="26"/>
      <c r="K17" s="19"/>
    </row>
    <row r="18" spans="2:16" ht="20.25" customHeight="1" thickBot="1" x14ac:dyDescent="0.35">
      <c r="B18" s="26" t="s">
        <v>155</v>
      </c>
      <c r="C18" s="26"/>
      <c r="D18" s="26"/>
      <c r="E18" s="26"/>
      <c r="F18" s="29"/>
      <c r="G18" s="31">
        <f>INDEX('District Data'!D2:D150,MATCH($J$2,'District Data'!A2:A150,0),0)</f>
        <v>322</v>
      </c>
      <c r="H18" s="32">
        <f t="shared" ref="H18:H19" si="0">IF(G18&gt;=600,0.25,IF(G18&lt;=200,0.4,0.3))</f>
        <v>0.3</v>
      </c>
      <c r="I18" s="26"/>
      <c r="K18" s="19"/>
    </row>
    <row r="19" spans="2:16" ht="20.25" customHeight="1" thickBot="1" x14ac:dyDescent="0.35">
      <c r="B19" s="26" t="s">
        <v>167</v>
      </c>
      <c r="C19" s="26"/>
      <c r="D19" s="26"/>
      <c r="E19" s="26"/>
      <c r="F19" s="29"/>
      <c r="G19" s="40"/>
      <c r="H19" s="32">
        <f t="shared" si="0"/>
        <v>0.4</v>
      </c>
      <c r="I19" s="26"/>
      <c r="K19" s="22"/>
    </row>
    <row r="20" spans="2:16" ht="9" customHeight="1" thickBot="1" x14ac:dyDescent="0.35">
      <c r="B20" s="26"/>
      <c r="C20" s="26"/>
      <c r="D20" s="26"/>
      <c r="E20" s="26"/>
      <c r="F20" s="26"/>
      <c r="G20" s="26"/>
      <c r="H20" s="26"/>
      <c r="I20" s="26"/>
    </row>
    <row r="21" spans="2:16" ht="20.25" customHeight="1" thickBot="1" x14ac:dyDescent="0.35">
      <c r="B21" s="26" t="s">
        <v>156</v>
      </c>
      <c r="C21" s="26"/>
      <c r="D21" s="26"/>
      <c r="E21" s="26"/>
      <c r="F21" s="29"/>
      <c r="G21" s="33">
        <f>MAX(H17:H19)</f>
        <v>0.4</v>
      </c>
      <c r="H21" s="26"/>
      <c r="I21" s="26"/>
    </row>
    <row r="22" spans="2:16" ht="20.25" customHeight="1" thickBot="1" x14ac:dyDescent="0.35">
      <c r="B22" s="26" t="s">
        <v>157</v>
      </c>
      <c r="C22" s="26"/>
      <c r="D22" s="26"/>
      <c r="E22" s="26"/>
      <c r="F22" s="29"/>
      <c r="G22" s="34" t="e">
        <f>IF(G15&lt;G21,0,F12-(F13*G21))</f>
        <v>#DIV/0!</v>
      </c>
      <c r="H22" s="26"/>
      <c r="I22" s="26"/>
      <c r="K22" s="21"/>
    </row>
    <row r="23" spans="2:16" ht="9" customHeight="1" thickBot="1" x14ac:dyDescent="0.35">
      <c r="B23" s="26"/>
      <c r="C23" s="26"/>
      <c r="D23" s="26"/>
      <c r="E23" s="26"/>
      <c r="F23" s="29"/>
      <c r="G23" s="26"/>
      <c r="H23" s="26"/>
      <c r="I23" s="26"/>
    </row>
    <row r="24" spans="2:16" ht="20.25" customHeight="1" thickBot="1" x14ac:dyDescent="0.35">
      <c r="B24" s="35" t="s">
        <v>168</v>
      </c>
      <c r="C24" s="26"/>
      <c r="D24" s="26"/>
      <c r="E24" s="36"/>
      <c r="F24" s="49" t="e">
        <f>G22</f>
        <v>#DIV/0!</v>
      </c>
      <c r="G24" s="50"/>
      <c r="H24" s="29"/>
      <c r="I24" s="26"/>
    </row>
    <row r="25" spans="2:16" ht="9" customHeight="1" x14ac:dyDescent="0.25"/>
    <row r="26" spans="2:16" s="26" customFormat="1" ht="17.25" x14ac:dyDescent="0.3">
      <c r="B26" s="35"/>
      <c r="D26" s="39"/>
      <c r="E26" s="48" t="str">
        <f>INDEX('District Data'!F2:F150,MATCH($J$2,'District Data'!A2:A150,0),0)</f>
        <v xml:space="preserve">  </v>
      </c>
      <c r="F26" s="41"/>
      <c r="G26" s="41"/>
      <c r="H26" s="41"/>
      <c r="I26" s="41"/>
      <c r="K26" s="23"/>
      <c r="L26" s="23"/>
      <c r="M26" s="23"/>
      <c r="N26" s="23"/>
      <c r="O26" s="23"/>
      <c r="P26" s="23"/>
    </row>
  </sheetData>
  <sheetProtection password="C73F" sheet="1" objects="1" scenarios="1" selectLockedCells="1"/>
  <mergeCells count="4">
    <mergeCell ref="F24:G24"/>
    <mergeCell ref="G5:H5"/>
    <mergeCell ref="F12:G12"/>
    <mergeCell ref="F13:G13"/>
  </mergeCells>
  <dataValidations count="1">
    <dataValidation type="list" allowBlank="1" showInputMessage="1" showErrorMessage="1" sqref="D5" xr:uid="{00000000-0002-0000-0000-000000000000}">
      <formula1>DistrictName</formula1>
    </dataValidation>
  </dataValidations>
  <pageMargins left="0.3" right="0.2" top="0.35" bottom="0.2" header="0.05" footer="0.0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F151"/>
  <sheetViews>
    <sheetView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F157" sqref="F157"/>
    </sheetView>
  </sheetViews>
  <sheetFormatPr defaultColWidth="11" defaultRowHeight="15" customHeight="1" x14ac:dyDescent="0.25"/>
  <cols>
    <col min="1" max="1" width="12.28515625" style="11" customWidth="1"/>
    <col min="2" max="2" width="24.5703125" style="1" bestFit="1" customWidth="1"/>
    <col min="3" max="4" width="10" style="1" bestFit="1" customWidth="1"/>
    <col min="5" max="5" width="9.5703125" style="1" customWidth="1"/>
    <col min="6" max="6" width="38.85546875" style="1" bestFit="1" customWidth="1"/>
    <col min="7" max="16384" width="11" style="1"/>
  </cols>
  <sheetData>
    <row r="1" spans="1:6" s="2" customFormat="1" ht="14.25" x14ac:dyDescent="0.25">
      <c r="A1" s="18" t="s">
        <v>0</v>
      </c>
      <c r="B1" s="14" t="s">
        <v>1</v>
      </c>
      <c r="C1" s="15" t="s">
        <v>151</v>
      </c>
      <c r="D1" s="15" t="s">
        <v>163</v>
      </c>
      <c r="E1" s="15" t="s">
        <v>164</v>
      </c>
      <c r="F1" s="2" t="s">
        <v>162</v>
      </c>
    </row>
    <row r="2" spans="1:6" s="5" customFormat="1" ht="15" customHeight="1" x14ac:dyDescent="0.25">
      <c r="A2" s="3">
        <v>6001</v>
      </c>
      <c r="B2" s="4" t="s">
        <v>116</v>
      </c>
      <c r="C2" s="16">
        <v>4519.12</v>
      </c>
      <c r="D2" s="16">
        <v>4469.9399999999996</v>
      </c>
      <c r="E2" s="16"/>
      <c r="F2" s="5" t="s">
        <v>161</v>
      </c>
    </row>
    <row r="3" spans="1:6" s="5" customFormat="1" ht="15" customHeight="1" x14ac:dyDescent="0.25">
      <c r="A3" s="6">
        <v>58003</v>
      </c>
      <c r="B3" s="4" t="s">
        <v>85</v>
      </c>
      <c r="C3" s="16">
        <v>251.13</v>
      </c>
      <c r="D3" s="16">
        <v>266.01</v>
      </c>
      <c r="E3" s="16"/>
      <c r="F3" s="5" t="s">
        <v>171</v>
      </c>
    </row>
    <row r="4" spans="1:6" s="5" customFormat="1" ht="15" customHeight="1" x14ac:dyDescent="0.25">
      <c r="A4" s="3">
        <v>61001</v>
      </c>
      <c r="B4" s="4" t="s">
        <v>33</v>
      </c>
      <c r="C4" s="16">
        <v>310.27</v>
      </c>
      <c r="D4" s="16">
        <v>338.39</v>
      </c>
      <c r="E4" s="16"/>
      <c r="F4" s="5" t="s">
        <v>161</v>
      </c>
    </row>
    <row r="5" spans="1:6" s="5" customFormat="1" ht="15" customHeight="1" x14ac:dyDescent="0.25">
      <c r="A5" s="3">
        <v>11001</v>
      </c>
      <c r="B5" s="4" t="s">
        <v>2</v>
      </c>
      <c r="C5" s="16">
        <v>317</v>
      </c>
      <c r="D5" s="16">
        <v>316</v>
      </c>
      <c r="E5" s="16"/>
      <c r="F5" s="5" t="s">
        <v>161</v>
      </c>
    </row>
    <row r="6" spans="1:6" s="5" customFormat="1" ht="15" customHeight="1" x14ac:dyDescent="0.25">
      <c r="A6" s="3">
        <v>38001</v>
      </c>
      <c r="B6" s="4" t="s">
        <v>69</v>
      </c>
      <c r="C6" s="16">
        <v>259</v>
      </c>
      <c r="D6" s="16">
        <v>256</v>
      </c>
      <c r="E6" s="16"/>
      <c r="F6" s="5" t="s">
        <v>161</v>
      </c>
    </row>
    <row r="7" spans="1:6" s="5" customFormat="1" ht="15" customHeight="1" x14ac:dyDescent="0.25">
      <c r="A7" s="3">
        <v>21001</v>
      </c>
      <c r="B7" s="4" t="s">
        <v>38</v>
      </c>
      <c r="C7" s="16">
        <v>168</v>
      </c>
      <c r="D7" s="16">
        <v>179</v>
      </c>
      <c r="E7" s="16"/>
      <c r="F7" s="5" t="s">
        <v>161</v>
      </c>
    </row>
    <row r="8" spans="1:6" s="5" customFormat="1" ht="15" customHeight="1" x14ac:dyDescent="0.25">
      <c r="A8" s="3">
        <v>4001</v>
      </c>
      <c r="B8" s="4" t="s">
        <v>51</v>
      </c>
      <c r="C8" s="16">
        <v>233</v>
      </c>
      <c r="D8" s="16">
        <v>232</v>
      </c>
      <c r="E8" s="16"/>
      <c r="F8" s="5" t="s">
        <v>161</v>
      </c>
    </row>
    <row r="9" spans="1:6" s="5" customFormat="1" ht="15" customHeight="1" x14ac:dyDescent="0.25">
      <c r="A9" s="3">
        <v>49001</v>
      </c>
      <c r="B9" s="4" t="s">
        <v>21</v>
      </c>
      <c r="C9" s="16">
        <v>491</v>
      </c>
      <c r="D9" s="16">
        <v>479</v>
      </c>
      <c r="E9" s="16"/>
      <c r="F9" s="5" t="s">
        <v>161</v>
      </c>
    </row>
    <row r="10" spans="1:6" s="5" customFormat="1" ht="15" customHeight="1" x14ac:dyDescent="0.25">
      <c r="A10" s="3">
        <v>9001</v>
      </c>
      <c r="B10" s="4" t="s">
        <v>101</v>
      </c>
      <c r="C10" s="16">
        <v>1385.21</v>
      </c>
      <c r="D10" s="16">
        <v>1361.33</v>
      </c>
      <c r="E10" s="16"/>
      <c r="F10" s="5" t="s">
        <v>161</v>
      </c>
    </row>
    <row r="11" spans="1:6" s="5" customFormat="1" ht="15" customHeight="1" x14ac:dyDescent="0.25">
      <c r="A11" s="3">
        <v>3001</v>
      </c>
      <c r="B11" s="4" t="s">
        <v>3</v>
      </c>
      <c r="C11" s="16">
        <v>481</v>
      </c>
      <c r="D11" s="16">
        <v>442</v>
      </c>
      <c r="E11" s="16"/>
      <c r="F11" s="5" t="s">
        <v>161</v>
      </c>
    </row>
    <row r="12" spans="1:6" s="7" customFormat="1" ht="15" customHeight="1" x14ac:dyDescent="0.25">
      <c r="A12" s="3">
        <v>61002</v>
      </c>
      <c r="B12" s="4" t="s">
        <v>128</v>
      </c>
      <c r="C12" s="16">
        <v>675.12</v>
      </c>
      <c r="D12" s="16">
        <v>693.33</v>
      </c>
      <c r="E12" s="16"/>
      <c r="F12" s="5" t="s">
        <v>161</v>
      </c>
    </row>
    <row r="13" spans="1:6" s="5" customFormat="1" ht="15" customHeight="1" x14ac:dyDescent="0.25">
      <c r="A13" s="3">
        <v>25001</v>
      </c>
      <c r="B13" s="4" t="s">
        <v>12</v>
      </c>
      <c r="C13" s="16">
        <v>90</v>
      </c>
      <c r="D13" s="16">
        <v>91</v>
      </c>
      <c r="E13" s="16"/>
      <c r="F13" s="5" t="s">
        <v>161</v>
      </c>
    </row>
    <row r="14" spans="1:6" s="5" customFormat="1" ht="15" customHeight="1" x14ac:dyDescent="0.25">
      <c r="A14" s="3">
        <v>52001</v>
      </c>
      <c r="B14" s="4" t="s">
        <v>84</v>
      </c>
      <c r="C14" s="16">
        <v>152</v>
      </c>
      <c r="D14" s="16">
        <v>146</v>
      </c>
      <c r="E14" s="16"/>
      <c r="F14" s="5" t="s">
        <v>161</v>
      </c>
    </row>
    <row r="15" spans="1:6" s="5" customFormat="1" ht="15" customHeight="1" x14ac:dyDescent="0.25">
      <c r="A15" s="3">
        <v>4002</v>
      </c>
      <c r="B15" s="4" t="s">
        <v>53</v>
      </c>
      <c r="C15" s="16">
        <v>524</v>
      </c>
      <c r="D15" s="16">
        <v>531</v>
      </c>
      <c r="E15" s="16"/>
      <c r="F15" s="5" t="s">
        <v>161</v>
      </c>
    </row>
    <row r="16" spans="1:6" s="5" customFormat="1" ht="15" customHeight="1" x14ac:dyDescent="0.25">
      <c r="A16" s="3">
        <v>22001</v>
      </c>
      <c r="B16" s="4" t="s">
        <v>22</v>
      </c>
      <c r="C16" s="16">
        <v>109</v>
      </c>
      <c r="D16" s="16">
        <v>109</v>
      </c>
      <c r="E16" s="16"/>
      <c r="F16" s="5" t="s">
        <v>161</v>
      </c>
    </row>
    <row r="17" spans="1:6" s="5" customFormat="1" ht="15" customHeight="1" x14ac:dyDescent="0.25">
      <c r="A17" s="3">
        <v>49002</v>
      </c>
      <c r="B17" s="4" t="s">
        <v>105</v>
      </c>
      <c r="C17" s="16">
        <v>4057.03</v>
      </c>
      <c r="D17" s="16">
        <v>4249.75</v>
      </c>
      <c r="E17" s="16"/>
      <c r="F17" s="5" t="s">
        <v>161</v>
      </c>
    </row>
    <row r="18" spans="1:6" s="5" customFormat="1" ht="15" customHeight="1" x14ac:dyDescent="0.25">
      <c r="A18" s="3">
        <v>30003</v>
      </c>
      <c r="B18" s="4" t="s">
        <v>137</v>
      </c>
      <c r="C18" s="16">
        <v>334.1</v>
      </c>
      <c r="D18" s="16">
        <v>340</v>
      </c>
      <c r="E18" s="16"/>
      <c r="F18" s="5" t="s">
        <v>161</v>
      </c>
    </row>
    <row r="19" spans="1:6" s="5" customFormat="1" ht="15" customHeight="1" x14ac:dyDescent="0.25">
      <c r="A19" s="8">
        <v>45004</v>
      </c>
      <c r="B19" s="5" t="s">
        <v>72</v>
      </c>
      <c r="C19" s="16">
        <v>414.24</v>
      </c>
      <c r="D19" s="16">
        <v>418.75</v>
      </c>
      <c r="E19" s="16"/>
      <c r="F19" s="5" t="s">
        <v>161</v>
      </c>
    </row>
    <row r="20" spans="1:6" s="5" customFormat="1" ht="15" customHeight="1" x14ac:dyDescent="0.25">
      <c r="A20" s="9">
        <v>5001</v>
      </c>
      <c r="B20" s="10" t="s">
        <v>109</v>
      </c>
      <c r="C20" s="16">
        <v>3402.6</v>
      </c>
      <c r="D20" s="16">
        <v>3402.03</v>
      </c>
      <c r="E20" s="16"/>
      <c r="F20" s="5" t="s">
        <v>161</v>
      </c>
    </row>
    <row r="21" spans="1:6" s="5" customFormat="1" ht="15" customHeight="1" x14ac:dyDescent="0.25">
      <c r="A21" s="3">
        <v>26002</v>
      </c>
      <c r="B21" s="4" t="s">
        <v>24</v>
      </c>
      <c r="C21" s="16">
        <v>229</v>
      </c>
      <c r="D21" s="16">
        <v>243</v>
      </c>
      <c r="E21" s="16"/>
      <c r="F21" s="5" t="s">
        <v>161</v>
      </c>
    </row>
    <row r="22" spans="1:6" s="5" customFormat="1" ht="15" customHeight="1" x14ac:dyDescent="0.25">
      <c r="A22" s="3">
        <v>43001</v>
      </c>
      <c r="B22" s="4" t="s">
        <v>65</v>
      </c>
      <c r="C22" s="16">
        <v>210.53</v>
      </c>
      <c r="D22" s="16">
        <v>193</v>
      </c>
      <c r="E22" s="16"/>
      <c r="F22" s="5" t="s">
        <v>161</v>
      </c>
    </row>
    <row r="23" spans="1:6" s="5" customFormat="1" ht="15" customHeight="1" x14ac:dyDescent="0.25">
      <c r="A23" s="3">
        <v>41001</v>
      </c>
      <c r="B23" s="4" t="s">
        <v>44</v>
      </c>
      <c r="C23" s="16">
        <v>877.25</v>
      </c>
      <c r="D23" s="16">
        <v>872.88</v>
      </c>
      <c r="E23" s="16"/>
      <c r="F23" s="5" t="s">
        <v>161</v>
      </c>
    </row>
    <row r="24" spans="1:6" s="5" customFormat="1" ht="15" customHeight="1" x14ac:dyDescent="0.25">
      <c r="A24" s="3">
        <v>28001</v>
      </c>
      <c r="B24" s="4" t="s">
        <v>29</v>
      </c>
      <c r="C24" s="16">
        <v>288</v>
      </c>
      <c r="D24" s="16">
        <v>294</v>
      </c>
      <c r="E24" s="16"/>
      <c r="F24" s="5" t="s">
        <v>161</v>
      </c>
    </row>
    <row r="25" spans="1:6" s="5" customFormat="1" ht="15" customHeight="1" x14ac:dyDescent="0.25">
      <c r="A25" s="3">
        <v>60001</v>
      </c>
      <c r="B25" s="4" t="s">
        <v>31</v>
      </c>
      <c r="C25" s="16">
        <v>266.39</v>
      </c>
      <c r="D25" s="16">
        <v>273.39</v>
      </c>
      <c r="E25" s="16"/>
      <c r="F25" s="5" t="s">
        <v>161</v>
      </c>
    </row>
    <row r="26" spans="1:6" s="5" customFormat="1" ht="15" customHeight="1" x14ac:dyDescent="0.25">
      <c r="A26" s="3">
        <v>7001</v>
      </c>
      <c r="B26" s="4" t="s">
        <v>41</v>
      </c>
      <c r="C26" s="16">
        <v>900.08</v>
      </c>
      <c r="D26" s="16">
        <v>885.51</v>
      </c>
      <c r="E26" s="16"/>
      <c r="F26" s="5" t="s">
        <v>161</v>
      </c>
    </row>
    <row r="27" spans="1:6" s="5" customFormat="1" ht="15" customHeight="1" x14ac:dyDescent="0.25">
      <c r="A27" s="3">
        <v>39001</v>
      </c>
      <c r="B27" s="4" t="s">
        <v>37</v>
      </c>
      <c r="C27" s="16">
        <v>561</v>
      </c>
      <c r="D27" s="16">
        <v>531</v>
      </c>
      <c r="E27" s="16"/>
      <c r="F27" s="5" t="s">
        <v>161</v>
      </c>
    </row>
    <row r="28" spans="1:6" s="5" customFormat="1" ht="15" customHeight="1" x14ac:dyDescent="0.25">
      <c r="A28" s="3">
        <v>12002</v>
      </c>
      <c r="B28" s="4" t="s">
        <v>48</v>
      </c>
      <c r="C28" s="16">
        <v>356</v>
      </c>
      <c r="D28" s="16">
        <v>376</v>
      </c>
      <c r="E28" s="16"/>
      <c r="F28" s="5" t="s">
        <v>161</v>
      </c>
    </row>
    <row r="29" spans="1:6" s="5" customFormat="1" ht="15" customHeight="1" x14ac:dyDescent="0.25">
      <c r="A29" s="3">
        <v>50005</v>
      </c>
      <c r="B29" s="4" t="s">
        <v>66</v>
      </c>
      <c r="C29" s="16">
        <v>247</v>
      </c>
      <c r="D29" s="16">
        <v>252.6</v>
      </c>
      <c r="E29" s="16"/>
      <c r="F29" s="5" t="s">
        <v>161</v>
      </c>
    </row>
    <row r="30" spans="1:6" s="5" customFormat="1" ht="15" customHeight="1" x14ac:dyDescent="0.25">
      <c r="A30" s="3">
        <v>59003</v>
      </c>
      <c r="B30" s="4" t="s">
        <v>75</v>
      </c>
      <c r="C30" s="16">
        <v>224</v>
      </c>
      <c r="D30" s="16">
        <v>229</v>
      </c>
      <c r="E30" s="16"/>
      <c r="F30" s="5" t="s">
        <v>161</v>
      </c>
    </row>
    <row r="31" spans="1:6" s="5" customFormat="1" ht="15" customHeight="1" x14ac:dyDescent="0.25">
      <c r="A31" s="3">
        <v>21003</v>
      </c>
      <c r="B31" s="4" t="s">
        <v>149</v>
      </c>
      <c r="C31" s="16">
        <v>251</v>
      </c>
      <c r="D31" s="16">
        <v>253</v>
      </c>
      <c r="E31" s="16"/>
      <c r="F31" s="5" t="s">
        <v>161</v>
      </c>
    </row>
    <row r="32" spans="1:6" s="5" customFormat="1" ht="15" customHeight="1" x14ac:dyDescent="0.25">
      <c r="A32" s="3">
        <v>16001</v>
      </c>
      <c r="B32" s="4" t="s">
        <v>134</v>
      </c>
      <c r="C32" s="16">
        <v>897.02</v>
      </c>
      <c r="D32" s="16">
        <v>958.86</v>
      </c>
      <c r="E32" s="16"/>
      <c r="F32" s="5" t="s">
        <v>161</v>
      </c>
    </row>
    <row r="33" spans="1:6" s="5" customFormat="1" ht="15" customHeight="1" x14ac:dyDescent="0.25">
      <c r="A33" s="6">
        <v>61008</v>
      </c>
      <c r="B33" s="4" t="s">
        <v>118</v>
      </c>
      <c r="C33" s="16">
        <v>1300.47</v>
      </c>
      <c r="D33" s="16">
        <v>1355.41</v>
      </c>
      <c r="E33" s="16"/>
      <c r="F33" s="5" t="s">
        <v>161</v>
      </c>
    </row>
    <row r="34" spans="1:6" s="5" customFormat="1" ht="15" customHeight="1" x14ac:dyDescent="0.25">
      <c r="A34" s="3">
        <v>38002</v>
      </c>
      <c r="B34" s="4" t="s">
        <v>36</v>
      </c>
      <c r="C34" s="16">
        <v>302</v>
      </c>
      <c r="D34" s="16">
        <v>285</v>
      </c>
      <c r="E34" s="16"/>
      <c r="F34" s="5" t="s">
        <v>161</v>
      </c>
    </row>
    <row r="35" spans="1:6" s="5" customFormat="1" ht="15" customHeight="1" x14ac:dyDescent="0.25">
      <c r="A35" s="3">
        <v>49003</v>
      </c>
      <c r="B35" s="4" t="s">
        <v>120</v>
      </c>
      <c r="C35" s="16">
        <v>938.13</v>
      </c>
      <c r="D35" s="16">
        <v>951.27</v>
      </c>
      <c r="E35" s="16"/>
      <c r="F35" s="5" t="s">
        <v>161</v>
      </c>
    </row>
    <row r="36" spans="1:6" s="5" customFormat="1" ht="15" customHeight="1" x14ac:dyDescent="0.25">
      <c r="A36" s="3">
        <v>5006</v>
      </c>
      <c r="B36" s="4" t="s">
        <v>133</v>
      </c>
      <c r="C36" s="16">
        <v>365</v>
      </c>
      <c r="D36" s="16">
        <v>379</v>
      </c>
      <c r="E36" s="16"/>
      <c r="F36" s="5" t="s">
        <v>161</v>
      </c>
    </row>
    <row r="37" spans="1:6" s="5" customFormat="1" ht="15" customHeight="1" x14ac:dyDescent="0.25">
      <c r="A37" s="3">
        <v>19004</v>
      </c>
      <c r="B37" s="4" t="s">
        <v>76</v>
      </c>
      <c r="C37" s="16">
        <v>490.25</v>
      </c>
      <c r="D37" s="16">
        <v>513.25</v>
      </c>
      <c r="E37" s="16"/>
      <c r="F37" s="5" t="s">
        <v>160</v>
      </c>
    </row>
    <row r="38" spans="1:6" s="5" customFormat="1" ht="15" customHeight="1" x14ac:dyDescent="0.25">
      <c r="A38" s="3">
        <v>56002</v>
      </c>
      <c r="B38" s="4" t="s">
        <v>83</v>
      </c>
      <c r="C38" s="16">
        <v>174</v>
      </c>
      <c r="D38" s="16">
        <v>160</v>
      </c>
      <c r="E38" s="16"/>
      <c r="F38" s="5" t="s">
        <v>161</v>
      </c>
    </row>
    <row r="39" spans="1:6" s="5" customFormat="1" ht="15" customHeight="1" x14ac:dyDescent="0.25">
      <c r="A39" s="3">
        <v>51001</v>
      </c>
      <c r="B39" s="4" t="s">
        <v>99</v>
      </c>
      <c r="C39" s="16">
        <v>2924.58</v>
      </c>
      <c r="D39" s="16">
        <v>2907</v>
      </c>
      <c r="E39" s="16"/>
      <c r="F39" s="5" t="s">
        <v>161</v>
      </c>
    </row>
    <row r="40" spans="1:6" s="5" customFormat="1" ht="15" customHeight="1" x14ac:dyDescent="0.25">
      <c r="A40" s="3">
        <v>64002</v>
      </c>
      <c r="B40" s="4" t="s">
        <v>16</v>
      </c>
      <c r="C40" s="16">
        <v>374.95</v>
      </c>
      <c r="D40" s="16">
        <v>362</v>
      </c>
      <c r="E40" s="16"/>
      <c r="F40" s="5" t="s">
        <v>161</v>
      </c>
    </row>
    <row r="41" spans="1:6" s="5" customFormat="1" ht="15" customHeight="1" x14ac:dyDescent="0.25">
      <c r="A41" s="3">
        <v>20001</v>
      </c>
      <c r="B41" s="4" t="s">
        <v>4</v>
      </c>
      <c r="C41" s="16">
        <v>355.01</v>
      </c>
      <c r="D41" s="16">
        <v>345.01</v>
      </c>
      <c r="E41" s="16"/>
      <c r="F41" s="5" t="s">
        <v>161</v>
      </c>
    </row>
    <row r="42" spans="1:6" s="5" customFormat="1" ht="15" customHeight="1" x14ac:dyDescent="0.25">
      <c r="A42" s="9">
        <v>23001</v>
      </c>
      <c r="B42" s="10" t="s">
        <v>131</v>
      </c>
      <c r="C42" s="16">
        <v>153.29</v>
      </c>
      <c r="D42" s="16">
        <v>159.13999999999999</v>
      </c>
      <c r="E42" s="16"/>
      <c r="F42" s="5" t="s">
        <v>161</v>
      </c>
    </row>
    <row r="43" spans="1:6" s="5" customFormat="1" ht="15" customHeight="1" x14ac:dyDescent="0.25">
      <c r="A43" s="3">
        <v>22005</v>
      </c>
      <c r="B43" s="4" t="s">
        <v>90</v>
      </c>
      <c r="C43" s="16">
        <v>147</v>
      </c>
      <c r="D43" s="16">
        <v>140</v>
      </c>
      <c r="E43" s="16"/>
      <c r="F43" s="5" t="s">
        <v>171</v>
      </c>
    </row>
    <row r="44" spans="1:6" s="5" customFormat="1" ht="15" customHeight="1" x14ac:dyDescent="0.25">
      <c r="A44" s="9">
        <v>16002</v>
      </c>
      <c r="B44" s="10" t="s">
        <v>94</v>
      </c>
      <c r="C44" s="16">
        <v>10</v>
      </c>
      <c r="D44" s="16">
        <v>13</v>
      </c>
      <c r="E44" s="16"/>
      <c r="F44" s="5" t="s">
        <v>171</v>
      </c>
    </row>
    <row r="45" spans="1:6" s="5" customFormat="1" ht="15" customHeight="1" x14ac:dyDescent="0.25">
      <c r="A45" s="3">
        <v>61007</v>
      </c>
      <c r="B45" s="4" t="s">
        <v>35</v>
      </c>
      <c r="C45" s="16">
        <v>687</v>
      </c>
      <c r="D45" s="16">
        <v>687</v>
      </c>
      <c r="E45" s="16"/>
      <c r="F45" s="5" t="s">
        <v>161</v>
      </c>
    </row>
    <row r="46" spans="1:6" s="7" customFormat="1" ht="15" customHeight="1" x14ac:dyDescent="0.25">
      <c r="A46" s="3">
        <v>5003</v>
      </c>
      <c r="B46" s="4" t="s">
        <v>135</v>
      </c>
      <c r="C46" s="16">
        <v>310</v>
      </c>
      <c r="D46" s="16">
        <v>322</v>
      </c>
      <c r="E46" s="16"/>
      <c r="F46" s="5" t="s">
        <v>161</v>
      </c>
    </row>
    <row r="47" spans="1:6" s="5" customFormat="1" ht="15" customHeight="1" x14ac:dyDescent="0.25">
      <c r="A47" s="3">
        <v>28002</v>
      </c>
      <c r="B47" s="4" t="s">
        <v>58</v>
      </c>
      <c r="C47" s="16">
        <v>271</v>
      </c>
      <c r="D47" s="16">
        <v>261</v>
      </c>
      <c r="E47" s="16"/>
      <c r="F47" s="5" t="s">
        <v>161</v>
      </c>
    </row>
    <row r="48" spans="1:6" s="5" customFormat="1" ht="15" customHeight="1" x14ac:dyDescent="0.25">
      <c r="A48" s="3">
        <v>17001</v>
      </c>
      <c r="B48" s="4" t="s">
        <v>28</v>
      </c>
      <c r="C48" s="16">
        <v>248</v>
      </c>
      <c r="D48" s="16">
        <v>269.8</v>
      </c>
      <c r="E48" s="16"/>
      <c r="F48" s="5" t="s">
        <v>161</v>
      </c>
    </row>
    <row r="49" spans="1:6" s="5" customFormat="1" ht="15" customHeight="1" x14ac:dyDescent="0.25">
      <c r="A49" s="3">
        <v>44001</v>
      </c>
      <c r="B49" s="4" t="s">
        <v>86</v>
      </c>
      <c r="C49" s="16">
        <v>153</v>
      </c>
      <c r="D49" s="16">
        <v>156.97999999999999</v>
      </c>
      <c r="E49" s="16"/>
      <c r="F49" s="5" t="s">
        <v>161</v>
      </c>
    </row>
    <row r="50" spans="1:6" s="5" customFormat="1" ht="15" customHeight="1" x14ac:dyDescent="0.25">
      <c r="A50" s="3">
        <v>46002</v>
      </c>
      <c r="B50" s="4" t="s">
        <v>112</v>
      </c>
      <c r="C50" s="16">
        <v>164</v>
      </c>
      <c r="D50" s="16">
        <v>177</v>
      </c>
      <c r="E50" s="16"/>
      <c r="F50" s="5" t="s">
        <v>161</v>
      </c>
    </row>
    <row r="51" spans="1:6" s="5" customFormat="1" ht="15" customHeight="1" x14ac:dyDescent="0.25">
      <c r="A51" s="6">
        <v>24004</v>
      </c>
      <c r="B51" s="4" t="s">
        <v>138</v>
      </c>
      <c r="C51" s="16">
        <v>306</v>
      </c>
      <c r="D51" s="16">
        <v>311</v>
      </c>
      <c r="E51" s="16"/>
      <c r="F51" s="5" t="s">
        <v>161</v>
      </c>
    </row>
    <row r="52" spans="1:6" s="5" customFormat="1" ht="15" customHeight="1" x14ac:dyDescent="0.25">
      <c r="A52" s="3">
        <v>50003</v>
      </c>
      <c r="B52" s="4" t="s">
        <v>39</v>
      </c>
      <c r="C52" s="16">
        <v>683.84</v>
      </c>
      <c r="D52" s="16">
        <v>690.28</v>
      </c>
      <c r="E52" s="16"/>
      <c r="F52" s="5" t="s">
        <v>161</v>
      </c>
    </row>
    <row r="53" spans="1:6" s="5" customFormat="1" ht="15" customHeight="1" x14ac:dyDescent="0.25">
      <c r="A53" s="3">
        <v>14001</v>
      </c>
      <c r="B53" s="4" t="s">
        <v>121</v>
      </c>
      <c r="C53" s="16">
        <v>256</v>
      </c>
      <c r="D53" s="16">
        <v>257</v>
      </c>
      <c r="E53" s="16"/>
      <c r="F53" s="5" t="s">
        <v>161</v>
      </c>
    </row>
    <row r="54" spans="1:6" s="5" customFormat="1" ht="15" customHeight="1" x14ac:dyDescent="0.25">
      <c r="A54" s="3">
        <v>6002</v>
      </c>
      <c r="B54" s="4" t="s">
        <v>88</v>
      </c>
      <c r="C54" s="16">
        <v>160.6</v>
      </c>
      <c r="D54" s="16">
        <v>163</v>
      </c>
      <c r="E54" s="16"/>
      <c r="F54" s="5" t="s">
        <v>161</v>
      </c>
    </row>
    <row r="55" spans="1:6" s="5" customFormat="1" ht="15" customHeight="1" x14ac:dyDescent="0.25">
      <c r="A55" s="3">
        <v>33001</v>
      </c>
      <c r="B55" s="4" t="s">
        <v>81</v>
      </c>
      <c r="C55" s="16">
        <v>318.02</v>
      </c>
      <c r="D55" s="16">
        <v>320.02999999999997</v>
      </c>
      <c r="E55" s="16"/>
      <c r="F55" s="5" t="s">
        <v>161</v>
      </c>
    </row>
    <row r="56" spans="1:6" s="5" customFormat="1" ht="15" customHeight="1" x14ac:dyDescent="0.25">
      <c r="A56" s="3">
        <v>49004</v>
      </c>
      <c r="B56" s="4" t="s">
        <v>114</v>
      </c>
      <c r="C56" s="16">
        <v>477</v>
      </c>
      <c r="D56" s="16">
        <v>480.43</v>
      </c>
      <c r="E56" s="16"/>
      <c r="F56" s="5" t="s">
        <v>161</v>
      </c>
    </row>
    <row r="57" spans="1:6" s="5" customFormat="1" ht="15" customHeight="1" x14ac:dyDescent="0.25">
      <c r="A57" s="3">
        <v>63001</v>
      </c>
      <c r="B57" s="4" t="s">
        <v>27</v>
      </c>
      <c r="C57" s="16">
        <v>279</v>
      </c>
      <c r="D57" s="16">
        <v>293</v>
      </c>
      <c r="E57" s="16"/>
      <c r="F57" s="5" t="s">
        <v>161</v>
      </c>
    </row>
    <row r="58" spans="1:6" s="5" customFormat="1" ht="15" customHeight="1" x14ac:dyDescent="0.25">
      <c r="A58" s="3">
        <v>53001</v>
      </c>
      <c r="B58" s="4" t="s">
        <v>40</v>
      </c>
      <c r="C58" s="16">
        <v>243.04</v>
      </c>
      <c r="D58" s="16">
        <v>239.04</v>
      </c>
      <c r="E58" s="16"/>
      <c r="F58" s="5" t="s">
        <v>161</v>
      </c>
    </row>
    <row r="59" spans="1:6" s="5" customFormat="1" ht="15" customHeight="1" x14ac:dyDescent="0.25">
      <c r="A59" s="3">
        <v>26004</v>
      </c>
      <c r="B59" s="4" t="s">
        <v>127</v>
      </c>
      <c r="C59" s="16">
        <v>371</v>
      </c>
      <c r="D59" s="16">
        <v>373.6</v>
      </c>
      <c r="E59" s="16"/>
      <c r="F59" s="5" t="s">
        <v>161</v>
      </c>
    </row>
    <row r="60" spans="1:6" s="5" customFormat="1" ht="15" customHeight="1" x14ac:dyDescent="0.25">
      <c r="A60" s="6">
        <v>6006</v>
      </c>
      <c r="B60" s="4" t="s">
        <v>68</v>
      </c>
      <c r="C60" s="16">
        <v>568</v>
      </c>
      <c r="D60" s="16">
        <v>578.87</v>
      </c>
      <c r="E60" s="16"/>
      <c r="F60" s="5" t="s">
        <v>171</v>
      </c>
    </row>
    <row r="61" spans="1:6" s="5" customFormat="1" ht="15" customHeight="1" x14ac:dyDescent="0.25">
      <c r="A61" s="3">
        <v>27001</v>
      </c>
      <c r="B61" s="4" t="s">
        <v>45</v>
      </c>
      <c r="C61" s="16">
        <v>302</v>
      </c>
      <c r="D61" s="16">
        <v>310</v>
      </c>
      <c r="E61" s="16"/>
      <c r="F61" s="5" t="s">
        <v>161</v>
      </c>
    </row>
    <row r="62" spans="1:6" s="5" customFormat="1" ht="15" customHeight="1" x14ac:dyDescent="0.25">
      <c r="A62" s="3">
        <v>28003</v>
      </c>
      <c r="B62" s="4" t="s">
        <v>54</v>
      </c>
      <c r="C62" s="16">
        <v>783</v>
      </c>
      <c r="D62" s="16">
        <v>810</v>
      </c>
      <c r="E62" s="16"/>
      <c r="F62" s="5" t="s">
        <v>161</v>
      </c>
    </row>
    <row r="63" spans="1:6" s="5" customFormat="1" ht="15" customHeight="1" x14ac:dyDescent="0.25">
      <c r="A63" s="3">
        <v>30001</v>
      </c>
      <c r="B63" s="4" t="s">
        <v>67</v>
      </c>
      <c r="C63" s="16">
        <v>409</v>
      </c>
      <c r="D63" s="16">
        <v>402</v>
      </c>
      <c r="E63" s="16"/>
      <c r="F63" s="5" t="s">
        <v>161</v>
      </c>
    </row>
    <row r="64" spans="1:6" s="5" customFormat="1" ht="15" customHeight="1" x14ac:dyDescent="0.25">
      <c r="A64" s="3">
        <v>31001</v>
      </c>
      <c r="B64" s="4" t="s">
        <v>136</v>
      </c>
      <c r="C64" s="16">
        <v>195.25</v>
      </c>
      <c r="D64" s="16">
        <v>200</v>
      </c>
      <c r="E64" s="16"/>
      <c r="F64" s="5" t="s">
        <v>161</v>
      </c>
    </row>
    <row r="65" spans="1:6" s="5" customFormat="1" ht="15" customHeight="1" x14ac:dyDescent="0.25">
      <c r="A65" s="9">
        <v>41002</v>
      </c>
      <c r="B65" s="10" t="s">
        <v>32</v>
      </c>
      <c r="C65" s="16">
        <v>4542.16</v>
      </c>
      <c r="D65" s="16">
        <v>4807.7700000000004</v>
      </c>
      <c r="E65" s="16"/>
      <c r="F65" s="5" t="s">
        <v>161</v>
      </c>
    </row>
    <row r="66" spans="1:6" s="5" customFormat="1" ht="15" customHeight="1" x14ac:dyDescent="0.25">
      <c r="A66" s="3">
        <v>14002</v>
      </c>
      <c r="B66" s="4" t="s">
        <v>119</v>
      </c>
      <c r="C66" s="16">
        <v>165</v>
      </c>
      <c r="D66" s="16">
        <v>176</v>
      </c>
      <c r="E66" s="16"/>
      <c r="F66" s="5" t="s">
        <v>161</v>
      </c>
    </row>
    <row r="67" spans="1:6" s="5" customFormat="1" ht="15" customHeight="1" x14ac:dyDescent="0.25">
      <c r="A67" s="3">
        <v>10001</v>
      </c>
      <c r="B67" s="4" t="s">
        <v>14</v>
      </c>
      <c r="C67" s="16">
        <v>109</v>
      </c>
      <c r="D67" s="16">
        <v>119</v>
      </c>
      <c r="E67" s="16"/>
      <c r="F67" s="5" t="s">
        <v>161</v>
      </c>
    </row>
    <row r="68" spans="1:6" s="5" customFormat="1" ht="15" customHeight="1" x14ac:dyDescent="0.25">
      <c r="A68" s="3">
        <v>34002</v>
      </c>
      <c r="B68" s="4" t="s">
        <v>139</v>
      </c>
      <c r="C68" s="16">
        <v>238</v>
      </c>
      <c r="D68" s="16">
        <v>232.95</v>
      </c>
      <c r="E68" s="16"/>
      <c r="F68" s="5" t="s">
        <v>161</v>
      </c>
    </row>
    <row r="69" spans="1:6" s="5" customFormat="1" ht="15" customHeight="1" x14ac:dyDescent="0.25">
      <c r="A69" s="3">
        <v>51002</v>
      </c>
      <c r="B69" s="4" t="s">
        <v>82</v>
      </c>
      <c r="C69" s="16">
        <v>456.6</v>
      </c>
      <c r="D69" s="16">
        <v>453.4</v>
      </c>
      <c r="E69" s="16"/>
      <c r="F69" s="5" t="s">
        <v>171</v>
      </c>
    </row>
    <row r="70" spans="1:6" s="5" customFormat="1" ht="15" customHeight="1" x14ac:dyDescent="0.25">
      <c r="A70" s="6">
        <v>56006</v>
      </c>
      <c r="B70" s="4" t="s">
        <v>140</v>
      </c>
      <c r="C70" s="16">
        <v>232</v>
      </c>
      <c r="D70" s="16">
        <v>230.38</v>
      </c>
      <c r="E70" s="16"/>
      <c r="F70" s="5" t="s">
        <v>161</v>
      </c>
    </row>
    <row r="71" spans="1:6" s="5" customFormat="1" ht="15" customHeight="1" x14ac:dyDescent="0.25">
      <c r="A71" s="9">
        <v>23002</v>
      </c>
      <c r="B71" s="10" t="s">
        <v>111</v>
      </c>
      <c r="C71" s="16">
        <v>776.1</v>
      </c>
      <c r="D71" s="16">
        <v>761.24</v>
      </c>
      <c r="E71" s="16"/>
      <c r="F71" s="5" t="s">
        <v>161</v>
      </c>
    </row>
    <row r="72" spans="1:6" s="5" customFormat="1" ht="15" customHeight="1" x14ac:dyDescent="0.25">
      <c r="A72" s="3">
        <v>53002</v>
      </c>
      <c r="B72" s="4" t="s">
        <v>18</v>
      </c>
      <c r="C72" s="16">
        <v>102</v>
      </c>
      <c r="D72" s="16">
        <v>104</v>
      </c>
      <c r="E72" s="16"/>
      <c r="F72" s="5" t="s">
        <v>171</v>
      </c>
    </row>
    <row r="73" spans="1:6" s="5" customFormat="1" ht="15" customHeight="1" x14ac:dyDescent="0.25">
      <c r="A73" s="3">
        <v>48003</v>
      </c>
      <c r="B73" s="4" t="s">
        <v>89</v>
      </c>
      <c r="C73" s="16">
        <v>365</v>
      </c>
      <c r="D73" s="16">
        <v>363.1</v>
      </c>
      <c r="E73" s="16"/>
      <c r="F73" s="5" t="s">
        <v>161</v>
      </c>
    </row>
    <row r="74" spans="1:6" s="5" customFormat="1" ht="15" customHeight="1" x14ac:dyDescent="0.25">
      <c r="A74" s="3">
        <v>2002</v>
      </c>
      <c r="B74" s="4" t="s">
        <v>108</v>
      </c>
      <c r="C74" s="16">
        <v>2612.23</v>
      </c>
      <c r="D74" s="16">
        <v>2660.62</v>
      </c>
      <c r="E74" s="16"/>
      <c r="F74" s="5" t="s">
        <v>161</v>
      </c>
    </row>
    <row r="75" spans="1:6" s="5" customFormat="1" ht="15" customHeight="1" x14ac:dyDescent="0.25">
      <c r="A75" s="6">
        <v>22006</v>
      </c>
      <c r="B75" s="4" t="s">
        <v>141</v>
      </c>
      <c r="C75" s="16">
        <v>405.49</v>
      </c>
      <c r="D75" s="16">
        <v>422.49</v>
      </c>
      <c r="E75" s="16"/>
      <c r="F75" s="5" t="s">
        <v>161</v>
      </c>
    </row>
    <row r="76" spans="1:6" s="5" customFormat="1" ht="15" customHeight="1" x14ac:dyDescent="0.25">
      <c r="A76" s="6">
        <v>13003</v>
      </c>
      <c r="B76" s="4" t="s">
        <v>93</v>
      </c>
      <c r="C76" s="16">
        <v>296.3</v>
      </c>
      <c r="D76" s="16">
        <v>283.72000000000003</v>
      </c>
      <c r="E76" s="16"/>
      <c r="F76" s="5" t="s">
        <v>161</v>
      </c>
    </row>
    <row r="77" spans="1:6" s="5" customFormat="1" ht="15" customHeight="1" x14ac:dyDescent="0.25">
      <c r="A77" s="3">
        <v>2003</v>
      </c>
      <c r="B77" s="4" t="s">
        <v>17</v>
      </c>
      <c r="C77" s="16">
        <v>219</v>
      </c>
      <c r="D77" s="16">
        <v>223.2</v>
      </c>
      <c r="E77" s="16"/>
      <c r="F77" s="5" t="s">
        <v>161</v>
      </c>
    </row>
    <row r="78" spans="1:6" s="5" customFormat="1" ht="15" customHeight="1" x14ac:dyDescent="0.25">
      <c r="A78" s="3">
        <v>37003</v>
      </c>
      <c r="B78" s="4" t="s">
        <v>23</v>
      </c>
      <c r="C78" s="16">
        <v>187.29</v>
      </c>
      <c r="D78" s="16">
        <v>179</v>
      </c>
      <c r="E78" s="16"/>
      <c r="F78" s="5" t="s">
        <v>161</v>
      </c>
    </row>
    <row r="79" spans="1:6" s="5" customFormat="1" ht="15" customHeight="1" x14ac:dyDescent="0.25">
      <c r="A79" s="6">
        <v>35002</v>
      </c>
      <c r="B79" s="4" t="s">
        <v>15</v>
      </c>
      <c r="C79" s="16">
        <v>322</v>
      </c>
      <c r="D79" s="16">
        <v>322</v>
      </c>
      <c r="E79" s="16"/>
      <c r="F79" s="5" t="s">
        <v>161</v>
      </c>
    </row>
    <row r="80" spans="1:6" s="5" customFormat="1" ht="15" customHeight="1" x14ac:dyDescent="0.25">
      <c r="A80" s="3">
        <v>7002</v>
      </c>
      <c r="B80" s="4" t="s">
        <v>63</v>
      </c>
      <c r="C80" s="16">
        <v>304.25</v>
      </c>
      <c r="D80" s="16">
        <v>305.25</v>
      </c>
      <c r="E80" s="16"/>
      <c r="F80" s="5" t="s">
        <v>161</v>
      </c>
    </row>
    <row r="81" spans="1:6" s="5" customFormat="1" ht="15" customHeight="1" x14ac:dyDescent="0.25">
      <c r="A81" s="3">
        <v>38003</v>
      </c>
      <c r="B81" s="4" t="s">
        <v>91</v>
      </c>
      <c r="C81" s="16">
        <v>157</v>
      </c>
      <c r="D81" s="16">
        <v>164</v>
      </c>
      <c r="E81" s="16"/>
      <c r="F81" s="5" t="s">
        <v>161</v>
      </c>
    </row>
    <row r="82" spans="1:6" s="5" customFormat="1" ht="15" customHeight="1" x14ac:dyDescent="0.25">
      <c r="A82" s="3">
        <v>45005</v>
      </c>
      <c r="B82" s="4" t="s">
        <v>61</v>
      </c>
      <c r="C82" s="16">
        <v>203</v>
      </c>
      <c r="D82" s="16">
        <v>211</v>
      </c>
      <c r="E82" s="16"/>
      <c r="F82" s="5" t="s">
        <v>161</v>
      </c>
    </row>
    <row r="83" spans="1:6" s="5" customFormat="1" ht="15" customHeight="1" x14ac:dyDescent="0.25">
      <c r="A83" s="3">
        <v>40001</v>
      </c>
      <c r="B83" s="4" t="s">
        <v>74</v>
      </c>
      <c r="C83" s="16">
        <v>784.5</v>
      </c>
      <c r="D83" s="16">
        <v>757.99</v>
      </c>
      <c r="E83" s="16"/>
      <c r="F83" s="5" t="s">
        <v>171</v>
      </c>
    </row>
    <row r="84" spans="1:6" s="5" customFormat="1" ht="15" customHeight="1" x14ac:dyDescent="0.25">
      <c r="A84" s="3">
        <v>52004</v>
      </c>
      <c r="B84" s="4" t="s">
        <v>42</v>
      </c>
      <c r="C84" s="16">
        <v>246.19</v>
      </c>
      <c r="D84" s="16">
        <v>238.82</v>
      </c>
      <c r="E84" s="16"/>
      <c r="F84" s="5" t="s">
        <v>161</v>
      </c>
    </row>
    <row r="85" spans="1:6" s="5" customFormat="1" ht="15" customHeight="1" x14ac:dyDescent="0.25">
      <c r="A85" s="3">
        <v>41004</v>
      </c>
      <c r="B85" s="4" t="s">
        <v>26</v>
      </c>
      <c r="C85" s="16">
        <v>1079</v>
      </c>
      <c r="D85" s="16">
        <v>1123.75</v>
      </c>
      <c r="E85" s="16"/>
      <c r="F85" s="5" t="s">
        <v>161</v>
      </c>
    </row>
    <row r="86" spans="1:6" s="5" customFormat="1" ht="15" customHeight="1" x14ac:dyDescent="0.25">
      <c r="A86" s="3">
        <v>44002</v>
      </c>
      <c r="B86" s="4" t="s">
        <v>95</v>
      </c>
      <c r="C86" s="16">
        <v>203</v>
      </c>
      <c r="D86" s="16">
        <v>200</v>
      </c>
      <c r="E86" s="16"/>
      <c r="F86" s="5" t="s">
        <v>161</v>
      </c>
    </row>
    <row r="87" spans="1:6" s="5" customFormat="1" ht="15" customHeight="1" x14ac:dyDescent="0.25">
      <c r="A87" s="3">
        <v>42001</v>
      </c>
      <c r="B87" s="4" t="s">
        <v>64</v>
      </c>
      <c r="C87" s="16">
        <v>366</v>
      </c>
      <c r="D87" s="16">
        <v>366</v>
      </c>
      <c r="E87" s="16"/>
      <c r="F87" s="5" t="s">
        <v>161</v>
      </c>
    </row>
    <row r="88" spans="1:6" s="5" customFormat="1" ht="15" customHeight="1" x14ac:dyDescent="0.25">
      <c r="A88" s="3">
        <v>39002</v>
      </c>
      <c r="B88" s="4" t="s">
        <v>142</v>
      </c>
      <c r="C88" s="16">
        <v>1222.3</v>
      </c>
      <c r="D88" s="16">
        <v>1205.8</v>
      </c>
      <c r="E88" s="16"/>
      <c r="F88" s="5" t="s">
        <v>161</v>
      </c>
    </row>
    <row r="89" spans="1:6" s="5" customFormat="1" ht="15" customHeight="1" x14ac:dyDescent="0.25">
      <c r="A89" s="3">
        <v>60003</v>
      </c>
      <c r="B89" s="4" t="s">
        <v>80</v>
      </c>
      <c r="C89" s="16">
        <v>174.2</v>
      </c>
      <c r="D89" s="16">
        <v>167</v>
      </c>
      <c r="E89" s="16"/>
      <c r="F89" s="5" t="s">
        <v>161</v>
      </c>
    </row>
    <row r="90" spans="1:6" s="5" customFormat="1" ht="15" customHeight="1" x14ac:dyDescent="0.25">
      <c r="A90" s="3">
        <v>43007</v>
      </c>
      <c r="B90" s="4" t="s">
        <v>143</v>
      </c>
      <c r="C90" s="16">
        <v>378.32</v>
      </c>
      <c r="D90" s="16">
        <v>377.91</v>
      </c>
      <c r="E90" s="16"/>
      <c r="F90" s="5" t="s">
        <v>161</v>
      </c>
    </row>
    <row r="91" spans="1:6" s="5" customFormat="1" ht="15" customHeight="1" x14ac:dyDescent="0.25">
      <c r="A91" s="3">
        <v>15001</v>
      </c>
      <c r="B91" s="4" t="s">
        <v>144</v>
      </c>
      <c r="C91" s="16">
        <v>177</v>
      </c>
      <c r="D91" s="16">
        <v>171</v>
      </c>
      <c r="E91" s="16"/>
      <c r="F91" s="5" t="s">
        <v>161</v>
      </c>
    </row>
    <row r="92" spans="1:6" s="5" customFormat="1" ht="15" customHeight="1" x14ac:dyDescent="0.25">
      <c r="A92" s="3">
        <v>15002</v>
      </c>
      <c r="B92" s="4" t="s">
        <v>145</v>
      </c>
      <c r="C92" s="16">
        <v>441.36</v>
      </c>
      <c r="D92" s="16">
        <v>444.87</v>
      </c>
      <c r="E92" s="16"/>
      <c r="F92" s="5" t="s">
        <v>161</v>
      </c>
    </row>
    <row r="93" spans="1:6" s="5" customFormat="1" ht="15" customHeight="1" x14ac:dyDescent="0.25">
      <c r="A93" s="3">
        <v>46001</v>
      </c>
      <c r="B93" s="4" t="s">
        <v>126</v>
      </c>
      <c r="C93" s="16">
        <v>2825.25</v>
      </c>
      <c r="D93" s="16">
        <v>2878.35</v>
      </c>
      <c r="E93" s="16"/>
      <c r="F93" s="5" t="s">
        <v>161</v>
      </c>
    </row>
    <row r="94" spans="1:6" s="5" customFormat="1" ht="15" customHeight="1" x14ac:dyDescent="0.25">
      <c r="A94" s="3">
        <v>33002</v>
      </c>
      <c r="B94" s="4" t="s">
        <v>79</v>
      </c>
      <c r="C94" s="16">
        <v>280</v>
      </c>
      <c r="D94" s="16">
        <v>277</v>
      </c>
      <c r="E94" s="16"/>
      <c r="F94" s="5" t="s">
        <v>161</v>
      </c>
    </row>
    <row r="95" spans="1:6" s="5" customFormat="1" ht="15" customHeight="1" x14ac:dyDescent="0.25">
      <c r="A95" s="3">
        <v>25004</v>
      </c>
      <c r="B95" s="4" t="s">
        <v>129</v>
      </c>
      <c r="C95" s="16">
        <v>958.25</v>
      </c>
      <c r="D95" s="16">
        <v>987.2</v>
      </c>
      <c r="E95" s="16"/>
      <c r="F95" s="5" t="s">
        <v>160</v>
      </c>
    </row>
    <row r="96" spans="1:6" s="5" customFormat="1" ht="15" customHeight="1" x14ac:dyDescent="0.25">
      <c r="A96" s="8">
        <v>29004</v>
      </c>
      <c r="B96" s="5" t="s">
        <v>92</v>
      </c>
      <c r="C96" s="16">
        <v>465.05</v>
      </c>
      <c r="D96" s="16">
        <v>453.04</v>
      </c>
      <c r="E96" s="16"/>
      <c r="F96" s="5" t="s">
        <v>161</v>
      </c>
    </row>
    <row r="97" spans="1:6" s="5" customFormat="1" ht="15" customHeight="1" x14ac:dyDescent="0.25">
      <c r="A97" s="3">
        <v>17002</v>
      </c>
      <c r="B97" s="4" t="s">
        <v>107</v>
      </c>
      <c r="C97" s="16">
        <v>2791.14</v>
      </c>
      <c r="D97" s="16">
        <v>2795.95</v>
      </c>
      <c r="E97" s="16"/>
      <c r="F97" s="5" t="s">
        <v>161</v>
      </c>
    </row>
    <row r="98" spans="1:6" s="5" customFormat="1" ht="15" customHeight="1" x14ac:dyDescent="0.25">
      <c r="A98" s="3">
        <v>62006</v>
      </c>
      <c r="B98" s="4" t="s">
        <v>100</v>
      </c>
      <c r="C98" s="16">
        <v>627.02</v>
      </c>
      <c r="D98" s="16">
        <v>618.41999999999996</v>
      </c>
      <c r="E98" s="16"/>
      <c r="F98" s="5" t="s">
        <v>161</v>
      </c>
    </row>
    <row r="99" spans="1:6" s="5" customFormat="1" ht="15" customHeight="1" x14ac:dyDescent="0.25">
      <c r="A99" s="3">
        <v>43002</v>
      </c>
      <c r="B99" s="4" t="s">
        <v>60</v>
      </c>
      <c r="C99" s="16">
        <v>249</v>
      </c>
      <c r="D99" s="16">
        <v>239</v>
      </c>
      <c r="E99" s="16"/>
      <c r="F99" s="5" t="s">
        <v>161</v>
      </c>
    </row>
    <row r="100" spans="1:6" s="5" customFormat="1" ht="15" customHeight="1" x14ac:dyDescent="0.25">
      <c r="A100" s="3">
        <v>17003</v>
      </c>
      <c r="B100" s="4" t="s">
        <v>62</v>
      </c>
      <c r="C100" s="16">
        <v>215</v>
      </c>
      <c r="D100" s="16">
        <v>213</v>
      </c>
      <c r="E100" s="16"/>
      <c r="F100" s="5" t="s">
        <v>161</v>
      </c>
    </row>
    <row r="101" spans="1:6" s="5" customFormat="1" ht="15" customHeight="1" x14ac:dyDescent="0.25">
      <c r="A101" s="3">
        <v>51003</v>
      </c>
      <c r="B101" s="4" t="s">
        <v>103</v>
      </c>
      <c r="C101" s="16">
        <v>237</v>
      </c>
      <c r="D101" s="16">
        <v>237</v>
      </c>
      <c r="E101" s="16"/>
      <c r="F101" s="5" t="s">
        <v>161</v>
      </c>
    </row>
    <row r="102" spans="1:6" s="5" customFormat="1" ht="15" customHeight="1" x14ac:dyDescent="0.25">
      <c r="A102" s="3">
        <v>9002</v>
      </c>
      <c r="B102" s="4" t="s">
        <v>125</v>
      </c>
      <c r="C102" s="16">
        <v>292</v>
      </c>
      <c r="D102" s="16">
        <v>285</v>
      </c>
      <c r="E102" s="16"/>
      <c r="F102" s="5" t="s">
        <v>161</v>
      </c>
    </row>
    <row r="103" spans="1:6" s="5" customFormat="1" ht="15" customHeight="1" x14ac:dyDescent="0.25">
      <c r="A103" s="6">
        <v>56007</v>
      </c>
      <c r="B103" s="4" t="s">
        <v>57</v>
      </c>
      <c r="C103" s="16">
        <v>254</v>
      </c>
      <c r="D103" s="16">
        <v>266</v>
      </c>
      <c r="E103" s="16"/>
      <c r="F103" s="5" t="s">
        <v>161</v>
      </c>
    </row>
    <row r="104" spans="1:6" s="5" customFormat="1" ht="15" customHeight="1" x14ac:dyDescent="0.25">
      <c r="A104" s="9">
        <v>23003</v>
      </c>
      <c r="B104" s="10" t="s">
        <v>104</v>
      </c>
      <c r="C104" s="16">
        <v>134</v>
      </c>
      <c r="D104" s="16">
        <v>136</v>
      </c>
      <c r="E104" s="16"/>
      <c r="F104" s="5" t="s">
        <v>161</v>
      </c>
    </row>
    <row r="105" spans="1:6" s="5" customFormat="1" ht="15" customHeight="1" x14ac:dyDescent="0.25">
      <c r="A105" s="9">
        <v>65001</v>
      </c>
      <c r="B105" s="10" t="s">
        <v>150</v>
      </c>
      <c r="C105" s="16">
        <v>1371.56</v>
      </c>
      <c r="D105" s="16">
        <v>1339.16</v>
      </c>
      <c r="E105" s="16"/>
      <c r="F105" s="5" t="s">
        <v>161</v>
      </c>
    </row>
    <row r="106" spans="1:6" s="5" customFormat="1" ht="15" customHeight="1" x14ac:dyDescent="0.25">
      <c r="A106" s="3">
        <v>39005</v>
      </c>
      <c r="B106" s="4" t="s">
        <v>97</v>
      </c>
      <c r="C106" s="16">
        <v>153</v>
      </c>
      <c r="D106" s="16">
        <v>170</v>
      </c>
      <c r="E106" s="16"/>
      <c r="F106" s="5" t="s">
        <v>161</v>
      </c>
    </row>
    <row r="107" spans="1:6" s="5" customFormat="1" ht="15" customHeight="1" x14ac:dyDescent="0.25">
      <c r="A107" s="3">
        <v>60004</v>
      </c>
      <c r="B107" s="4" t="s">
        <v>130</v>
      </c>
      <c r="C107" s="16">
        <v>442</v>
      </c>
      <c r="D107" s="16">
        <v>437</v>
      </c>
      <c r="E107" s="16"/>
      <c r="F107" s="5" t="s">
        <v>161</v>
      </c>
    </row>
    <row r="108" spans="1:6" s="5" customFormat="1" ht="15" customHeight="1" x14ac:dyDescent="0.25">
      <c r="A108" s="3">
        <v>33003</v>
      </c>
      <c r="B108" s="4" t="s">
        <v>34</v>
      </c>
      <c r="C108" s="16">
        <v>521.03</v>
      </c>
      <c r="D108" s="16">
        <v>534</v>
      </c>
      <c r="E108" s="16"/>
      <c r="F108" s="5" t="s">
        <v>161</v>
      </c>
    </row>
    <row r="109" spans="1:6" s="5" customFormat="1" ht="15" customHeight="1" x14ac:dyDescent="0.25">
      <c r="A109" s="3">
        <v>32002</v>
      </c>
      <c r="B109" s="4" t="s">
        <v>106</v>
      </c>
      <c r="C109" s="16">
        <v>2716.42</v>
      </c>
      <c r="D109" s="16">
        <v>2669</v>
      </c>
      <c r="E109" s="16"/>
      <c r="F109" s="5" t="s">
        <v>161</v>
      </c>
    </row>
    <row r="110" spans="1:6" s="5" customFormat="1" ht="15" customHeight="1" x14ac:dyDescent="0.25">
      <c r="A110" s="3">
        <v>1001</v>
      </c>
      <c r="B110" s="4" t="s">
        <v>11</v>
      </c>
      <c r="C110" s="16">
        <v>299</v>
      </c>
      <c r="D110" s="16">
        <v>341</v>
      </c>
      <c r="E110" s="16"/>
      <c r="F110" s="5" t="s">
        <v>161</v>
      </c>
    </row>
    <row r="111" spans="1:6" s="5" customFormat="1" ht="15" customHeight="1" x14ac:dyDescent="0.25">
      <c r="A111" s="6">
        <v>11005</v>
      </c>
      <c r="B111" s="4" t="s">
        <v>146</v>
      </c>
      <c r="C111" s="16">
        <v>503.4</v>
      </c>
      <c r="D111" s="16">
        <v>503.37</v>
      </c>
      <c r="E111" s="16"/>
      <c r="F111" s="5" t="s">
        <v>161</v>
      </c>
    </row>
    <row r="112" spans="1:6" s="5" customFormat="1" ht="15" customHeight="1" x14ac:dyDescent="0.25">
      <c r="A112" s="3">
        <v>51004</v>
      </c>
      <c r="B112" s="4" t="s">
        <v>113</v>
      </c>
      <c r="C112" s="16">
        <v>13628.25</v>
      </c>
      <c r="D112" s="16">
        <v>13679.67</v>
      </c>
      <c r="E112" s="16"/>
      <c r="F112" s="5" t="s">
        <v>161</v>
      </c>
    </row>
    <row r="113" spans="1:6" s="5" customFormat="1" ht="15" customHeight="1" x14ac:dyDescent="0.25">
      <c r="A113" s="3">
        <v>56004</v>
      </c>
      <c r="B113" s="4" t="s">
        <v>55</v>
      </c>
      <c r="C113" s="16">
        <v>592.05999999999995</v>
      </c>
      <c r="D113" s="16">
        <v>591.65</v>
      </c>
      <c r="E113" s="16"/>
      <c r="F113" s="5" t="s">
        <v>161</v>
      </c>
    </row>
    <row r="114" spans="1:6" s="5" customFormat="1" ht="15" customHeight="1" x14ac:dyDescent="0.25">
      <c r="A114" s="3">
        <v>54004</v>
      </c>
      <c r="B114" s="4" t="s">
        <v>70</v>
      </c>
      <c r="C114" s="16">
        <v>244</v>
      </c>
      <c r="D114" s="16">
        <v>249</v>
      </c>
      <c r="E114" s="16"/>
      <c r="F114" s="5" t="s">
        <v>161</v>
      </c>
    </row>
    <row r="115" spans="1:6" s="5" customFormat="1" ht="15" customHeight="1" x14ac:dyDescent="0.25">
      <c r="A115" s="3">
        <v>39004</v>
      </c>
      <c r="B115" s="4" t="s">
        <v>71</v>
      </c>
      <c r="C115" s="16">
        <v>176</v>
      </c>
      <c r="D115" s="16">
        <v>187</v>
      </c>
      <c r="E115" s="16"/>
      <c r="F115" s="5" t="s">
        <v>161</v>
      </c>
    </row>
    <row r="116" spans="1:6" s="5" customFormat="1" ht="15" customHeight="1" x14ac:dyDescent="0.25">
      <c r="A116" s="3">
        <v>55005</v>
      </c>
      <c r="B116" s="4" t="s">
        <v>78</v>
      </c>
      <c r="C116" s="16">
        <v>180</v>
      </c>
      <c r="D116" s="16">
        <v>189</v>
      </c>
      <c r="E116" s="16"/>
      <c r="F116" s="5" t="s">
        <v>161</v>
      </c>
    </row>
    <row r="117" spans="1:6" s="5" customFormat="1" ht="15" customHeight="1" x14ac:dyDescent="0.25">
      <c r="A117" s="3">
        <v>4003</v>
      </c>
      <c r="B117" s="4" t="s">
        <v>73</v>
      </c>
      <c r="C117" s="16">
        <v>266</v>
      </c>
      <c r="D117" s="16">
        <v>253</v>
      </c>
      <c r="E117" s="16"/>
      <c r="F117" s="5" t="s">
        <v>161</v>
      </c>
    </row>
    <row r="118" spans="1:6" s="5" customFormat="1" ht="15" customHeight="1" x14ac:dyDescent="0.25">
      <c r="A118" s="3">
        <v>62005</v>
      </c>
      <c r="B118" s="4" t="s">
        <v>98</v>
      </c>
      <c r="C118" s="16">
        <v>184</v>
      </c>
      <c r="D118" s="16">
        <v>183</v>
      </c>
      <c r="E118" s="16"/>
      <c r="F118" s="5" t="s">
        <v>171</v>
      </c>
    </row>
    <row r="119" spans="1:6" s="5" customFormat="1" ht="15" customHeight="1" x14ac:dyDescent="0.25">
      <c r="A119" s="3">
        <v>49005</v>
      </c>
      <c r="B119" s="4" t="s">
        <v>20</v>
      </c>
      <c r="C119" s="16">
        <v>23924.25</v>
      </c>
      <c r="D119" s="16">
        <v>24024.78</v>
      </c>
      <c r="E119" s="16"/>
      <c r="F119" s="5" t="s">
        <v>161</v>
      </c>
    </row>
    <row r="120" spans="1:6" s="5" customFormat="1" ht="15" customHeight="1" x14ac:dyDescent="0.25">
      <c r="A120" s="3">
        <v>5005</v>
      </c>
      <c r="B120" s="4" t="s">
        <v>124</v>
      </c>
      <c r="C120" s="16">
        <v>659.05</v>
      </c>
      <c r="D120" s="16">
        <v>682.67</v>
      </c>
      <c r="E120" s="16"/>
      <c r="F120" s="5" t="s">
        <v>161</v>
      </c>
    </row>
    <row r="121" spans="1:6" s="5" customFormat="1" ht="15" customHeight="1" x14ac:dyDescent="0.25">
      <c r="A121" s="3">
        <v>54002</v>
      </c>
      <c r="B121" s="4" t="s">
        <v>19</v>
      </c>
      <c r="C121" s="16">
        <v>885</v>
      </c>
      <c r="D121" s="16">
        <v>897</v>
      </c>
      <c r="E121" s="16"/>
      <c r="F121" s="5" t="s">
        <v>161</v>
      </c>
    </row>
    <row r="122" spans="1:6" s="5" customFormat="1" ht="15" customHeight="1" x14ac:dyDescent="0.25">
      <c r="A122" s="3">
        <v>15003</v>
      </c>
      <c r="B122" s="4" t="s">
        <v>8</v>
      </c>
      <c r="C122" s="16">
        <v>197</v>
      </c>
      <c r="D122" s="16">
        <v>179</v>
      </c>
      <c r="E122" s="16"/>
      <c r="F122" s="5" t="s">
        <v>161</v>
      </c>
    </row>
    <row r="123" spans="1:6" s="5" customFormat="1" ht="15" customHeight="1" x14ac:dyDescent="0.25">
      <c r="A123" s="3">
        <v>26005</v>
      </c>
      <c r="B123" s="4" t="s">
        <v>5</v>
      </c>
      <c r="C123" s="16">
        <v>98</v>
      </c>
      <c r="D123" s="16">
        <v>86</v>
      </c>
      <c r="E123" s="16"/>
      <c r="F123" s="5" t="s">
        <v>161</v>
      </c>
    </row>
    <row r="124" spans="1:6" s="5" customFormat="1" ht="15" customHeight="1" x14ac:dyDescent="0.25">
      <c r="A124" s="3">
        <v>40002</v>
      </c>
      <c r="B124" s="4" t="s">
        <v>122</v>
      </c>
      <c r="C124" s="16">
        <v>2398.14</v>
      </c>
      <c r="D124" s="16">
        <v>2390.0700000000002</v>
      </c>
      <c r="E124" s="16"/>
      <c r="F124" s="5" t="s">
        <v>161</v>
      </c>
    </row>
    <row r="125" spans="1:6" s="5" customFormat="1" ht="15" customHeight="1" x14ac:dyDescent="0.25">
      <c r="A125" s="9">
        <v>57001</v>
      </c>
      <c r="B125" s="10" t="s">
        <v>87</v>
      </c>
      <c r="C125" s="16">
        <v>449</v>
      </c>
      <c r="D125" s="16">
        <v>435.86</v>
      </c>
      <c r="E125" s="16"/>
      <c r="F125" s="5" t="s">
        <v>161</v>
      </c>
    </row>
    <row r="126" spans="1:6" s="5" customFormat="1" ht="15" customHeight="1" x14ac:dyDescent="0.25">
      <c r="A126" s="3">
        <v>54006</v>
      </c>
      <c r="B126" s="4" t="s">
        <v>43</v>
      </c>
      <c r="C126" s="16">
        <v>150</v>
      </c>
      <c r="D126" s="16">
        <v>158</v>
      </c>
      <c r="E126" s="16"/>
      <c r="F126" s="5" t="s">
        <v>161</v>
      </c>
    </row>
    <row r="127" spans="1:6" s="5" customFormat="1" ht="15" customHeight="1" x14ac:dyDescent="0.25">
      <c r="A127" s="9">
        <v>41005</v>
      </c>
      <c r="B127" s="10" t="s">
        <v>13</v>
      </c>
      <c r="C127" s="16">
        <v>1791.25</v>
      </c>
      <c r="D127" s="16">
        <v>1906.5</v>
      </c>
      <c r="E127" s="16"/>
      <c r="F127" s="5" t="s">
        <v>161</v>
      </c>
    </row>
    <row r="128" spans="1:6" s="5" customFormat="1" ht="15" customHeight="1" x14ac:dyDescent="0.25">
      <c r="A128" s="3">
        <v>20003</v>
      </c>
      <c r="B128" s="4" t="s">
        <v>6</v>
      </c>
      <c r="C128" s="16">
        <v>352.29</v>
      </c>
      <c r="D128" s="16">
        <v>335</v>
      </c>
      <c r="E128" s="16"/>
      <c r="F128" s="5" t="s">
        <v>161</v>
      </c>
    </row>
    <row r="129" spans="1:6" s="5" customFormat="1" ht="15" customHeight="1" x14ac:dyDescent="0.25">
      <c r="A129" s="3">
        <v>66001</v>
      </c>
      <c r="B129" s="4" t="s">
        <v>9</v>
      </c>
      <c r="C129" s="16">
        <v>2060.3000000000002</v>
      </c>
      <c r="D129" s="16">
        <v>2106.8000000000002</v>
      </c>
      <c r="E129" s="16"/>
      <c r="F129" s="5" t="s">
        <v>161</v>
      </c>
    </row>
    <row r="130" spans="1:6" s="5" customFormat="1" ht="15" customHeight="1" x14ac:dyDescent="0.25">
      <c r="A130" s="3">
        <v>33005</v>
      </c>
      <c r="B130" s="4" t="s">
        <v>46</v>
      </c>
      <c r="C130" s="16">
        <v>151</v>
      </c>
      <c r="D130" s="16">
        <v>130</v>
      </c>
      <c r="E130" s="16"/>
      <c r="F130" s="5" t="s">
        <v>161</v>
      </c>
    </row>
    <row r="131" spans="1:6" s="5" customFormat="1" ht="15" customHeight="1" x14ac:dyDescent="0.25">
      <c r="A131" s="3">
        <v>49006</v>
      </c>
      <c r="B131" s="4" t="s">
        <v>123</v>
      </c>
      <c r="C131" s="16">
        <v>921</v>
      </c>
      <c r="D131" s="16">
        <v>968</v>
      </c>
      <c r="E131" s="16"/>
      <c r="F131" s="5" t="s">
        <v>161</v>
      </c>
    </row>
    <row r="132" spans="1:6" s="5" customFormat="1" ht="15" customHeight="1" x14ac:dyDescent="0.25">
      <c r="A132" s="3">
        <v>13001</v>
      </c>
      <c r="B132" s="4" t="s">
        <v>117</v>
      </c>
      <c r="C132" s="16">
        <v>1219.79</v>
      </c>
      <c r="D132" s="16">
        <v>1259.26</v>
      </c>
      <c r="E132" s="16"/>
      <c r="F132" s="5" t="s">
        <v>161</v>
      </c>
    </row>
    <row r="133" spans="1:6" s="5" customFormat="1" ht="15" customHeight="1" x14ac:dyDescent="0.25">
      <c r="A133" s="9">
        <v>60006</v>
      </c>
      <c r="B133" s="10" t="s">
        <v>147</v>
      </c>
      <c r="C133" s="16">
        <v>344</v>
      </c>
      <c r="D133" s="16">
        <v>346</v>
      </c>
      <c r="E133" s="16"/>
      <c r="F133" s="5" t="s">
        <v>161</v>
      </c>
    </row>
    <row r="134" spans="1:6" s="5" customFormat="1" ht="15" customHeight="1" x14ac:dyDescent="0.25">
      <c r="A134" s="3">
        <v>11004</v>
      </c>
      <c r="B134" s="4" t="s">
        <v>7</v>
      </c>
      <c r="C134" s="16">
        <v>848.99</v>
      </c>
      <c r="D134" s="16">
        <v>839</v>
      </c>
      <c r="E134" s="16"/>
      <c r="F134" s="5" t="s">
        <v>161</v>
      </c>
    </row>
    <row r="135" spans="1:6" s="5" customFormat="1" ht="15" customHeight="1" x14ac:dyDescent="0.25">
      <c r="A135" s="3">
        <v>51005</v>
      </c>
      <c r="B135" s="4" t="s">
        <v>52</v>
      </c>
      <c r="C135" s="16">
        <v>257</v>
      </c>
      <c r="D135" s="16">
        <v>271</v>
      </c>
      <c r="E135" s="16"/>
      <c r="F135" s="5" t="s">
        <v>161</v>
      </c>
    </row>
    <row r="136" spans="1:6" s="5" customFormat="1" ht="15" customHeight="1" x14ac:dyDescent="0.25">
      <c r="A136" s="3">
        <v>6005</v>
      </c>
      <c r="B136" s="4" t="s">
        <v>25</v>
      </c>
      <c r="C136" s="16">
        <v>313</v>
      </c>
      <c r="D136" s="16">
        <v>310</v>
      </c>
      <c r="E136" s="16"/>
      <c r="F136" s="5" t="s">
        <v>161</v>
      </c>
    </row>
    <row r="137" spans="1:6" s="5" customFormat="1" ht="15" customHeight="1" x14ac:dyDescent="0.25">
      <c r="A137" s="3">
        <v>14004</v>
      </c>
      <c r="B137" s="4" t="s">
        <v>115</v>
      </c>
      <c r="C137" s="16">
        <v>3930.72</v>
      </c>
      <c r="D137" s="16">
        <v>3927.97</v>
      </c>
      <c r="E137" s="16"/>
      <c r="F137" s="5" t="s">
        <v>161</v>
      </c>
    </row>
    <row r="138" spans="1:6" s="5" customFormat="1" ht="15" customHeight="1" x14ac:dyDescent="0.25">
      <c r="A138" s="3">
        <v>18003</v>
      </c>
      <c r="B138" s="4" t="s">
        <v>50</v>
      </c>
      <c r="C138" s="16">
        <v>169</v>
      </c>
      <c r="D138" s="16">
        <v>170</v>
      </c>
      <c r="E138" s="16"/>
      <c r="F138" s="5" t="s">
        <v>161</v>
      </c>
    </row>
    <row r="139" spans="1:6" s="5" customFormat="1" ht="15" customHeight="1" x14ac:dyDescent="0.25">
      <c r="A139" s="3">
        <v>14005</v>
      </c>
      <c r="B139" s="4" t="s">
        <v>132</v>
      </c>
      <c r="C139" s="16">
        <v>246</v>
      </c>
      <c r="D139" s="16">
        <v>235</v>
      </c>
      <c r="E139" s="16"/>
      <c r="F139" s="5" t="s">
        <v>160</v>
      </c>
    </row>
    <row r="140" spans="1:6" s="5" customFormat="1" ht="15" customHeight="1" x14ac:dyDescent="0.25">
      <c r="A140" s="3">
        <v>18005</v>
      </c>
      <c r="B140" s="4" t="s">
        <v>47</v>
      </c>
      <c r="C140" s="16">
        <v>537</v>
      </c>
      <c r="D140" s="16">
        <v>542</v>
      </c>
      <c r="E140" s="16"/>
      <c r="F140" s="5" t="s">
        <v>161</v>
      </c>
    </row>
    <row r="141" spans="1:6" s="5" customFormat="1" ht="15" customHeight="1" x14ac:dyDescent="0.25">
      <c r="A141" s="3">
        <v>36002</v>
      </c>
      <c r="B141" s="4" t="s">
        <v>96</v>
      </c>
      <c r="C141" s="16">
        <v>332</v>
      </c>
      <c r="D141" s="16">
        <v>312.18</v>
      </c>
      <c r="E141" s="16"/>
      <c r="F141" s="5" t="s">
        <v>161</v>
      </c>
    </row>
    <row r="142" spans="1:6" s="5" customFormat="1" ht="15" customHeight="1" x14ac:dyDescent="0.25">
      <c r="A142" s="3">
        <v>49007</v>
      </c>
      <c r="B142" s="4" t="s">
        <v>102</v>
      </c>
      <c r="C142" s="16">
        <v>1364.2</v>
      </c>
      <c r="D142" s="16">
        <v>1410.25</v>
      </c>
      <c r="E142" s="16"/>
      <c r="F142" s="5" t="s">
        <v>161</v>
      </c>
    </row>
    <row r="143" spans="1:6" s="5" customFormat="1" ht="15" customHeight="1" x14ac:dyDescent="0.25">
      <c r="A143" s="3">
        <v>1003</v>
      </c>
      <c r="B143" s="4" t="s">
        <v>56</v>
      </c>
      <c r="C143" s="16">
        <v>116</v>
      </c>
      <c r="D143" s="16">
        <v>119</v>
      </c>
      <c r="E143" s="16"/>
      <c r="F143" s="5" t="s">
        <v>161</v>
      </c>
    </row>
    <row r="144" spans="1:6" s="5" customFormat="1" ht="15" customHeight="1" x14ac:dyDescent="0.25">
      <c r="A144" s="3">
        <v>47001</v>
      </c>
      <c r="B144" s="4" t="s">
        <v>10</v>
      </c>
      <c r="C144" s="16">
        <v>404</v>
      </c>
      <c r="D144" s="16">
        <v>412</v>
      </c>
      <c r="E144" s="16"/>
      <c r="F144" s="5" t="s">
        <v>161</v>
      </c>
    </row>
    <row r="145" spans="1:6" s="5" customFormat="1" ht="15" customHeight="1" x14ac:dyDescent="0.25">
      <c r="A145" s="3">
        <v>12003</v>
      </c>
      <c r="B145" s="4" t="s">
        <v>59</v>
      </c>
      <c r="C145" s="16">
        <v>237</v>
      </c>
      <c r="D145" s="16">
        <v>249</v>
      </c>
      <c r="E145" s="16"/>
      <c r="F145" s="5" t="s">
        <v>161</v>
      </c>
    </row>
    <row r="146" spans="1:6" s="5" customFormat="1" ht="15" customHeight="1" x14ac:dyDescent="0.25">
      <c r="A146" s="3">
        <v>54007</v>
      </c>
      <c r="B146" s="4" t="s">
        <v>30</v>
      </c>
      <c r="C146" s="16">
        <v>222</v>
      </c>
      <c r="D146" s="16">
        <v>223</v>
      </c>
      <c r="E146" s="16"/>
      <c r="F146" s="5" t="s">
        <v>161</v>
      </c>
    </row>
    <row r="147" spans="1:6" s="5" customFormat="1" ht="15" customHeight="1" x14ac:dyDescent="0.25">
      <c r="A147" s="3">
        <v>59002</v>
      </c>
      <c r="B147" s="4" t="s">
        <v>77</v>
      </c>
      <c r="C147" s="16">
        <v>723</v>
      </c>
      <c r="D147" s="16">
        <v>710</v>
      </c>
      <c r="E147" s="16"/>
      <c r="F147" s="5" t="s">
        <v>161</v>
      </c>
    </row>
    <row r="148" spans="1:6" s="5" customFormat="1" ht="15" customHeight="1" x14ac:dyDescent="0.25">
      <c r="A148" s="6">
        <v>2006</v>
      </c>
      <c r="B148" s="4" t="s">
        <v>148</v>
      </c>
      <c r="C148" s="16">
        <v>362</v>
      </c>
      <c r="D148" s="16">
        <v>346</v>
      </c>
      <c r="E148" s="16"/>
      <c r="F148" s="5" t="s">
        <v>161</v>
      </c>
    </row>
    <row r="149" spans="1:6" s="5" customFormat="1" ht="15" customHeight="1" x14ac:dyDescent="0.25">
      <c r="A149" s="3">
        <v>55004</v>
      </c>
      <c r="B149" s="4" t="s">
        <v>49</v>
      </c>
      <c r="C149" s="16">
        <v>233</v>
      </c>
      <c r="D149" s="16">
        <v>248</v>
      </c>
      <c r="E149" s="16"/>
      <c r="F149" s="5" t="s">
        <v>161</v>
      </c>
    </row>
    <row r="150" spans="1:6" s="5" customFormat="1" ht="15" customHeight="1" x14ac:dyDescent="0.25">
      <c r="A150" s="3">
        <v>63003</v>
      </c>
      <c r="B150" s="4" t="s">
        <v>110</v>
      </c>
      <c r="C150" s="16">
        <v>2723.12</v>
      </c>
      <c r="D150" s="16">
        <v>2775.69</v>
      </c>
      <c r="E150" s="16"/>
      <c r="F150" s="5" t="s">
        <v>161</v>
      </c>
    </row>
    <row r="151" spans="1:6" ht="15" customHeight="1" x14ac:dyDescent="0.25">
      <c r="C151" s="16">
        <f>SUM(C2:C150)</f>
        <v>134186.33999999997</v>
      </c>
      <c r="D151" s="16">
        <f>SUM(D2:D150)</f>
        <v>135343.97999999998</v>
      </c>
    </row>
  </sheetData>
  <sheetProtection password="C73F" sheet="1" objects="1" scenarios="1" selectLockedCells="1"/>
  <printOptions horizontalCentered="1" gridLines="1" gridLinesSet="0"/>
  <pageMargins left="0.25" right="0.25" top="0.75" bottom="1" header="0" footer="0"/>
  <pageSetup paperSize="5" scale="70" orientation="landscape" horizontalDpi="4294967292" verticalDpi="300" r:id="rId1"/>
  <headerFooter alignWithMargins="0">
    <oddHeader>&amp;C&amp;"Arial,Bold"SCHOOL DISTRICT LEVIES
2014 PAYABLE 2015</oddHeader>
    <oddFooter xml:space="preserve">&amp;L* Denotes not applicable to entire school district valuations or includes additional valuations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CashBalanceWaiver</vt:lpstr>
      <vt:lpstr>District Data</vt:lpstr>
      <vt:lpstr>DistrictName</vt:lpstr>
      <vt:lpstr>CashBalanceWaiver!Print_Area</vt:lpstr>
      <vt:lpstr>'District Data'!Print_Area_MI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Darnall, Tamara</dc:creator>
  <cp:lastModifiedBy>Woodmansey, Susan</cp:lastModifiedBy>
  <cp:lastPrinted>2019-03-19T18:06:38Z</cp:lastPrinted>
  <dcterms:created xsi:type="dcterms:W3CDTF">2015-01-14T17:01:32Z</dcterms:created>
  <dcterms:modified xsi:type="dcterms:W3CDTF">2019-03-19T18:06:46Z</dcterms:modified>
</cp:coreProperties>
</file>