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/>
  </bookViews>
  <sheets>
    <sheet name="FY2016 State Aid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'FY2016 State Aid'!$A$1:$O$152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'FY2016 State Aid'!$A$2:$N$154</definedName>
    <definedName name="_xlnm.Print_Titles" localSheetId="0">'FY2016 State Aid'!$A:$B,'FY2016 State Aid'!$1:$1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L152" i="1" l="1"/>
  <c r="H152" i="1"/>
  <c r="M130" i="1"/>
  <c r="J106" i="1"/>
  <c r="M106" i="1"/>
  <c r="J40" i="1"/>
  <c r="M40" i="1"/>
  <c r="M151" i="1"/>
  <c r="J151" i="1"/>
  <c r="M57" i="1"/>
  <c r="J57" i="1"/>
  <c r="J99" i="1"/>
  <c r="M99" i="1"/>
  <c r="J119" i="1"/>
  <c r="M33" i="1"/>
  <c r="J33" i="1"/>
  <c r="M45" i="1"/>
  <c r="J12" i="1"/>
  <c r="M12" i="1"/>
  <c r="J4" i="1"/>
  <c r="M4" i="1"/>
  <c r="M134" i="1"/>
  <c r="J134" i="1"/>
  <c r="M108" i="1"/>
  <c r="J108" i="1"/>
  <c r="J90" i="1"/>
  <c r="M90" i="1"/>
  <c r="J25" i="1"/>
  <c r="M30" i="1"/>
  <c r="J30" i="1"/>
  <c r="M148" i="1"/>
  <c r="J3" i="1"/>
  <c r="M3" i="1"/>
  <c r="J126" i="1"/>
  <c r="M126" i="1"/>
  <c r="M104" i="1"/>
  <c r="J104" i="1"/>
  <c r="M71" i="1"/>
  <c r="J71" i="1"/>
  <c r="J114" i="1"/>
  <c r="M114" i="1"/>
  <c r="J38" i="1"/>
  <c r="M117" i="1"/>
  <c r="J117" i="1"/>
  <c r="M150" i="1"/>
  <c r="J147" i="1"/>
  <c r="M147" i="1"/>
  <c r="J127" i="1"/>
  <c r="M127" i="1"/>
  <c r="M115" i="1"/>
  <c r="J115" i="1"/>
  <c r="M122" i="1"/>
  <c r="J122" i="1"/>
  <c r="J73" i="1"/>
  <c r="M73" i="1"/>
  <c r="J58" i="1"/>
  <c r="M85" i="1"/>
  <c r="J85" i="1"/>
  <c r="M14" i="1"/>
  <c r="J136" i="1"/>
  <c r="M136" i="1"/>
  <c r="J113" i="1"/>
  <c r="M113" i="1"/>
  <c r="M102" i="1"/>
  <c r="J102" i="1"/>
  <c r="M70" i="1"/>
  <c r="J70" i="1"/>
  <c r="J39" i="1"/>
  <c r="M39" i="1"/>
  <c r="J29" i="1"/>
  <c r="M52" i="1"/>
  <c r="J52" i="1"/>
  <c r="M143" i="1"/>
  <c r="J132" i="1"/>
  <c r="M132" i="1"/>
  <c r="J120" i="1"/>
  <c r="M120" i="1"/>
  <c r="M56" i="1"/>
  <c r="J35" i="1"/>
  <c r="M35" i="1"/>
  <c r="J17" i="1"/>
  <c r="M17" i="1"/>
  <c r="J9" i="1"/>
  <c r="J74" i="1"/>
  <c r="J145" i="1"/>
  <c r="M145" i="1"/>
  <c r="J50" i="1"/>
  <c r="M94" i="1"/>
  <c r="J94" i="1"/>
  <c r="M83" i="1"/>
  <c r="J19" i="1"/>
  <c r="M19" i="1"/>
  <c r="J87" i="1"/>
  <c r="M87" i="1"/>
  <c r="J49" i="1"/>
  <c r="J91" i="1"/>
  <c r="J100" i="1"/>
  <c r="M100" i="1"/>
  <c r="J22" i="1"/>
  <c r="M88" i="1"/>
  <c r="J88" i="1"/>
  <c r="M128" i="1"/>
  <c r="J86" i="1"/>
  <c r="M86" i="1"/>
  <c r="J66" i="1"/>
  <c r="M66" i="1"/>
  <c r="J23" i="1"/>
  <c r="M125" i="1"/>
  <c r="J84" i="1"/>
  <c r="M84" i="1"/>
  <c r="M107" i="1"/>
  <c r="J107" i="1"/>
  <c r="M116" i="1"/>
  <c r="J116" i="1"/>
  <c r="J89" i="1"/>
  <c r="M89" i="1"/>
  <c r="J27" i="1"/>
  <c r="J6" i="1"/>
  <c r="M6" i="1"/>
  <c r="J79" i="1"/>
  <c r="M142" i="1"/>
  <c r="J142" i="1"/>
  <c r="M80" i="1"/>
  <c r="J80" i="1"/>
  <c r="J69" i="1"/>
  <c r="M69" i="1"/>
  <c r="J131" i="1"/>
  <c r="J95" i="1"/>
  <c r="M95" i="1"/>
  <c r="J55" i="1"/>
  <c r="M55" i="1"/>
  <c r="M110" i="1"/>
  <c r="J110" i="1"/>
  <c r="M65" i="1"/>
  <c r="J65" i="1"/>
  <c r="J18" i="1"/>
  <c r="M18" i="1"/>
  <c r="J64" i="1"/>
  <c r="M97" i="1"/>
  <c r="J97" i="1"/>
  <c r="M63" i="1"/>
  <c r="J47" i="1"/>
  <c r="M47" i="1"/>
  <c r="J24" i="1"/>
  <c r="M24" i="1"/>
  <c r="M62" i="1"/>
  <c r="J62" i="1"/>
  <c r="M124" i="1"/>
  <c r="J124" i="1"/>
  <c r="J60" i="1"/>
  <c r="M60" i="1"/>
  <c r="J21" i="1"/>
  <c r="M96" i="1"/>
  <c r="J96" i="1"/>
  <c r="M59" i="1"/>
  <c r="J13" i="1"/>
  <c r="M13" i="1"/>
  <c r="J51" i="1"/>
  <c r="M51" i="1"/>
  <c r="M105" i="1"/>
  <c r="J105" i="1"/>
  <c r="M72" i="1"/>
  <c r="J72" i="1"/>
  <c r="J42" i="1"/>
  <c r="M42" i="1"/>
  <c r="J76" i="1"/>
  <c r="M43" i="1"/>
  <c r="J43" i="1"/>
  <c r="M16" i="1"/>
  <c r="J31" i="1"/>
  <c r="M31" i="1"/>
  <c r="J7" i="1"/>
  <c r="M7" i="1"/>
  <c r="M129" i="1"/>
  <c r="J129" i="1"/>
  <c r="M41" i="1"/>
  <c r="J41" i="1"/>
  <c r="J37" i="1"/>
  <c r="M37" i="1"/>
  <c r="M139" i="1"/>
  <c r="J101" i="1"/>
  <c r="M101" i="1"/>
  <c r="J98" i="1"/>
  <c r="M98" i="1"/>
  <c r="M48" i="1"/>
  <c r="J44" i="1"/>
  <c r="M44" i="1"/>
  <c r="J32" i="1"/>
  <c r="M32" i="1"/>
  <c r="M123" i="1"/>
  <c r="J123" i="1"/>
  <c r="M93" i="1"/>
  <c r="J93" i="1"/>
  <c r="J92" i="1"/>
  <c r="M92" i="1"/>
  <c r="J140" i="1"/>
  <c r="M138" i="1"/>
  <c r="J138" i="1"/>
  <c r="J67" i="1"/>
  <c r="J53" i="1"/>
  <c r="M53" i="1"/>
  <c r="J77" i="1"/>
  <c r="J133" i="1"/>
  <c r="J146" i="1"/>
  <c r="M146" i="1"/>
  <c r="J28" i="1"/>
  <c r="J112" i="1"/>
  <c r="M112" i="1"/>
  <c r="M135" i="1"/>
  <c r="J5" i="1"/>
  <c r="M5" i="1"/>
  <c r="J68" i="1"/>
  <c r="J103" i="1"/>
  <c r="M103" i="1"/>
  <c r="J10" i="1"/>
  <c r="M81" i="1"/>
  <c r="J26" i="1"/>
  <c r="M26" i="1"/>
  <c r="J61" i="1"/>
  <c r="M61" i="1"/>
  <c r="J137" i="1"/>
  <c r="M54" i="1"/>
  <c r="J2" i="1"/>
  <c r="M2" i="1"/>
  <c r="J36" i="1"/>
  <c r="M36" i="1"/>
  <c r="J121" i="1"/>
  <c r="J46" i="1"/>
  <c r="J20" i="1"/>
  <c r="M20" i="1"/>
  <c r="J118" i="1"/>
  <c r="M118" i="1"/>
  <c r="J15" i="1"/>
  <c r="J8" i="1"/>
  <c r="J11" i="1"/>
  <c r="M11" i="1"/>
  <c r="J149" i="1"/>
  <c r="M149" i="1"/>
  <c r="J78" i="1"/>
  <c r="M75" i="1"/>
  <c r="J75" i="1"/>
  <c r="J144" i="1"/>
  <c r="M144" i="1"/>
  <c r="K152" i="1"/>
  <c r="J111" i="1"/>
  <c r="E152" i="1"/>
  <c r="N114" i="1" l="1"/>
  <c r="N3" i="1"/>
  <c r="N101" i="1"/>
  <c r="N100" i="1"/>
  <c r="N19" i="1"/>
  <c r="N37" i="1"/>
  <c r="N31" i="1"/>
  <c r="N60" i="1"/>
  <c r="N47" i="1"/>
  <c r="N2" i="1"/>
  <c r="N41" i="1"/>
  <c r="N122" i="1"/>
  <c r="N93" i="1"/>
  <c r="N124" i="1"/>
  <c r="N42" i="1"/>
  <c r="N13" i="1"/>
  <c r="N65" i="1"/>
  <c r="N86" i="1"/>
  <c r="N145" i="1"/>
  <c r="N147" i="1"/>
  <c r="N70" i="1"/>
  <c r="N57" i="1"/>
  <c r="N98" i="1"/>
  <c r="N72" i="1"/>
  <c r="N18" i="1"/>
  <c r="N95" i="1"/>
  <c r="N6" i="1"/>
  <c r="N90" i="1"/>
  <c r="N75" i="1"/>
  <c r="N44" i="1"/>
  <c r="N136" i="1"/>
  <c r="N73" i="1"/>
  <c r="N108" i="1"/>
  <c r="N106" i="1"/>
  <c r="N149" i="1"/>
  <c r="N138" i="1"/>
  <c r="N92" i="1"/>
  <c r="N69" i="1"/>
  <c r="N89" i="1"/>
  <c r="N132" i="1"/>
  <c r="N39" i="1"/>
  <c r="N71" i="1"/>
  <c r="N12" i="1"/>
  <c r="N99" i="1"/>
  <c r="N53" i="1"/>
  <c r="N118" i="1"/>
  <c r="N35" i="1"/>
  <c r="N120" i="1"/>
  <c r="N26" i="1"/>
  <c r="N11" i="1"/>
  <c r="N36" i="1"/>
  <c r="N5" i="1"/>
  <c r="N144" i="1"/>
  <c r="N20" i="1"/>
  <c r="N61" i="1"/>
  <c r="N146" i="1"/>
  <c r="M8" i="1"/>
  <c r="N8" i="1" s="1"/>
  <c r="M46" i="1"/>
  <c r="N46" i="1" s="1"/>
  <c r="N103" i="1"/>
  <c r="M77" i="1"/>
  <c r="N77" i="1" s="1"/>
  <c r="M67" i="1"/>
  <c r="N67" i="1" s="1"/>
  <c r="F152" i="1"/>
  <c r="C152" i="1"/>
  <c r="C160" i="1" s="1"/>
  <c r="M78" i="1"/>
  <c r="N78" i="1" s="1"/>
  <c r="M121" i="1"/>
  <c r="N121" i="1" s="1"/>
  <c r="M137" i="1"/>
  <c r="N137" i="1" s="1"/>
  <c r="M10" i="1"/>
  <c r="N10" i="1" s="1"/>
  <c r="M140" i="1"/>
  <c r="N140" i="1" s="1"/>
  <c r="N129" i="1"/>
  <c r="D152" i="1"/>
  <c r="D160" i="1" s="1"/>
  <c r="J54" i="1"/>
  <c r="N54" i="1" s="1"/>
  <c r="J81" i="1"/>
  <c r="N81" i="1" s="1"/>
  <c r="M68" i="1"/>
  <c r="N68" i="1" s="1"/>
  <c r="N32" i="1"/>
  <c r="J82" i="1"/>
  <c r="M82" i="1"/>
  <c r="N116" i="1"/>
  <c r="N102" i="1"/>
  <c r="N115" i="1"/>
  <c r="N104" i="1"/>
  <c r="N134" i="1"/>
  <c r="N151" i="1"/>
  <c r="G152" i="1"/>
  <c r="M111" i="1"/>
  <c r="M15" i="1"/>
  <c r="N15" i="1" s="1"/>
  <c r="N112" i="1"/>
  <c r="N123" i="1"/>
  <c r="N105" i="1"/>
  <c r="N62" i="1"/>
  <c r="N110" i="1"/>
  <c r="M79" i="1"/>
  <c r="N79" i="1" s="1"/>
  <c r="I152" i="1"/>
  <c r="J135" i="1"/>
  <c r="N135" i="1" s="1"/>
  <c r="M28" i="1"/>
  <c r="N28" i="1" s="1"/>
  <c r="M133" i="1"/>
  <c r="N133" i="1" s="1"/>
  <c r="J48" i="1"/>
  <c r="N48" i="1" s="1"/>
  <c r="J139" i="1"/>
  <c r="N139" i="1" s="1"/>
  <c r="M141" i="1"/>
  <c r="J141" i="1"/>
  <c r="N80" i="1"/>
  <c r="J34" i="1"/>
  <c r="M34" i="1"/>
  <c r="J125" i="1"/>
  <c r="N125" i="1" s="1"/>
  <c r="M23" i="1"/>
  <c r="N23" i="1" s="1"/>
  <c r="M91" i="1"/>
  <c r="N91" i="1" s="1"/>
  <c r="M49" i="1"/>
  <c r="N49" i="1" s="1"/>
  <c r="M74" i="1"/>
  <c r="N74" i="1" s="1"/>
  <c r="M9" i="1"/>
  <c r="N9" i="1" s="1"/>
  <c r="N7" i="1"/>
  <c r="M76" i="1"/>
  <c r="N76" i="1" s="1"/>
  <c r="N51" i="1"/>
  <c r="M21" i="1"/>
  <c r="N21" i="1" s="1"/>
  <c r="N24" i="1"/>
  <c r="M64" i="1"/>
  <c r="N64" i="1" s="1"/>
  <c r="N55" i="1"/>
  <c r="N142" i="1"/>
  <c r="N107" i="1"/>
  <c r="N66" i="1"/>
  <c r="M22" i="1"/>
  <c r="N22" i="1" s="1"/>
  <c r="N87" i="1"/>
  <c r="M50" i="1"/>
  <c r="N50" i="1" s="1"/>
  <c r="N17" i="1"/>
  <c r="M29" i="1"/>
  <c r="N29" i="1" s="1"/>
  <c r="N113" i="1"/>
  <c r="M58" i="1"/>
  <c r="N58" i="1" s="1"/>
  <c r="N127" i="1"/>
  <c r="M38" i="1"/>
  <c r="N38" i="1" s="1"/>
  <c r="N126" i="1"/>
  <c r="M25" i="1"/>
  <c r="N25" i="1" s="1"/>
  <c r="N4" i="1"/>
  <c r="M119" i="1"/>
  <c r="N119" i="1" s="1"/>
  <c r="N40" i="1"/>
  <c r="J16" i="1"/>
  <c r="N16" i="1" s="1"/>
  <c r="N43" i="1"/>
  <c r="J59" i="1"/>
  <c r="N59" i="1" s="1"/>
  <c r="N96" i="1"/>
  <c r="J63" i="1"/>
  <c r="N63" i="1" s="1"/>
  <c r="N97" i="1"/>
  <c r="J109" i="1"/>
  <c r="M109" i="1"/>
  <c r="M131" i="1"/>
  <c r="N131" i="1" s="1"/>
  <c r="M27" i="1"/>
  <c r="N27" i="1" s="1"/>
  <c r="N84" i="1"/>
  <c r="J128" i="1"/>
  <c r="N128" i="1" s="1"/>
  <c r="N88" i="1"/>
  <c r="J83" i="1"/>
  <c r="N83" i="1" s="1"/>
  <c r="N94" i="1"/>
  <c r="J56" i="1"/>
  <c r="N56" i="1" s="1"/>
  <c r="J143" i="1"/>
  <c r="N143" i="1" s="1"/>
  <c r="N52" i="1"/>
  <c r="J14" i="1"/>
  <c r="N14" i="1" s="1"/>
  <c r="N85" i="1"/>
  <c r="J150" i="1"/>
  <c r="N150" i="1" s="1"/>
  <c r="N117" i="1"/>
  <c r="J148" i="1"/>
  <c r="N148" i="1" s="1"/>
  <c r="N30" i="1"/>
  <c r="J45" i="1"/>
  <c r="N45" i="1" s="1"/>
  <c r="N33" i="1"/>
  <c r="J130" i="1"/>
  <c r="N130" i="1" s="1"/>
  <c r="M154" i="1"/>
  <c r="J154" i="1"/>
  <c r="N154" i="1" l="1"/>
  <c r="N141" i="1"/>
  <c r="J152" i="1"/>
  <c r="N34" i="1"/>
  <c r="M152" i="1"/>
  <c r="N82" i="1"/>
  <c r="N111" i="1"/>
  <c r="N109" i="1"/>
  <c r="N152" i="1" l="1"/>
  <c r="N156" i="1" s="1"/>
</calcChain>
</file>

<file path=xl/sharedStrings.xml><?xml version="1.0" encoding="utf-8"?>
<sst xmlns="http://schemas.openxmlformats.org/spreadsheetml/2006/main" count="169" uniqueCount="169">
  <si>
    <t>District No.</t>
  </si>
  <si>
    <t>District Name</t>
  </si>
  <si>
    <t>2013 State Aid Fall Enrollment</t>
  </si>
  <si>
    <t>2014 State Aid Fall Enrollment</t>
  </si>
  <si>
    <t>2015 State Aid Fall Enrollment</t>
  </si>
  <si>
    <t xml:space="preserve">TOTAL Need </t>
  </si>
  <si>
    <t xml:space="preserve">1st Half
Local Effort
(Pay 2015)  </t>
  </si>
  <si>
    <t>1st Half Penalties &amp; Adjustments</t>
  </si>
  <si>
    <t>Additional Aid as per 13-13-87</t>
  </si>
  <si>
    <t xml:space="preserve">
1st Half State Aid
1/2 of Need minus 1st half local effort</t>
  </si>
  <si>
    <t>2nd Half
Local Effort
(Pay 2016)</t>
  </si>
  <si>
    <t>2nd Half Penalties &amp; Adjustments (Gaming)</t>
  </si>
  <si>
    <t>2nd Half State Aid
1/2 of Need minus 2nd half local effort</t>
  </si>
  <si>
    <t xml:space="preserve">FY2016 State Aid 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</si>
  <si>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</si>
  <si>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</si>
  <si>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</si>
  <si>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</si>
  <si>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</si>
  <si>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</si>
  <si>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</si>
  <si>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</si>
  <si>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</si>
  <si>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</si>
  <si>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</si>
  <si>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</si>
  <si>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</si>
  <si>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</si>
  <si>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</si>
  <si>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</si>
  <si>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</si>
  <si>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</si>
  <si>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</si>
  <si>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</si>
  <si>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</si>
  <si>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</si>
  <si>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</si>
  <si>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</si>
  <si>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</si>
  <si>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</si>
  <si>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</si>
  <si>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</si>
  <si>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</si>
  <si>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</si>
  <si>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</si>
  <si>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</si>
  <si>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</si>
  <si>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</si>
  <si>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</si>
  <si>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</si>
  <si>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</si>
  <si>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</si>
  <si>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</si>
  <si>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</si>
  <si>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</si>
  <si>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</si>
  <si>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</si>
  <si>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</si>
  <si>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</si>
  <si>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</si>
  <si>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</si>
  <si>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</si>
  <si>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</si>
  <si>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</si>
  <si>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</si>
  <si>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</si>
  <si>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</si>
  <si>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</si>
  <si>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</si>
  <si>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</si>
  <si>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</si>
  <si>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</si>
  <si>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</si>
  <si>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</si>
  <si>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</si>
  <si>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</si>
  <si>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</si>
  <si>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</si>
  <si>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</si>
  <si>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</si>
  <si>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</si>
  <si>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</si>
  <si>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</si>
  <si>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</si>
  <si>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</si>
  <si>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</si>
  <si>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</si>
  <si>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</si>
  <si>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</si>
  <si>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</si>
  <si>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</si>
  <si>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</si>
  <si>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</si>
  <si>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</si>
  <si>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</si>
  <si>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</si>
  <si>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</si>
  <si>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</si>
  <si>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</si>
  <si>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</si>
  <si>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</si>
  <si>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</si>
  <si>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</si>
  <si>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</si>
  <si>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</si>
  <si>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</si>
  <si>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</si>
  <si>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</si>
  <si>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</si>
  <si>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</si>
  <si>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</si>
  <si>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</si>
  <si>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</si>
  <si>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</si>
  <si>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</si>
  <si>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</si>
  <si>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</si>
  <si>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</si>
  <si>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</si>
  <si>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</si>
  <si>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</si>
  <si>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</si>
  <si>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</si>
  <si>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</si>
  <si>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</si>
  <si>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</si>
  <si>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</si>
  <si>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</si>
  <si>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</si>
  <si>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</si>
  <si>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</si>
  <si>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</si>
  <si>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</si>
  <si>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</si>
  <si>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</si>
  <si>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</si>
  <si>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</si>
  <si>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</si>
  <si>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</si>
  <si>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</si>
  <si>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</si>
  <si>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</si>
  <si>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</si>
  <si>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</si>
  <si>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</si>
  <si>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</si>
  <si>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</si>
  <si>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</si>
  <si>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</si>
  <si>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</si>
  <si>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</si>
  <si>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</si>
  <si>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 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</si>
  <si>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</si>
  <si>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</si>
  <si>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</si>
  <si>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</si>
  <si>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</si>
  <si>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</si>
  <si>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</si>
  <si>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</si>
  <si>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</si>
  <si>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</si>
  <si>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</si>
  <si>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</si>
  <si>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</si>
  <si>
    <t>Total State Aid</t>
  </si>
  <si>
    <t>Stickney 01-2</t>
  </si>
  <si>
    <t>Corsica 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</si>
</sst>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#,##0.000"/>
    <numFmt numFmtId="165" formatCode="&quot;$&quot;#,##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0"/>
      <name val="Gill Sans MT"/>
      <family val="2"/>
    </font>
    <font>
      <sz val="9"/>
      <color rgb="FF002060"/>
      <name val="Gill Sans MT"/>
      <family val="2"/>
    </font>
    <font>
      <sz val="9"/>
      <color theme="3" tint="-0.499984740745262"/>
      <name val="Gill Sans MT"/>
      <family val="2"/>
    </font>
    <font>
      <sz val="9"/>
      <color rgb="FFFF0000"/>
      <name val="Gill Sans MT"/>
      <family val="2"/>
    </font>
    <font>
      <sz val="9"/>
      <name val="Gill Sans MT"/>
      <family val="2"/>
    </font>
    <font>
      <sz val="10"/>
      <color rgb="FF002060"/>
      <name val="Gill Sans MT"/>
      <family val="2"/>
    </font>
    <font>
      <sz val="9"/>
      <color rgb="FF002060"/>
      <name val="Ebrima"/>
    </font>
    <font>
      <sz val="11"/>
      <color theme="1"/>
      <name val="Gill Sans MT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427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 wrapText="1"/>
    </xf>
    <xf numFmtId="5" fontId="3" fillId="2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4" fillId="0" borderId="2" xfId="0" applyFont="1" applyFill="1" applyBorder="1" applyAlignment="1">
      <alignment horizontal="left"/>
    </xf>
    <xf numFmtId="4" fontId="4" fillId="0" borderId="2" xfId="0" applyNumberFormat="1" applyFont="1" applyFill="1" applyBorder="1"/>
    <xf numFmtId="165" fontId="4" fillId="0" borderId="2" xfId="0" applyNumberFormat="1" applyFont="1" applyFill="1" applyBorder="1"/>
    <xf numFmtId="5" fontId="4" fillId="0" borderId="2" xfId="0" applyNumberFormat="1" applyFont="1" applyFill="1" applyBorder="1"/>
    <xf numFmtId="6" fontId="4" fillId="0" borderId="2" xfId="0" applyNumberFormat="1" applyFont="1" applyFill="1" applyBorder="1"/>
    <xf numFmtId="5" fontId="4" fillId="0" borderId="2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2" xfId="0" applyNumberFormat="1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left"/>
    </xf>
    <xf numFmtId="5" fontId="5" fillId="0" borderId="2" xfId="0" applyNumberFormat="1" applyFont="1" applyFill="1" applyBorder="1"/>
    <xf numFmtId="3" fontId="4" fillId="0" borderId="3" xfId="0" applyNumberFormat="1" applyFont="1" applyFill="1" applyBorder="1" applyAlignment="1">
      <alignment horizontal="center" wrapText="1"/>
    </xf>
    <xf numFmtId="4" fontId="4" fillId="0" borderId="0" xfId="0" applyNumberFormat="1" applyFont="1" applyFill="1" applyBorder="1"/>
    <xf numFmtId="5" fontId="4" fillId="0" borderId="0" xfId="0" applyNumberFormat="1" applyFont="1" applyFill="1" applyBorder="1"/>
    <xf numFmtId="6" fontId="4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3" fontId="4" fillId="3" borderId="4" xfId="0" applyNumberFormat="1" applyFont="1" applyFill="1" applyBorder="1" applyAlignment="1">
      <alignment horizontal="left" wrapText="1"/>
    </xf>
    <xf numFmtId="3" fontId="4" fillId="3" borderId="5" xfId="0" applyNumberFormat="1" applyFont="1" applyFill="1" applyBorder="1" applyAlignment="1">
      <alignment horizontal="left" wrapText="1"/>
    </xf>
    <xf numFmtId="4" fontId="4" fillId="3" borderId="5" xfId="0" applyNumberFormat="1" applyFont="1" applyFill="1" applyBorder="1" applyAlignment="1">
      <alignment wrapText="1"/>
    </xf>
    <xf numFmtId="5" fontId="4" fillId="3" borderId="5" xfId="0" applyNumberFormat="1" applyFont="1" applyFill="1" applyBorder="1" applyAlignment="1">
      <alignment wrapText="1"/>
    </xf>
    <xf numFmtId="6" fontId="4" fillId="3" borderId="5" xfId="0" applyNumberFormat="1" applyFont="1" applyFill="1" applyBorder="1" applyAlignment="1">
      <alignment wrapText="1"/>
    </xf>
    <xf numFmtId="5" fontId="6" fillId="3" borderId="5" xfId="0" applyNumberFormat="1" applyFont="1" applyFill="1" applyBorder="1" applyAlignment="1">
      <alignment wrapText="1"/>
    </xf>
    <xf numFmtId="5" fontId="7" fillId="3" borderId="5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left" wrapText="1"/>
    </xf>
    <xf numFmtId="4" fontId="4" fillId="0" borderId="0" xfId="0" applyNumberFormat="1" applyFont="1" applyFill="1" applyBorder="1" applyAlignment="1">
      <alignment wrapText="1"/>
    </xf>
    <xf numFmtId="5" fontId="4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165" fontId="4" fillId="0" borderId="0" xfId="0" applyNumberFormat="1" applyFont="1" applyFill="1" applyBorder="1"/>
    <xf numFmtId="5" fontId="8" fillId="0" borderId="0" xfId="0" applyNumberFormat="1" applyFont="1" applyFill="1" applyBorder="1"/>
    <xf numFmtId="2" fontId="9" fillId="4" borderId="6" xfId="0" applyNumberFormat="1" applyFont="1" applyFill="1" applyBorder="1" applyAlignment="1"/>
    <xf numFmtId="4" fontId="9" fillId="4" borderId="6" xfId="0" applyNumberFormat="1" applyFont="1" applyFill="1" applyBorder="1" applyAlignment="1"/>
  </cellXfs>
  <cellStyles count="14">
    <cellStyle name="Comma 2" xfId="1"/>
    <cellStyle name="Comma 3" xfId="2"/>
    <cellStyle name="Comma 4" xfId="3"/>
    <cellStyle name="Normal" xfId="0" builtinId="0"/>
    <cellStyle name="Normal 10" xfId="4"/>
    <cellStyle name="Normal 11" xfId="5"/>
    <cellStyle name="Normal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GSA%20FY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2016 State Aid"/>
      <sheetName val="Need Calc"/>
      <sheetName val="State Aid Fall Enroll"/>
      <sheetName val="ELL"/>
      <sheetName val="ARSD 24.17.03.07"/>
      <sheetName val="SDCL 13-13-87 Summary"/>
      <sheetName val="13-13-87 Details"/>
      <sheetName val="SCHV2015"/>
      <sheetName val="SCHV2016"/>
      <sheetName val="Notes"/>
      <sheetName val="Gaming Adjus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P19" sqref="P18:P19"/>
    </sheetView>
  </sheetViews>
  <sheetFormatPr defaultRowHeight="15.75" x14ac:dyDescent="0.35"/>
  <cols>
    <col min="1" max="1" width="6.42578125" style="36" bestFit="1" customWidth="1"/>
    <col min="2" max="2" width="20.7109375" style="36" bestFit="1" customWidth="1"/>
    <col min="3" max="3" width="8.85546875" style="13" bestFit="1" customWidth="1"/>
    <col min="4" max="5" width="8.85546875" style="13" customWidth="1"/>
    <col min="6" max="6" width="11.7109375" style="37" bestFit="1" customWidth="1"/>
    <col min="7" max="7" width="11.140625" style="19" bestFit="1" customWidth="1"/>
    <col min="8" max="8" width="9.85546875" style="13" bestFit="1" customWidth="1"/>
    <col min="9" max="9" width="9.140625" style="21" bestFit="1" customWidth="1"/>
    <col min="10" max="10" width="15.140625" style="13" bestFit="1" customWidth="1"/>
    <col min="11" max="11" width="13.42578125" style="22" bestFit="1" customWidth="1"/>
    <col min="12" max="12" width="9.85546875" style="13" bestFit="1" customWidth="1"/>
    <col min="13" max="13" width="15.7109375" style="13" bestFit="1" customWidth="1"/>
    <col min="14" max="14" width="12.42578125" style="13" bestFit="1" customWidth="1"/>
    <col min="15" max="15" width="11.5703125" style="13" bestFit="1" customWidth="1"/>
    <col min="16" max="16384" width="9.140625" style="13"/>
  </cols>
  <sheetData>
    <row r="1" spans="1:14" s="6" customFormat="1" ht="63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x14ac:dyDescent="0.35">
      <c r="A2" s="7">
        <v>6001</v>
      </c>
      <c r="B2" s="7" t="s">
        <v>27</v>
      </c>
      <c r="C2" s="8">
        <v>4255.4799999999996</v>
      </c>
      <c r="D2" s="8">
        <v>4351.5200000000004</v>
      </c>
      <c r="E2" s="8">
        <v>4470.79</v>
      </c>
      <c r="F2" s="9">
        <v>21859998</v>
      </c>
      <c r="G2" s="10">
        <v>5592446</v>
      </c>
      <c r="H2" s="11"/>
      <c r="I2" s="12">
        <v>0</v>
      </c>
      <c r="J2" s="12">
        <f>IF((0.5*F2)-G2+H2+(0.5*I2)&lt;0,0,ROUND((0.5*F2)-G2+H2+(0.5*I2),0))</f>
        <v>5337553</v>
      </c>
      <c r="K2" s="10">
        <v>5393493</v>
      </c>
      <c r="L2" s="11"/>
      <c r="M2" s="12">
        <f>IF((0.5*F2)-K2+L2+(0.5*I2)&lt;0,0,ROUND((0.5*F2)-K2+L2+(0.5*I2),0))</f>
        <v>5536506</v>
      </c>
      <c r="N2" s="10">
        <f>J2+M2</f>
        <v>10874059</v>
      </c>
    </row>
    <row r="3" spans="1:14" ht="13.5" customHeight="1" x14ac:dyDescent="0.35">
      <c r="A3" s="7">
        <v>58003</v>
      </c>
      <c r="B3" s="7" t="s">
        <v>146</v>
      </c>
      <c r="C3" s="8">
        <v>275</v>
      </c>
      <c r="D3" s="8">
        <v>267</v>
      </c>
      <c r="E3" s="8">
        <v>262.10000000000002</v>
      </c>
      <c r="F3" s="9">
        <v>1510517</v>
      </c>
      <c r="G3" s="10">
        <v>1057103</v>
      </c>
      <c r="H3" s="11"/>
      <c r="I3" s="12">
        <v>0</v>
      </c>
      <c r="J3" s="12">
        <f>IF((0.5*F3)-G3+H3+(0.5*I3)&lt;0,0,ROUND((0.5*F3)-G3+H3+(0.5*I3),0))</f>
        <v>0</v>
      </c>
      <c r="K3" s="10">
        <v>1114211</v>
      </c>
      <c r="L3" s="11"/>
      <c r="M3" s="12">
        <f>IF((0.5*F3)-K3+L3+(0.5*I3)&lt;0,0,ROUND((0.5*F3)-K3+L3+(0.5*I3),0))</f>
        <v>0</v>
      </c>
      <c r="N3" s="10">
        <f>J3+M3</f>
        <v>0</v>
      </c>
    </row>
    <row r="4" spans="1:14" ht="13.5" customHeight="1" x14ac:dyDescent="0.35">
      <c r="A4" s="7">
        <v>61001</v>
      </c>
      <c r="B4" s="7" t="s">
        <v>153</v>
      </c>
      <c r="C4" s="8">
        <v>290.45</v>
      </c>
      <c r="D4" s="8">
        <v>285.58</v>
      </c>
      <c r="E4" s="8">
        <v>279.63</v>
      </c>
      <c r="F4" s="9">
        <v>1594998</v>
      </c>
      <c r="G4" s="10">
        <v>409144</v>
      </c>
      <c r="H4" s="11"/>
      <c r="I4" s="12">
        <v>0</v>
      </c>
      <c r="J4" s="12">
        <f>IF((0.5*F4)-G4+H4+(0.5*I4)&lt;0,0,ROUND((0.5*F4)-G4+H4+(0.5*I4),0))</f>
        <v>388355</v>
      </c>
      <c r="K4" s="10">
        <v>415089</v>
      </c>
      <c r="L4" s="11"/>
      <c r="M4" s="12">
        <f>IF((0.5*F4)-K4+L4+(0.5*I4)&lt;0,0,ROUND((0.5*F4)-K4+L4+(0.5*I4),0))</f>
        <v>382410</v>
      </c>
      <c r="N4" s="10">
        <f>J4+M4</f>
        <v>770765</v>
      </c>
    </row>
    <row r="5" spans="1:14" ht="13.5" customHeight="1" x14ac:dyDescent="0.35">
      <c r="A5" s="7">
        <v>11001</v>
      </c>
      <c r="B5" s="7" t="s">
        <v>36</v>
      </c>
      <c r="C5" s="8">
        <v>333</v>
      </c>
      <c r="D5" s="8">
        <v>346</v>
      </c>
      <c r="E5" s="8">
        <v>300</v>
      </c>
      <c r="F5" s="9">
        <v>1862558</v>
      </c>
      <c r="G5" s="10">
        <v>295699</v>
      </c>
      <c r="H5" s="11"/>
      <c r="I5" s="12">
        <v>0</v>
      </c>
      <c r="J5" s="12">
        <f>IF((0.5*F5)-G5+H5+(0.5*I5)&lt;0,0,ROUND((0.5*F5)-G5+H5+(0.5*I5),0))</f>
        <v>635580</v>
      </c>
      <c r="K5" s="10">
        <v>313475</v>
      </c>
      <c r="L5" s="11"/>
      <c r="M5" s="12">
        <f>IF((0.5*F5)-K5+L5+(0.5*I5)&lt;0,0,ROUND((0.5*F5)-K5+L5+(0.5*I5),0))</f>
        <v>617804</v>
      </c>
      <c r="N5" s="10">
        <f>J5+M5</f>
        <v>1253384</v>
      </c>
    </row>
    <row r="6" spans="1:14" ht="13.5" customHeight="1" x14ac:dyDescent="0.35">
      <c r="A6" s="7">
        <v>38001</v>
      </c>
      <c r="B6" s="7" t="s">
        <v>92</v>
      </c>
      <c r="C6" s="8">
        <v>281.99</v>
      </c>
      <c r="D6" s="8">
        <v>286</v>
      </c>
      <c r="E6" s="8">
        <v>266</v>
      </c>
      <c r="F6" s="9">
        <v>1576374</v>
      </c>
      <c r="G6" s="10">
        <v>439994</v>
      </c>
      <c r="H6" s="11"/>
      <c r="I6" s="12">
        <v>0</v>
      </c>
      <c r="J6" s="12">
        <f>IF((0.5*F6)-G6+H6+(0.5*I6)&lt;0,0,ROUND((0.5*F6)-G6+H6+(0.5*I6),0))</f>
        <v>348193</v>
      </c>
      <c r="K6" s="10">
        <v>460557</v>
      </c>
      <c r="L6" s="11"/>
      <c r="M6" s="12">
        <f>IF((0.5*F6)-K6+L6+(0.5*I6)&lt;0,0,ROUND((0.5*F6)-K6+L6+(0.5*I6),0))</f>
        <v>327630</v>
      </c>
      <c r="N6" s="10">
        <f>J6+M6</f>
        <v>675823</v>
      </c>
    </row>
    <row r="7" spans="1:14" ht="13.5" customHeight="1" x14ac:dyDescent="0.35">
      <c r="A7" s="7">
        <v>21001</v>
      </c>
      <c r="B7" s="7" t="s">
        <v>60</v>
      </c>
      <c r="C7" s="8">
        <v>166</v>
      </c>
      <c r="D7" s="8">
        <v>173</v>
      </c>
      <c r="E7" s="8">
        <v>170</v>
      </c>
      <c r="F7" s="9">
        <v>973131</v>
      </c>
      <c r="G7" s="10">
        <v>173346</v>
      </c>
      <c r="H7" s="11"/>
      <c r="I7" s="12">
        <v>0</v>
      </c>
      <c r="J7" s="12">
        <f>IF((0.5*F7)-G7+H7+(0.5*I7)&lt;0,0,ROUND((0.5*F7)-G7+H7+(0.5*I7),0))</f>
        <v>313220</v>
      </c>
      <c r="K7" s="10">
        <v>187395</v>
      </c>
      <c r="L7" s="11"/>
      <c r="M7" s="12">
        <f>IF((0.5*F7)-K7+L7+(0.5*I7)&lt;0,0,ROUND((0.5*F7)-K7+L7+(0.5*I7),0))</f>
        <v>299171</v>
      </c>
      <c r="N7" s="10">
        <f>J7+M7</f>
        <v>612391</v>
      </c>
    </row>
    <row r="8" spans="1:14" ht="13.5" customHeight="1" x14ac:dyDescent="0.35">
      <c r="A8" s="7">
        <v>4001</v>
      </c>
      <c r="B8" s="7" t="s">
        <v>20</v>
      </c>
      <c r="C8" s="8">
        <v>261</v>
      </c>
      <c r="D8" s="8">
        <v>251</v>
      </c>
      <c r="E8" s="8">
        <v>238</v>
      </c>
      <c r="F8" s="9">
        <v>1435046</v>
      </c>
      <c r="G8" s="10">
        <v>186485</v>
      </c>
      <c r="H8" s="11"/>
      <c r="I8" s="12">
        <v>0</v>
      </c>
      <c r="J8" s="12">
        <f>IF((0.5*F8)-G8+H8+(0.5*I8)&lt;0,0,ROUND((0.5*F8)-G8+H8+(0.5*I8),0))</f>
        <v>531038</v>
      </c>
      <c r="K8" s="10">
        <v>189775</v>
      </c>
      <c r="L8" s="11"/>
      <c r="M8" s="12">
        <f>IF((0.5*F8)-K8+L8+(0.5*I8)&lt;0,0,ROUND((0.5*F8)-K8+L8+(0.5*I8),0))</f>
        <v>527748</v>
      </c>
      <c r="N8" s="10">
        <f>J8+M8</f>
        <v>1058786</v>
      </c>
    </row>
    <row r="9" spans="1:14" ht="13.5" customHeight="1" x14ac:dyDescent="0.35">
      <c r="A9" s="7">
        <v>49001</v>
      </c>
      <c r="B9" s="7" t="s">
        <v>117</v>
      </c>
      <c r="C9" s="8">
        <v>422.51</v>
      </c>
      <c r="D9" s="8">
        <v>459.89</v>
      </c>
      <c r="E9" s="8">
        <v>477</v>
      </c>
      <c r="F9" s="9">
        <v>2450530</v>
      </c>
      <c r="G9" s="10">
        <v>340142</v>
      </c>
      <c r="H9" s="11"/>
      <c r="I9" s="12">
        <v>0</v>
      </c>
      <c r="J9" s="12">
        <f>IF((0.5*F9)-G9+H9+(0.5*I9)&lt;0,0,ROUND((0.5*F9)-G9+H9+(0.5*I9),0))</f>
        <v>885123</v>
      </c>
      <c r="K9" s="10">
        <v>338971</v>
      </c>
      <c r="L9" s="11"/>
      <c r="M9" s="12">
        <f>IF((0.5*F9)-K9+L9+(0.5*I9)&lt;0,0,ROUND((0.5*F9)-K9+L9+(0.5*I9),0))</f>
        <v>886294</v>
      </c>
      <c r="N9" s="10">
        <f>J9+M9</f>
        <v>1771417</v>
      </c>
    </row>
    <row r="10" spans="1:14" ht="13.5" customHeight="1" x14ac:dyDescent="0.35">
      <c r="A10" s="7">
        <v>9001</v>
      </c>
      <c r="B10" s="7" t="s">
        <v>33</v>
      </c>
      <c r="C10" s="8">
        <v>1404.03</v>
      </c>
      <c r="D10" s="8">
        <v>1355.51</v>
      </c>
      <c r="E10" s="8">
        <v>1369</v>
      </c>
      <c r="F10" s="9">
        <v>6734903</v>
      </c>
      <c r="G10" s="10">
        <v>981126</v>
      </c>
      <c r="H10" s="11"/>
      <c r="I10" s="12">
        <v>0</v>
      </c>
      <c r="J10" s="12">
        <f>IF((0.5*F10)-G10+H10+(0.5*I10)&lt;0,0,ROUND((0.5*F10)-G10+H10+(0.5*I10),0))</f>
        <v>2386326</v>
      </c>
      <c r="K10" s="10">
        <v>1167834</v>
      </c>
      <c r="L10" s="11">
        <v>-496.41</v>
      </c>
      <c r="M10" s="12">
        <f>IF((0.5*F10)-K10+L10+(0.5*I10)&lt;0,0,ROUND((0.5*F10)-K10+L10+(0.5*I10),0))</f>
        <v>2199121</v>
      </c>
      <c r="N10" s="10">
        <f>J10+M10</f>
        <v>4585447</v>
      </c>
    </row>
    <row r="11" spans="1:14" ht="13.5" customHeight="1" x14ac:dyDescent="0.35">
      <c r="A11" s="7">
        <v>3001</v>
      </c>
      <c r="B11" s="7" t="s">
        <v>19</v>
      </c>
      <c r="C11" s="8">
        <v>493</v>
      </c>
      <c r="D11" s="8">
        <v>482</v>
      </c>
      <c r="E11" s="8">
        <v>470</v>
      </c>
      <c r="F11" s="9">
        <v>2494846</v>
      </c>
      <c r="G11" s="10">
        <v>205194</v>
      </c>
      <c r="H11" s="11"/>
      <c r="I11" s="12">
        <v>0</v>
      </c>
      <c r="J11" s="12">
        <f>IF((0.5*F11)-G11+H11+(0.5*I11)&lt;0,0,ROUND((0.5*F11)-G11+H11+(0.5*I11),0))</f>
        <v>1042229</v>
      </c>
      <c r="K11" s="10">
        <v>214406</v>
      </c>
      <c r="L11" s="11"/>
      <c r="M11" s="12">
        <f>IF((0.5*F11)-K11+L11+(0.5*I11)&lt;0,0,ROUND((0.5*F11)-K11+L11+(0.5*I11),0))</f>
        <v>1033017</v>
      </c>
      <c r="N11" s="10">
        <f>J11+M11</f>
        <v>2075246</v>
      </c>
    </row>
    <row r="12" spans="1:14" ht="13.5" customHeight="1" x14ac:dyDescent="0.35">
      <c r="A12" s="7">
        <v>61002</v>
      </c>
      <c r="B12" s="7" t="s">
        <v>154</v>
      </c>
      <c r="C12" s="8">
        <v>650.84</v>
      </c>
      <c r="D12" s="8">
        <v>652</v>
      </c>
      <c r="E12" s="8">
        <v>668</v>
      </c>
      <c r="F12" s="9">
        <v>3257676</v>
      </c>
      <c r="G12" s="10">
        <v>675480</v>
      </c>
      <c r="H12" s="11"/>
      <c r="I12" s="12">
        <v>0</v>
      </c>
      <c r="J12" s="12">
        <f>IF((0.5*F12)-G12+H12+(0.5*I12)&lt;0,0,ROUND((0.5*F12)-G12+H12+(0.5*I12),0))</f>
        <v>953358</v>
      </c>
      <c r="K12" s="10">
        <v>681295</v>
      </c>
      <c r="L12" s="11"/>
      <c r="M12" s="12">
        <f>IF((0.5*F12)-K12+L12+(0.5*I12)&lt;0,0,ROUND((0.5*F12)-K12+L12+(0.5*I12),0))</f>
        <v>947543</v>
      </c>
      <c r="N12" s="10">
        <f>J12+M12</f>
        <v>1900901</v>
      </c>
    </row>
    <row r="13" spans="1:14" ht="13.5" customHeight="1" x14ac:dyDescent="0.35">
      <c r="A13" s="7">
        <v>25001</v>
      </c>
      <c r="B13" s="7" t="s">
        <v>69</v>
      </c>
      <c r="C13" s="8">
        <v>106.2</v>
      </c>
      <c r="D13" s="8">
        <v>95</v>
      </c>
      <c r="E13" s="8">
        <v>91</v>
      </c>
      <c r="F13" s="9">
        <v>575865</v>
      </c>
      <c r="G13" s="10">
        <v>203051</v>
      </c>
      <c r="H13" s="11"/>
      <c r="I13" s="12">
        <v>0</v>
      </c>
      <c r="J13" s="12">
        <f>IF((0.5*F13)-G13+H13+(0.5*I13)&lt;0,0,ROUND((0.5*F13)-G13+H13+(0.5*I13),0))</f>
        <v>84882</v>
      </c>
      <c r="K13" s="10">
        <v>193716</v>
      </c>
      <c r="L13" s="11"/>
      <c r="M13" s="12">
        <f>IF((0.5*F13)-K13+L13+(0.5*I13)&lt;0,0,ROUND((0.5*F13)-K13+L13+(0.5*I13),0))</f>
        <v>94217</v>
      </c>
      <c r="N13" s="10">
        <f>J13+M13</f>
        <v>179099</v>
      </c>
    </row>
    <row r="14" spans="1:14" ht="13.5" customHeight="1" x14ac:dyDescent="0.35">
      <c r="A14" s="7">
        <v>52001</v>
      </c>
      <c r="B14" s="7" t="s">
        <v>131</v>
      </c>
      <c r="C14" s="8">
        <v>143</v>
      </c>
      <c r="D14" s="8">
        <v>148</v>
      </c>
      <c r="E14" s="8">
        <v>148</v>
      </c>
      <c r="F14" s="9">
        <v>847196</v>
      </c>
      <c r="G14" s="10">
        <v>212664</v>
      </c>
      <c r="H14" s="11"/>
      <c r="I14" s="12">
        <v>0</v>
      </c>
      <c r="J14" s="12">
        <f>IF((0.5*F14)-G14+H14+(0.5*I14)&lt;0,0,ROUND((0.5*F14)-G14+H14+(0.5*I14),0))</f>
        <v>210934</v>
      </c>
      <c r="K14" s="10">
        <v>233906</v>
      </c>
      <c r="L14" s="11"/>
      <c r="M14" s="12">
        <f>IF((0.5*F14)-K14+L14+(0.5*I14)&lt;0,0,ROUND((0.5*F14)-K14+L14+(0.5*I14),0))</f>
        <v>189692</v>
      </c>
      <c r="N14" s="10">
        <f>J14+M14</f>
        <v>400626</v>
      </c>
    </row>
    <row r="15" spans="1:14" ht="13.5" customHeight="1" x14ac:dyDescent="0.35">
      <c r="A15" s="7">
        <v>4002</v>
      </c>
      <c r="B15" s="7" t="s">
        <v>21</v>
      </c>
      <c r="C15" s="8">
        <v>524.42999999999995</v>
      </c>
      <c r="D15" s="8">
        <v>523.02</v>
      </c>
      <c r="E15" s="8">
        <v>485.51</v>
      </c>
      <c r="F15" s="9">
        <v>2652154</v>
      </c>
      <c r="G15" s="10">
        <v>466721</v>
      </c>
      <c r="H15" s="11"/>
      <c r="I15" s="12">
        <v>0</v>
      </c>
      <c r="J15" s="12">
        <f>IF((0.5*F15)-G15+H15+(0.5*I15)&lt;0,0,ROUND((0.5*F15)-G15+H15+(0.5*I15),0))</f>
        <v>859356</v>
      </c>
      <c r="K15" s="10">
        <v>479188</v>
      </c>
      <c r="L15" s="11"/>
      <c r="M15" s="12">
        <f>IF((0.5*F15)-K15+L15+(0.5*I15)&lt;0,0,ROUND((0.5*F15)-K15+L15+(0.5*I15),0))</f>
        <v>846889</v>
      </c>
      <c r="N15" s="10">
        <f>J15+M15</f>
        <v>1706245</v>
      </c>
    </row>
    <row r="16" spans="1:14" ht="13.5" customHeight="1" x14ac:dyDescent="0.35">
      <c r="A16" s="7">
        <v>22001</v>
      </c>
      <c r="B16" s="7" t="s">
        <v>62</v>
      </c>
      <c r="C16" s="8">
        <v>128.19999999999999</v>
      </c>
      <c r="D16" s="8">
        <v>121</v>
      </c>
      <c r="E16" s="8">
        <v>122.2</v>
      </c>
      <c r="F16" s="9">
        <v>713248</v>
      </c>
      <c r="G16" s="10">
        <v>208845</v>
      </c>
      <c r="H16" s="11"/>
      <c r="I16" s="12">
        <v>0</v>
      </c>
      <c r="J16" s="12">
        <f>IF((0.5*F16)-G16+H16+(0.5*I16)&lt;0,0,ROUND((0.5*F16)-G16+H16+(0.5*I16),0))</f>
        <v>147779</v>
      </c>
      <c r="K16" s="10">
        <v>229139</v>
      </c>
      <c r="L16" s="11"/>
      <c r="M16" s="12">
        <f>IF((0.5*F16)-K16+L16+(0.5*I16)&lt;0,0,ROUND((0.5*F16)-K16+L16+(0.5*I16),0))</f>
        <v>127485</v>
      </c>
      <c r="N16" s="10">
        <f>J16+M16</f>
        <v>275264</v>
      </c>
    </row>
    <row r="17" spans="1:14" ht="13.5" customHeight="1" x14ac:dyDescent="0.35">
      <c r="A17" s="7">
        <v>49002</v>
      </c>
      <c r="B17" s="7" t="s">
        <v>118</v>
      </c>
      <c r="C17" s="8">
        <v>3584.99</v>
      </c>
      <c r="D17" s="8">
        <v>3639.46</v>
      </c>
      <c r="E17" s="8">
        <v>3778.09</v>
      </c>
      <c r="F17" s="9">
        <v>18448003</v>
      </c>
      <c r="G17" s="10">
        <v>3758943</v>
      </c>
      <c r="H17" s="11"/>
      <c r="I17" s="12">
        <v>0</v>
      </c>
      <c r="J17" s="12">
        <f>IF((0.5*F17)-G17+H17+(0.5*I17)&lt;0,0,ROUND((0.5*F17)-G17+H17+(0.5*I17),0))</f>
        <v>5465059</v>
      </c>
      <c r="K17" s="10">
        <v>3898679</v>
      </c>
      <c r="L17" s="11"/>
      <c r="M17" s="12">
        <f>IF((0.5*F17)-K17+L17+(0.5*I17)&lt;0,0,ROUND((0.5*F17)-K17+L17+(0.5*I17),0))</f>
        <v>5325323</v>
      </c>
      <c r="N17" s="10">
        <f>J17+M17</f>
        <v>10790382</v>
      </c>
    </row>
    <row r="18" spans="1:14" ht="13.5" customHeight="1" x14ac:dyDescent="0.35">
      <c r="A18" s="7">
        <v>30003</v>
      </c>
      <c r="B18" s="7" t="s">
        <v>81</v>
      </c>
      <c r="C18" s="8">
        <v>332.6</v>
      </c>
      <c r="D18" s="8">
        <v>329.6</v>
      </c>
      <c r="E18" s="8">
        <v>322</v>
      </c>
      <c r="F18" s="9">
        <v>1804562</v>
      </c>
      <c r="G18" s="10">
        <v>395968</v>
      </c>
      <c r="H18" s="11"/>
      <c r="I18" s="12">
        <v>0</v>
      </c>
      <c r="J18" s="12">
        <f>IF((0.5*F18)-G18+H18+(0.5*I18)&lt;0,0,ROUND((0.5*F18)-G18+H18+(0.5*I18),0))</f>
        <v>506313</v>
      </c>
      <c r="K18" s="10">
        <v>407013</v>
      </c>
      <c r="L18" s="11"/>
      <c r="M18" s="12">
        <f>IF((0.5*F18)-K18+L18+(0.5*I18)&lt;0,0,ROUND((0.5*F18)-K18+L18+(0.5*I18),0))</f>
        <v>495268</v>
      </c>
      <c r="N18" s="10">
        <f>J18+M18</f>
        <v>1001581</v>
      </c>
    </row>
    <row r="19" spans="1:14" ht="13.5" customHeight="1" x14ac:dyDescent="0.35">
      <c r="A19" s="7">
        <v>45004</v>
      </c>
      <c r="B19" s="7" t="s">
        <v>111</v>
      </c>
      <c r="C19" s="8">
        <v>460.5</v>
      </c>
      <c r="D19" s="8">
        <v>450.99</v>
      </c>
      <c r="E19" s="8">
        <v>432.12</v>
      </c>
      <c r="F19" s="9">
        <v>2372854</v>
      </c>
      <c r="G19" s="10">
        <v>834746</v>
      </c>
      <c r="H19" s="11"/>
      <c r="I19" s="12">
        <v>0</v>
      </c>
      <c r="J19" s="12">
        <f>IF((0.5*F19)-G19+H19+(0.5*I19)&lt;0,0,ROUND((0.5*F19)-G19+H19+(0.5*I19),0))</f>
        <v>351681</v>
      </c>
      <c r="K19" s="10">
        <v>902175</v>
      </c>
      <c r="L19" s="11"/>
      <c r="M19" s="12">
        <f>IF((0.5*F19)-K19+L19+(0.5*I19)&lt;0,0,ROUND((0.5*F19)-K19+L19+(0.5*I19),0))</f>
        <v>284252</v>
      </c>
      <c r="N19" s="10">
        <f>J19+M19</f>
        <v>635933</v>
      </c>
    </row>
    <row r="20" spans="1:14" ht="13.5" customHeight="1" x14ac:dyDescent="0.35">
      <c r="A20" s="7">
        <v>5001</v>
      </c>
      <c r="B20" s="7" t="s">
        <v>23</v>
      </c>
      <c r="C20" s="8">
        <v>3184.6</v>
      </c>
      <c r="D20" s="8">
        <v>3277.5</v>
      </c>
      <c r="E20" s="8">
        <v>3354.41</v>
      </c>
      <c r="F20" s="9">
        <v>16422051</v>
      </c>
      <c r="G20" s="10">
        <v>4173386</v>
      </c>
      <c r="H20" s="11"/>
      <c r="I20" s="12">
        <v>0</v>
      </c>
      <c r="J20" s="12">
        <f>IF((0.5*F20)-G20+H20+(0.5*I20)&lt;0,0,ROUND((0.5*F20)-G20+H20+(0.5*I20),0))</f>
        <v>4037640</v>
      </c>
      <c r="K20" s="10">
        <v>4207379</v>
      </c>
      <c r="L20" s="11"/>
      <c r="M20" s="12">
        <f>IF((0.5*F20)-K20+L20+(0.5*I20)&lt;0,0,ROUND((0.5*F20)-K20+L20+(0.5*I20),0))</f>
        <v>4003647</v>
      </c>
      <c r="N20" s="10">
        <f>J20+M20</f>
        <v>8041287</v>
      </c>
    </row>
    <row r="21" spans="1:14" ht="13.5" customHeight="1" x14ac:dyDescent="0.35">
      <c r="A21" s="7">
        <v>26002</v>
      </c>
      <c r="B21" s="7" t="s">
        <v>72</v>
      </c>
      <c r="C21" s="8">
        <v>200</v>
      </c>
      <c r="D21" s="8">
        <v>221</v>
      </c>
      <c r="E21" s="8">
        <v>219</v>
      </c>
      <c r="F21" s="9">
        <v>1244806</v>
      </c>
      <c r="G21" s="10">
        <v>179618</v>
      </c>
      <c r="H21" s="11"/>
      <c r="I21" s="12">
        <v>0</v>
      </c>
      <c r="J21" s="12">
        <f>IF((0.5*F21)-G21+H21+(0.5*I21)&lt;0,0,ROUND((0.5*F21)-G21+H21+(0.5*I21),0))</f>
        <v>442785</v>
      </c>
      <c r="K21" s="10">
        <v>183019</v>
      </c>
      <c r="L21" s="11"/>
      <c r="M21" s="12">
        <f>IF((0.5*F21)-K21+L21+(0.5*I21)&lt;0,0,ROUND((0.5*F21)-K21+L21+(0.5*I21),0))</f>
        <v>439384</v>
      </c>
      <c r="N21" s="10">
        <f>J21+M21</f>
        <v>882169</v>
      </c>
    </row>
    <row r="22" spans="1:14" ht="13.5" customHeight="1" x14ac:dyDescent="0.35">
      <c r="A22" s="7">
        <v>43001</v>
      </c>
      <c r="B22" s="7" t="s">
        <v>106</v>
      </c>
      <c r="C22" s="8">
        <v>217</v>
      </c>
      <c r="D22" s="8">
        <v>211.29</v>
      </c>
      <c r="E22" s="8">
        <v>216.09</v>
      </c>
      <c r="F22" s="9">
        <v>1229598</v>
      </c>
      <c r="G22" s="10">
        <v>231576</v>
      </c>
      <c r="H22" s="11"/>
      <c r="I22" s="12">
        <v>0</v>
      </c>
      <c r="J22" s="12">
        <f>IF((0.5*F22)-G22+H22+(0.5*I22)&lt;0,0,ROUND((0.5*F22)-G22+H22+(0.5*I22),0))</f>
        <v>383223</v>
      </c>
      <c r="K22" s="10">
        <v>227354</v>
      </c>
      <c r="L22" s="11"/>
      <c r="M22" s="12">
        <f>IF((0.5*F22)-K22+L22+(0.5*I22)&lt;0,0,ROUND((0.5*F22)-K22+L22+(0.5*I22),0))</f>
        <v>387445</v>
      </c>
      <c r="N22" s="10">
        <f>J22+M22</f>
        <v>770668</v>
      </c>
    </row>
    <row r="23" spans="1:14" ht="13.5" customHeight="1" x14ac:dyDescent="0.35">
      <c r="A23" s="7">
        <v>41001</v>
      </c>
      <c r="B23" s="7" t="s">
        <v>101</v>
      </c>
      <c r="C23" s="8">
        <v>859.3</v>
      </c>
      <c r="D23" s="8">
        <v>901.7</v>
      </c>
      <c r="E23" s="8">
        <v>884</v>
      </c>
      <c r="F23" s="9">
        <v>4318761</v>
      </c>
      <c r="G23" s="10">
        <v>935705</v>
      </c>
      <c r="H23" s="11"/>
      <c r="I23" s="12">
        <v>0</v>
      </c>
      <c r="J23" s="12">
        <f>IF((0.5*F23)-G23+H23+(0.5*I23)&lt;0,0,ROUND((0.5*F23)-G23+H23+(0.5*I23),0))</f>
        <v>1223676</v>
      </c>
      <c r="K23" s="10">
        <v>967402</v>
      </c>
      <c r="L23" s="11"/>
      <c r="M23" s="12">
        <f>IF((0.5*F23)-K23+L23+(0.5*I23)&lt;0,0,ROUND((0.5*F23)-K23+L23+(0.5*I23),0))</f>
        <v>1191979</v>
      </c>
      <c r="N23" s="10">
        <f>J23+M23</f>
        <v>2415655</v>
      </c>
    </row>
    <row r="24" spans="1:14" ht="13.5" customHeight="1" x14ac:dyDescent="0.35">
      <c r="A24" s="7">
        <v>28001</v>
      </c>
      <c r="B24" s="7" t="s">
        <v>76</v>
      </c>
      <c r="C24" s="8">
        <v>260</v>
      </c>
      <c r="D24" s="8">
        <v>261</v>
      </c>
      <c r="E24" s="8">
        <v>254</v>
      </c>
      <c r="F24" s="9">
        <v>1457787</v>
      </c>
      <c r="G24" s="10">
        <v>288110</v>
      </c>
      <c r="H24" s="11"/>
      <c r="I24" s="12">
        <v>0</v>
      </c>
      <c r="J24" s="12">
        <f>IF((0.5*F24)-G24+H24+(0.5*I24)&lt;0,0,ROUND((0.5*F24)-G24+H24+(0.5*I24),0))</f>
        <v>440784</v>
      </c>
      <c r="K24" s="10">
        <v>289549</v>
      </c>
      <c r="L24" s="11"/>
      <c r="M24" s="12">
        <f>IF((0.5*F24)-K24+L24+(0.5*I24)&lt;0,0,ROUND((0.5*F24)-K24+L24+(0.5*I24),0))</f>
        <v>439345</v>
      </c>
      <c r="N24" s="10">
        <f>J24+M24</f>
        <v>880129</v>
      </c>
    </row>
    <row r="25" spans="1:14" ht="13.5" customHeight="1" x14ac:dyDescent="0.35">
      <c r="A25" s="7">
        <v>60001</v>
      </c>
      <c r="B25" s="7" t="s">
        <v>149</v>
      </c>
      <c r="C25" s="8">
        <v>222</v>
      </c>
      <c r="D25" s="8">
        <v>228.13</v>
      </c>
      <c r="E25" s="8">
        <v>227.13</v>
      </c>
      <c r="F25" s="9">
        <v>1287105</v>
      </c>
      <c r="G25" s="10">
        <v>269410</v>
      </c>
      <c r="H25" s="11"/>
      <c r="I25" s="12">
        <v>0</v>
      </c>
      <c r="J25" s="12">
        <f>IF((0.5*F25)-G25+H25+(0.5*I25)&lt;0,0,ROUND((0.5*F25)-G25+H25+(0.5*I25),0))</f>
        <v>374143</v>
      </c>
      <c r="K25" s="10">
        <v>271661</v>
      </c>
      <c r="L25" s="11"/>
      <c r="M25" s="12">
        <f>IF((0.5*F25)-K25+L25+(0.5*I25)&lt;0,0,ROUND((0.5*F25)-K25+L25+(0.5*I25),0))</f>
        <v>371892</v>
      </c>
      <c r="N25" s="10">
        <f>J25+M25</f>
        <v>746035</v>
      </c>
    </row>
    <row r="26" spans="1:14" ht="13.5" customHeight="1" x14ac:dyDescent="0.35">
      <c r="A26" s="7">
        <v>7001</v>
      </c>
      <c r="B26" s="7" t="s">
        <v>31</v>
      </c>
      <c r="C26" s="8">
        <v>911</v>
      </c>
      <c r="D26" s="8">
        <v>879.21</v>
      </c>
      <c r="E26" s="8">
        <v>902.51</v>
      </c>
      <c r="F26" s="9">
        <v>4401325</v>
      </c>
      <c r="G26" s="10">
        <v>794439</v>
      </c>
      <c r="H26" s="11"/>
      <c r="I26" s="12">
        <v>0</v>
      </c>
      <c r="J26" s="12">
        <f>IF((0.5*F26)-G26+H26+(0.5*I26)&lt;0,0,ROUND((0.5*F26)-G26+H26+(0.5*I26),0))</f>
        <v>1406224</v>
      </c>
      <c r="K26" s="10">
        <v>906631</v>
      </c>
      <c r="L26" s="11"/>
      <c r="M26" s="12">
        <f>IF((0.5*F26)-K26+L26+(0.5*I26)&lt;0,0,ROUND((0.5*F26)-K26+L26+(0.5*I26),0))</f>
        <v>1294032</v>
      </c>
      <c r="N26" s="10">
        <f>J26+M26</f>
        <v>2700256</v>
      </c>
    </row>
    <row r="27" spans="1:14" ht="13.5" customHeight="1" x14ac:dyDescent="0.35">
      <c r="A27" s="7">
        <v>39001</v>
      </c>
      <c r="B27" s="7" t="s">
        <v>95</v>
      </c>
      <c r="C27" s="8">
        <v>564.4</v>
      </c>
      <c r="D27" s="8">
        <v>611</v>
      </c>
      <c r="E27" s="8">
        <v>587</v>
      </c>
      <c r="F27" s="9">
        <v>2894799</v>
      </c>
      <c r="G27" s="10">
        <v>543640</v>
      </c>
      <c r="H27" s="11"/>
      <c r="I27" s="12">
        <v>0</v>
      </c>
      <c r="J27" s="12">
        <f>IF((0.5*F27)-G27+H27+(0.5*I27)&lt;0,0,ROUND((0.5*F27)-G27+H27+(0.5*I27),0))</f>
        <v>903760</v>
      </c>
      <c r="K27" s="10">
        <v>542245</v>
      </c>
      <c r="L27" s="11"/>
      <c r="M27" s="12">
        <f>IF((0.5*F27)-K27+L27+(0.5*I27)&lt;0,0,ROUND((0.5*F27)-K27+L27+(0.5*I27),0))</f>
        <v>905155</v>
      </c>
      <c r="N27" s="10">
        <f>J27+M27</f>
        <v>1808915</v>
      </c>
    </row>
    <row r="28" spans="1:14" ht="13.5" customHeight="1" x14ac:dyDescent="0.35">
      <c r="A28" s="7">
        <v>12002</v>
      </c>
      <c r="B28" s="7" t="s">
        <v>39</v>
      </c>
      <c r="C28" s="8">
        <v>372</v>
      </c>
      <c r="D28" s="8">
        <v>369</v>
      </c>
      <c r="E28" s="8">
        <v>369</v>
      </c>
      <c r="F28" s="9">
        <v>2030897</v>
      </c>
      <c r="G28" s="10">
        <v>763701</v>
      </c>
      <c r="H28" s="11"/>
      <c r="I28" s="12">
        <v>0</v>
      </c>
      <c r="J28" s="12">
        <f>IF((0.5*F28)-G28+H28+(0.5*I28)&lt;0,0,ROUND((0.5*F28)-G28+H28+(0.5*I28),0))</f>
        <v>251748</v>
      </c>
      <c r="K28" s="10">
        <v>787833</v>
      </c>
      <c r="L28" s="11"/>
      <c r="M28" s="12">
        <f>IF((0.5*F28)-K28+L28+(0.5*I28)&lt;0,0,ROUND((0.5*F28)-K28+L28+(0.5*I28),0))</f>
        <v>227616</v>
      </c>
      <c r="N28" s="10">
        <f>J28+M28</f>
        <v>479364</v>
      </c>
    </row>
    <row r="29" spans="1:14" ht="13.5" customHeight="1" x14ac:dyDescent="0.35">
      <c r="A29" s="7">
        <v>50005</v>
      </c>
      <c r="B29" s="7" t="s">
        <v>125</v>
      </c>
      <c r="C29" s="8">
        <v>243</v>
      </c>
      <c r="D29" s="8">
        <v>259</v>
      </c>
      <c r="E29" s="8">
        <v>259</v>
      </c>
      <c r="F29" s="9">
        <v>1450216</v>
      </c>
      <c r="G29" s="10">
        <v>285405</v>
      </c>
      <c r="H29" s="11"/>
      <c r="I29" s="12">
        <v>0</v>
      </c>
      <c r="J29" s="12">
        <f>IF((0.5*F29)-G29+H29+(0.5*I29)&lt;0,0,ROUND((0.5*F29)-G29+H29+(0.5*I29),0))</f>
        <v>439703</v>
      </c>
      <c r="K29" s="10">
        <v>282490</v>
      </c>
      <c r="L29" s="11"/>
      <c r="M29" s="12">
        <f>IF((0.5*F29)-K29+L29+(0.5*I29)&lt;0,0,ROUND((0.5*F29)-K29+L29+(0.5*I29),0))</f>
        <v>442618</v>
      </c>
      <c r="N29" s="10">
        <f>J29+M29</f>
        <v>882321</v>
      </c>
    </row>
    <row r="30" spans="1:14" ht="13.5" customHeight="1" x14ac:dyDescent="0.35">
      <c r="A30" s="7">
        <v>59003</v>
      </c>
      <c r="B30" s="7" t="s">
        <v>148</v>
      </c>
      <c r="C30" s="8">
        <v>248</v>
      </c>
      <c r="D30" s="8">
        <v>239</v>
      </c>
      <c r="E30" s="8">
        <v>234</v>
      </c>
      <c r="F30" s="9">
        <v>1371425</v>
      </c>
      <c r="G30" s="10">
        <v>236935</v>
      </c>
      <c r="H30" s="11"/>
      <c r="I30" s="12">
        <v>0</v>
      </c>
      <c r="J30" s="12">
        <f>IF((0.5*F30)-G30+H30+(0.5*I30)&lt;0,0,ROUND((0.5*F30)-G30+H30+(0.5*I30),0))</f>
        <v>448778</v>
      </c>
      <c r="K30" s="10">
        <v>250596</v>
      </c>
      <c r="L30" s="11"/>
      <c r="M30" s="12">
        <f>IF((0.5*F30)-K30+L30+(0.5*I30)&lt;0,0,ROUND((0.5*F30)-K30+L30+(0.5*I30),0))</f>
        <v>435117</v>
      </c>
      <c r="N30" s="10">
        <f>J30+M30</f>
        <v>883895</v>
      </c>
    </row>
    <row r="31" spans="1:14" ht="13.5" customHeight="1" x14ac:dyDescent="0.35">
      <c r="A31" s="7">
        <v>21003</v>
      </c>
      <c r="B31" s="7" t="s">
        <v>61</v>
      </c>
      <c r="C31" s="8">
        <v>0</v>
      </c>
      <c r="D31" s="8">
        <v>0</v>
      </c>
      <c r="E31" s="8">
        <v>230</v>
      </c>
      <c r="F31" s="9">
        <v>1301970</v>
      </c>
      <c r="G31" s="10">
        <v>413970</v>
      </c>
      <c r="H31" s="11"/>
      <c r="I31" s="12">
        <v>0</v>
      </c>
      <c r="J31" s="12">
        <f>IF((0.5*F31)-G31+H31+(0.5*I31)&lt;0,0,ROUND((0.5*F31)-G31+H31+(0.5*I31),0))</f>
        <v>237015</v>
      </c>
      <c r="K31" s="10">
        <v>449852</v>
      </c>
      <c r="L31" s="11"/>
      <c r="M31" s="12">
        <f>IF((0.5*F31)-K31+L31+(0.5*I31)&lt;0,0,ROUND((0.5*F31)-K31+L31+(0.5*I31),0))</f>
        <v>201133</v>
      </c>
      <c r="N31" s="10">
        <f>J31+M31</f>
        <v>438148</v>
      </c>
    </row>
    <row r="32" spans="1:14" ht="13.5" customHeight="1" x14ac:dyDescent="0.35">
      <c r="A32" s="7">
        <v>16001</v>
      </c>
      <c r="B32" s="7" t="s">
        <v>50</v>
      </c>
      <c r="C32" s="8">
        <v>857.14</v>
      </c>
      <c r="D32" s="8">
        <v>863.73</v>
      </c>
      <c r="E32" s="8">
        <v>873.38</v>
      </c>
      <c r="F32" s="9">
        <v>4259265</v>
      </c>
      <c r="G32" s="10">
        <v>2216597</v>
      </c>
      <c r="H32" s="11"/>
      <c r="I32" s="12">
        <v>0</v>
      </c>
      <c r="J32" s="12">
        <f>IF((0.5*F32)-G32+H32+(0.5*I32)&lt;0,0,ROUND((0.5*F32)-G32+H32+(0.5*I32),0))</f>
        <v>0</v>
      </c>
      <c r="K32" s="10">
        <v>2292349</v>
      </c>
      <c r="L32" s="11"/>
      <c r="M32" s="12">
        <f>IF((0.5*F32)-K32+L32+(0.5*I32)&lt;0,0,ROUND((0.5*F32)-K32+L32+(0.5*I32),0))</f>
        <v>0</v>
      </c>
      <c r="N32" s="10">
        <f>J32+M32</f>
        <v>0</v>
      </c>
    </row>
    <row r="33" spans="1:14" ht="13.5" customHeight="1" x14ac:dyDescent="0.35">
      <c r="A33" s="7">
        <v>61008</v>
      </c>
      <c r="B33" s="7" t="s">
        <v>156</v>
      </c>
      <c r="C33" s="8">
        <v>1235.8399999999999</v>
      </c>
      <c r="D33" s="8">
        <v>1252.8800000000001</v>
      </c>
      <c r="E33" s="8">
        <v>1285.48</v>
      </c>
      <c r="F33" s="9">
        <v>6278731</v>
      </c>
      <c r="G33" s="10">
        <v>2006443</v>
      </c>
      <c r="H33" s="11"/>
      <c r="I33" s="12">
        <v>0</v>
      </c>
      <c r="J33" s="12">
        <f>IF((0.5*F33)-G33+H33+(0.5*I33)&lt;0,0,ROUND((0.5*F33)-G33+H33+(0.5*I33),0))</f>
        <v>1132923</v>
      </c>
      <c r="K33" s="10">
        <v>2072450</v>
      </c>
      <c r="L33" s="11"/>
      <c r="M33" s="12">
        <f>IF((0.5*F33)-K33+L33+(0.5*I33)&lt;0,0,ROUND((0.5*F33)-K33+L33+(0.5*I33),0))</f>
        <v>1066916</v>
      </c>
      <c r="N33" s="10">
        <f>J33+M33</f>
        <v>2199839</v>
      </c>
    </row>
    <row r="34" spans="1:14" ht="13.5" customHeight="1" x14ac:dyDescent="0.35">
      <c r="A34" s="7">
        <v>38002</v>
      </c>
      <c r="B34" s="7" t="s">
        <v>93</v>
      </c>
      <c r="C34" s="8">
        <v>314</v>
      </c>
      <c r="D34" s="8">
        <v>307</v>
      </c>
      <c r="E34" s="8">
        <v>286</v>
      </c>
      <c r="F34" s="9">
        <v>1704698</v>
      </c>
      <c r="G34" s="10">
        <v>434057</v>
      </c>
      <c r="H34" s="11"/>
      <c r="I34" s="12">
        <v>0</v>
      </c>
      <c r="J34" s="12">
        <f>IF((0.5*F34)-G34+H34+(0.5*I34)&lt;0,0,ROUND((0.5*F34)-G34+H34+(0.5*I34),0))</f>
        <v>418292</v>
      </c>
      <c r="K34" s="10">
        <v>462432</v>
      </c>
      <c r="L34" s="11"/>
      <c r="M34" s="12">
        <f>IF((0.5*F34)-K34+L34+(0.5*I34)&lt;0,0,ROUND((0.5*F34)-K34+L34+(0.5*I34),0))</f>
        <v>389917</v>
      </c>
      <c r="N34" s="10">
        <f>J34+M34</f>
        <v>808209</v>
      </c>
    </row>
    <row r="35" spans="1:14" ht="13.5" customHeight="1" x14ac:dyDescent="0.35">
      <c r="A35" s="7">
        <v>49003</v>
      </c>
      <c r="B35" s="7" t="s">
        <v>119</v>
      </c>
      <c r="C35" s="8">
        <v>919.18</v>
      </c>
      <c r="D35" s="8">
        <v>913.18</v>
      </c>
      <c r="E35" s="8">
        <v>902.88</v>
      </c>
      <c r="F35" s="9">
        <v>4469209</v>
      </c>
      <c r="G35" s="10">
        <v>977092</v>
      </c>
      <c r="H35" s="11"/>
      <c r="I35" s="12">
        <v>0</v>
      </c>
      <c r="J35" s="12">
        <f>IF((0.5*F35)-G35+H35+(0.5*I35)&lt;0,0,ROUND((0.5*F35)-G35+H35+(0.5*I35),0))</f>
        <v>1257513</v>
      </c>
      <c r="K35" s="10">
        <v>995714</v>
      </c>
      <c r="L35" s="11"/>
      <c r="M35" s="12">
        <f>IF((0.5*F35)-K35+L35+(0.5*I35)&lt;0,0,ROUND((0.5*F35)-K35+L35+(0.5*I35),0))</f>
        <v>1238891</v>
      </c>
      <c r="N35" s="10">
        <f>J35+M35</f>
        <v>2496404</v>
      </c>
    </row>
    <row r="36" spans="1:14" ht="13.5" customHeight="1" x14ac:dyDescent="0.35">
      <c r="A36" s="7">
        <v>5006</v>
      </c>
      <c r="B36" s="7" t="s">
        <v>26</v>
      </c>
      <c r="C36" s="8">
        <v>344</v>
      </c>
      <c r="D36" s="8">
        <v>368</v>
      </c>
      <c r="E36" s="8">
        <v>367</v>
      </c>
      <c r="F36" s="9">
        <v>1983149</v>
      </c>
      <c r="G36" s="10">
        <v>500032</v>
      </c>
      <c r="H36" s="11"/>
      <c r="I36" s="12">
        <v>0</v>
      </c>
      <c r="J36" s="12">
        <f>IF((0.5*F36)-G36+H36+(0.5*I36)&lt;0,0,ROUND((0.5*F36)-G36+H36+(0.5*I36),0))</f>
        <v>491543</v>
      </c>
      <c r="K36" s="10">
        <v>513685</v>
      </c>
      <c r="L36" s="11"/>
      <c r="M36" s="12">
        <f>IF((0.5*F36)-K36+L36+(0.5*I36)&lt;0,0,ROUND((0.5*F36)-K36+L36+(0.5*I36),0))</f>
        <v>477890</v>
      </c>
      <c r="N36" s="10">
        <f>J36+M36</f>
        <v>969433</v>
      </c>
    </row>
    <row r="37" spans="1:14" ht="13.5" customHeight="1" x14ac:dyDescent="0.35">
      <c r="A37" s="7">
        <v>19004</v>
      </c>
      <c r="B37" s="7" t="s">
        <v>57</v>
      </c>
      <c r="C37" s="8">
        <v>499</v>
      </c>
      <c r="D37" s="8">
        <v>509.51</v>
      </c>
      <c r="E37" s="8">
        <v>502.85</v>
      </c>
      <c r="F37" s="9">
        <v>2571203</v>
      </c>
      <c r="G37" s="10">
        <v>720805</v>
      </c>
      <c r="H37" s="11"/>
      <c r="I37" s="12">
        <v>0</v>
      </c>
      <c r="J37" s="12">
        <f>IF((0.5*F37)-G37+H37+(0.5*I37)&lt;0,0,ROUND((0.5*F37)-G37+H37+(0.5*I37),0))</f>
        <v>564797</v>
      </c>
      <c r="K37" s="10">
        <v>751129</v>
      </c>
      <c r="L37" s="11"/>
      <c r="M37" s="12">
        <f>IF((0.5*F37)-K37+L37+(0.5*I37)&lt;0,0,ROUND((0.5*F37)-K37+L37+(0.5*I37),0))</f>
        <v>534473</v>
      </c>
      <c r="N37" s="10">
        <f>J37+M37</f>
        <v>1099270</v>
      </c>
    </row>
    <row r="38" spans="1:14" ht="13.5" customHeight="1" x14ac:dyDescent="0.35">
      <c r="A38" s="7">
        <v>56002</v>
      </c>
      <c r="B38" s="7" t="s">
        <v>141</v>
      </c>
      <c r="C38" s="8">
        <v>167</v>
      </c>
      <c r="D38" s="8">
        <v>167</v>
      </c>
      <c r="E38" s="8">
        <v>179</v>
      </c>
      <c r="F38" s="9">
        <v>1042938</v>
      </c>
      <c r="G38" s="10">
        <v>384403</v>
      </c>
      <c r="H38" s="11"/>
      <c r="I38" s="12">
        <v>0</v>
      </c>
      <c r="J38" s="12">
        <f>IF((0.5*F38)-G38+H38+(0.5*I38)&lt;0,0,ROUND((0.5*F38)-G38+H38+(0.5*I38),0))</f>
        <v>137066</v>
      </c>
      <c r="K38" s="10">
        <v>406549</v>
      </c>
      <c r="L38" s="11"/>
      <c r="M38" s="12">
        <f>IF((0.5*F38)-K38+L38+(0.5*I38)&lt;0,0,ROUND((0.5*F38)-K38+L38+(0.5*I38),0))</f>
        <v>114920</v>
      </c>
      <c r="N38" s="10">
        <f>J38+M38</f>
        <v>251986</v>
      </c>
    </row>
    <row r="39" spans="1:14" ht="13.5" customHeight="1" x14ac:dyDescent="0.35">
      <c r="A39" s="7">
        <v>51001</v>
      </c>
      <c r="B39" s="7" t="s">
        <v>126</v>
      </c>
      <c r="C39" s="8">
        <v>2655</v>
      </c>
      <c r="D39" s="8">
        <v>2676.15</v>
      </c>
      <c r="E39" s="8">
        <v>2759</v>
      </c>
      <c r="F39" s="9">
        <v>13461077</v>
      </c>
      <c r="G39" s="10">
        <v>1362856</v>
      </c>
      <c r="H39" s="11"/>
      <c r="I39" s="12">
        <v>0</v>
      </c>
      <c r="J39" s="12">
        <f>IF((0.5*F39)-G39+H39+(0.5*I39)&lt;0,0,ROUND((0.5*F39)-G39+H39+(0.5*I39),0))</f>
        <v>5367683</v>
      </c>
      <c r="K39" s="10">
        <v>1386942</v>
      </c>
      <c r="L39" s="11"/>
      <c r="M39" s="12">
        <f>IF((0.5*F39)-K39+L39+(0.5*I39)&lt;0,0,ROUND((0.5*F39)-K39+L39+(0.5*I39),0))</f>
        <v>5343597</v>
      </c>
      <c r="N39" s="10">
        <f>J39+M39</f>
        <v>10711280</v>
      </c>
    </row>
    <row r="40" spans="1:14" ht="13.5" customHeight="1" x14ac:dyDescent="0.35">
      <c r="A40" s="7">
        <v>64002</v>
      </c>
      <c r="B40" s="7" t="s">
        <v>161</v>
      </c>
      <c r="C40" s="8">
        <v>377</v>
      </c>
      <c r="D40" s="8">
        <v>368</v>
      </c>
      <c r="E40" s="8">
        <v>380</v>
      </c>
      <c r="F40" s="9">
        <v>2032743</v>
      </c>
      <c r="G40" s="10">
        <v>121598</v>
      </c>
      <c r="H40" s="11"/>
      <c r="I40" s="12">
        <v>0</v>
      </c>
      <c r="J40" s="12">
        <f>IF((0.5*F40)-G40+H40+(0.5*I40)&lt;0,0,ROUND((0.5*F40)-G40+H40+(0.5*I40),0))</f>
        <v>894774</v>
      </c>
      <c r="K40" s="10">
        <v>125660</v>
      </c>
      <c r="L40" s="11"/>
      <c r="M40" s="12">
        <f>IF((0.5*F40)-K40+L40+(0.5*I40)&lt;0,0,ROUND((0.5*F40)-K40+L40+(0.5*I40),0))</f>
        <v>890712</v>
      </c>
      <c r="N40" s="10">
        <f>J40+M40</f>
        <v>1785486</v>
      </c>
    </row>
    <row r="41" spans="1:14" ht="13.5" customHeight="1" x14ac:dyDescent="0.35">
      <c r="A41" s="7">
        <v>20001</v>
      </c>
      <c r="B41" s="7" t="s">
        <v>58</v>
      </c>
      <c r="C41" s="8">
        <v>333</v>
      </c>
      <c r="D41" s="8">
        <v>339</v>
      </c>
      <c r="E41" s="8">
        <v>353.02</v>
      </c>
      <c r="F41" s="9">
        <v>1906335</v>
      </c>
      <c r="G41" s="10">
        <v>167163</v>
      </c>
      <c r="H41" s="11"/>
      <c r="I41" s="12">
        <v>0</v>
      </c>
      <c r="J41" s="12">
        <f>IF((0.5*F41)-G41+H41+(0.5*I41)&lt;0,0,ROUND((0.5*F41)-G41+H41+(0.5*I41),0))</f>
        <v>786005</v>
      </c>
      <c r="K41" s="10">
        <v>193624</v>
      </c>
      <c r="L41" s="11"/>
      <c r="M41" s="12">
        <f>IF((0.5*F41)-K41+L41+(0.5*I41)&lt;0,0,ROUND((0.5*F41)-K41+L41+(0.5*I41),0))</f>
        <v>759544</v>
      </c>
      <c r="N41" s="10">
        <f>J41+M41</f>
        <v>1545549</v>
      </c>
    </row>
    <row r="42" spans="1:14" ht="13.5" customHeight="1" x14ac:dyDescent="0.35">
      <c r="A42" s="7">
        <v>23001</v>
      </c>
      <c r="B42" s="7" t="s">
        <v>65</v>
      </c>
      <c r="C42" s="8">
        <v>164</v>
      </c>
      <c r="D42" s="8">
        <v>156</v>
      </c>
      <c r="E42" s="8">
        <v>150</v>
      </c>
      <c r="F42" s="9">
        <v>915888</v>
      </c>
      <c r="G42" s="10">
        <v>344635</v>
      </c>
      <c r="H42" s="11"/>
      <c r="I42" s="12">
        <v>0</v>
      </c>
      <c r="J42" s="12">
        <f>IF((0.5*F42)-G42+H42+(0.5*I42)&lt;0,0,ROUND((0.5*F42)-G42+H42+(0.5*I42),0))</f>
        <v>113309</v>
      </c>
      <c r="K42" s="10">
        <v>351541</v>
      </c>
      <c r="L42" s="11"/>
      <c r="M42" s="12">
        <f>IF((0.5*F42)-K42+L42+(0.5*I42)&lt;0,0,ROUND((0.5*F42)-K42+L42+(0.5*I42),0))</f>
        <v>106403</v>
      </c>
      <c r="N42" s="10">
        <f>J42+M42</f>
        <v>219712</v>
      </c>
    </row>
    <row r="43" spans="1:14" ht="13.5" customHeight="1" x14ac:dyDescent="0.35">
      <c r="A43" s="7">
        <v>22005</v>
      </c>
      <c r="B43" s="7" t="s">
        <v>63</v>
      </c>
      <c r="C43" s="8">
        <v>133</v>
      </c>
      <c r="D43" s="8">
        <v>130</v>
      </c>
      <c r="E43" s="8">
        <v>132</v>
      </c>
      <c r="F43" s="9">
        <v>755608</v>
      </c>
      <c r="G43" s="10">
        <v>366930</v>
      </c>
      <c r="H43" s="11"/>
      <c r="I43" s="12">
        <v>0</v>
      </c>
      <c r="J43" s="12">
        <f>IF((0.5*F43)-G43+H43+(0.5*I43)&lt;0,0,ROUND((0.5*F43)-G43+H43+(0.5*I43),0))</f>
        <v>10874</v>
      </c>
      <c r="K43" s="10">
        <v>400183</v>
      </c>
      <c r="L43" s="11"/>
      <c r="M43" s="12">
        <f>IF((0.5*F43)-K43+L43+(0.5*I43)&lt;0,0,ROUND((0.5*F43)-K43+L43+(0.5*I43),0))</f>
        <v>0</v>
      </c>
      <c r="N43" s="10">
        <f>J43+M43</f>
        <v>10874</v>
      </c>
    </row>
    <row r="44" spans="1:14" ht="13.5" customHeight="1" x14ac:dyDescent="0.35">
      <c r="A44" s="7">
        <v>16002</v>
      </c>
      <c r="B44" s="7" t="s">
        <v>51</v>
      </c>
      <c r="C44" s="8">
        <v>12</v>
      </c>
      <c r="D44" s="8">
        <v>6</v>
      </c>
      <c r="E44" s="8">
        <v>7</v>
      </c>
      <c r="F44" s="9">
        <v>51519</v>
      </c>
      <c r="G44" s="10">
        <v>101071</v>
      </c>
      <c r="H44" s="11"/>
      <c r="I44" s="12">
        <v>0</v>
      </c>
      <c r="J44" s="12">
        <f>IF((0.5*F44)-G44+H44+(0.5*I44)&lt;0,0,ROUND((0.5*F44)-G44+H44+(0.5*I44),0))</f>
        <v>0</v>
      </c>
      <c r="K44" s="10">
        <v>104778</v>
      </c>
      <c r="L44" s="11"/>
      <c r="M44" s="12">
        <f>IF((0.5*F44)-K44+L44+(0.5*I44)&lt;0,0,ROUND((0.5*F44)-K44+L44+(0.5*I44),0))</f>
        <v>0</v>
      </c>
      <c r="N44" s="10">
        <f>J44+M44</f>
        <v>0</v>
      </c>
    </row>
    <row r="45" spans="1:14" ht="13.5" customHeight="1" x14ac:dyDescent="0.35">
      <c r="A45" s="7">
        <v>61007</v>
      </c>
      <c r="B45" s="7" t="s">
        <v>155</v>
      </c>
      <c r="C45" s="8">
        <v>688.86</v>
      </c>
      <c r="D45" s="8">
        <v>705</v>
      </c>
      <c r="E45" s="8">
        <v>686</v>
      </c>
      <c r="F45" s="9">
        <v>3402418</v>
      </c>
      <c r="G45" s="10">
        <v>768371</v>
      </c>
      <c r="H45" s="11"/>
      <c r="I45" s="12">
        <v>0</v>
      </c>
      <c r="J45" s="12">
        <f>IF((0.5*F45)-G45+H45+(0.5*I45)&lt;0,0,ROUND((0.5*F45)-G45+H45+(0.5*I45),0))</f>
        <v>932838</v>
      </c>
      <c r="K45" s="10">
        <v>769704</v>
      </c>
      <c r="L45" s="11"/>
      <c r="M45" s="12">
        <f>IF((0.5*F45)-K45+L45+(0.5*I45)&lt;0,0,ROUND((0.5*F45)-K45+L45+(0.5*I45),0))</f>
        <v>931505</v>
      </c>
      <c r="N45" s="10">
        <f>J45+M45</f>
        <v>1864343</v>
      </c>
    </row>
    <row r="46" spans="1:14" ht="13.5" customHeight="1" x14ac:dyDescent="0.35">
      <c r="A46" s="7">
        <v>5003</v>
      </c>
      <c r="B46" s="7" t="s">
        <v>24</v>
      </c>
      <c r="C46" s="8">
        <v>260</v>
      </c>
      <c r="D46" s="8">
        <v>267</v>
      </c>
      <c r="E46" s="8">
        <v>279</v>
      </c>
      <c r="F46" s="9">
        <v>1577201</v>
      </c>
      <c r="G46" s="10">
        <v>566108</v>
      </c>
      <c r="H46" s="11"/>
      <c r="I46" s="12">
        <v>0</v>
      </c>
      <c r="J46" s="12">
        <f>IF((0.5*F46)-G46+H46+(0.5*I46)&lt;0,0,ROUND((0.5*F46)-G46+H46+(0.5*I46),0))</f>
        <v>222493</v>
      </c>
      <c r="K46" s="10">
        <v>697051</v>
      </c>
      <c r="L46" s="11"/>
      <c r="M46" s="12">
        <f>IF((0.5*F46)-K46+L46+(0.5*I46)&lt;0,0,ROUND((0.5*F46)-K46+L46+(0.5*I46),0))</f>
        <v>91550</v>
      </c>
      <c r="N46" s="10">
        <f>J46+M46</f>
        <v>314043</v>
      </c>
    </row>
    <row r="47" spans="1:14" ht="13.5" customHeight="1" x14ac:dyDescent="0.35">
      <c r="A47" s="7">
        <v>28002</v>
      </c>
      <c r="B47" s="7" t="s">
        <v>77</v>
      </c>
      <c r="C47" s="8">
        <v>254</v>
      </c>
      <c r="D47" s="8">
        <v>254</v>
      </c>
      <c r="E47" s="8">
        <v>245</v>
      </c>
      <c r="F47" s="9">
        <v>1428569</v>
      </c>
      <c r="G47" s="10">
        <v>474283</v>
      </c>
      <c r="H47" s="11"/>
      <c r="I47" s="12">
        <v>0</v>
      </c>
      <c r="J47" s="12">
        <f>IF((0.5*F47)-G47+H47+(0.5*I47)&lt;0,0,ROUND((0.5*F47)-G47+H47+(0.5*I47),0))</f>
        <v>240002</v>
      </c>
      <c r="K47" s="10">
        <v>469364</v>
      </c>
      <c r="L47" s="11"/>
      <c r="M47" s="12">
        <f>IF((0.5*F47)-K47+L47+(0.5*I47)&lt;0,0,ROUND((0.5*F47)-K47+L47+(0.5*I47),0))</f>
        <v>244921</v>
      </c>
      <c r="N47" s="10">
        <f>J47+M47</f>
        <v>484923</v>
      </c>
    </row>
    <row r="48" spans="1:14" ht="13.5" customHeight="1" x14ac:dyDescent="0.35">
      <c r="A48" s="7">
        <v>17001</v>
      </c>
      <c r="B48" s="7" t="s">
        <v>52</v>
      </c>
      <c r="C48" s="8">
        <v>245.6</v>
      </c>
      <c r="D48" s="8">
        <v>240.6</v>
      </c>
      <c r="E48" s="8">
        <v>239</v>
      </c>
      <c r="F48" s="9">
        <v>1369378</v>
      </c>
      <c r="G48" s="10">
        <v>157429</v>
      </c>
      <c r="H48" s="11"/>
      <c r="I48" s="12">
        <v>0</v>
      </c>
      <c r="J48" s="12">
        <f>IF((0.5*F48)-G48+H48+(0.5*I48)&lt;0,0,ROUND((0.5*F48)-G48+H48+(0.5*I48),0))</f>
        <v>527260</v>
      </c>
      <c r="K48" s="10">
        <v>158378</v>
      </c>
      <c r="L48" s="11"/>
      <c r="M48" s="12">
        <f>IF((0.5*F48)-K48+L48+(0.5*I48)&lt;0,0,ROUND((0.5*F48)-K48+L48+(0.5*I48),0))</f>
        <v>526311</v>
      </c>
      <c r="N48" s="10">
        <f>J48+M48</f>
        <v>1053571</v>
      </c>
    </row>
    <row r="49" spans="1:14" ht="13.5" customHeight="1" x14ac:dyDescent="0.35">
      <c r="A49" s="7">
        <v>44001</v>
      </c>
      <c r="B49" s="7" t="s">
        <v>109</v>
      </c>
      <c r="C49" s="8">
        <v>140</v>
      </c>
      <c r="D49" s="8">
        <v>135</v>
      </c>
      <c r="E49" s="8">
        <v>138</v>
      </c>
      <c r="F49" s="9">
        <v>789953</v>
      </c>
      <c r="G49" s="10">
        <v>361239</v>
      </c>
      <c r="H49" s="11"/>
      <c r="I49" s="12">
        <v>0</v>
      </c>
      <c r="J49" s="12">
        <f>IF((0.5*F49)-G49+H49+(0.5*I49)&lt;0,0,ROUND((0.5*F49)-G49+H49+(0.5*I49),0))</f>
        <v>33738</v>
      </c>
      <c r="K49" s="10">
        <v>365755</v>
      </c>
      <c r="L49" s="11"/>
      <c r="M49" s="12">
        <f>IF((0.5*F49)-K49+L49+(0.5*I49)&lt;0,0,ROUND((0.5*F49)-K49+L49+(0.5*I49),0))</f>
        <v>29222</v>
      </c>
      <c r="N49" s="10">
        <f>J49+M49</f>
        <v>62960</v>
      </c>
    </row>
    <row r="50" spans="1:14" ht="13.5" customHeight="1" x14ac:dyDescent="0.35">
      <c r="A50" s="7">
        <v>46002</v>
      </c>
      <c r="B50" s="7" t="s">
        <v>114</v>
      </c>
      <c r="C50" s="8">
        <v>188</v>
      </c>
      <c r="D50" s="8">
        <v>196</v>
      </c>
      <c r="E50" s="8">
        <v>185</v>
      </c>
      <c r="F50" s="9">
        <v>1099066</v>
      </c>
      <c r="G50" s="10">
        <v>112004</v>
      </c>
      <c r="H50" s="11"/>
      <c r="I50" s="12">
        <v>0</v>
      </c>
      <c r="J50" s="12">
        <f>IF((0.5*F50)-G50+H50+(0.5*I50)&lt;0,0,ROUND((0.5*F50)-G50+H50+(0.5*I50),0))</f>
        <v>437529</v>
      </c>
      <c r="K50" s="10">
        <v>127985</v>
      </c>
      <c r="L50" s="11"/>
      <c r="M50" s="12">
        <f>IF((0.5*F50)-K50+L50+(0.5*I50)&lt;0,0,ROUND((0.5*F50)-K50+L50+(0.5*I50),0))</f>
        <v>421548</v>
      </c>
      <c r="N50" s="10">
        <f>J50+M50</f>
        <v>859077</v>
      </c>
    </row>
    <row r="51" spans="1:14" ht="13.5" customHeight="1" x14ac:dyDescent="0.35">
      <c r="A51" s="7">
        <v>24004</v>
      </c>
      <c r="B51" s="7" t="s">
        <v>68</v>
      </c>
      <c r="C51" s="8">
        <v>311</v>
      </c>
      <c r="D51" s="8">
        <v>314</v>
      </c>
      <c r="E51" s="8">
        <v>302</v>
      </c>
      <c r="F51" s="9">
        <v>1724108</v>
      </c>
      <c r="G51" s="10">
        <v>632141</v>
      </c>
      <c r="H51" s="11"/>
      <c r="I51" s="12">
        <v>0</v>
      </c>
      <c r="J51" s="12">
        <f>IF((0.5*F51)-G51+H51+(0.5*I51)&lt;0,0,ROUND((0.5*F51)-G51+H51+(0.5*I51),0))</f>
        <v>229913</v>
      </c>
      <c r="K51" s="10">
        <v>698502</v>
      </c>
      <c r="L51" s="11"/>
      <c r="M51" s="12">
        <f>IF((0.5*F51)-K51+L51+(0.5*I51)&lt;0,0,ROUND((0.5*F51)-K51+L51+(0.5*I51),0))</f>
        <v>163552</v>
      </c>
      <c r="N51" s="10">
        <f>J51+M51</f>
        <v>393465</v>
      </c>
    </row>
    <row r="52" spans="1:14" ht="13.5" customHeight="1" x14ac:dyDescent="0.35">
      <c r="A52" s="7">
        <v>50003</v>
      </c>
      <c r="B52" s="7" t="s">
        <v>124</v>
      </c>
      <c r="C52" s="8">
        <v>639.70000000000005</v>
      </c>
      <c r="D52" s="8">
        <v>656.84</v>
      </c>
      <c r="E52" s="8">
        <v>669.7</v>
      </c>
      <c r="F52" s="9">
        <v>3287911</v>
      </c>
      <c r="G52" s="10">
        <v>571395</v>
      </c>
      <c r="H52" s="11"/>
      <c r="I52" s="12">
        <v>0</v>
      </c>
      <c r="J52" s="12">
        <f>IF((0.5*F52)-G52+H52+(0.5*I52)&lt;0,0,ROUND((0.5*F52)-G52+H52+(0.5*I52),0))</f>
        <v>1072561</v>
      </c>
      <c r="K52" s="10">
        <v>569245</v>
      </c>
      <c r="L52" s="11"/>
      <c r="M52" s="12">
        <f>IF((0.5*F52)-K52+L52+(0.5*I52)&lt;0,0,ROUND((0.5*F52)-K52+L52+(0.5*I52),0))</f>
        <v>1074711</v>
      </c>
      <c r="N52" s="10">
        <f>J52+M52</f>
        <v>2147272</v>
      </c>
    </row>
    <row r="53" spans="1:14" ht="13.5" customHeight="1" x14ac:dyDescent="0.35">
      <c r="A53" s="7">
        <v>14001</v>
      </c>
      <c r="B53" s="7" t="s">
        <v>43</v>
      </c>
      <c r="C53" s="8">
        <v>207</v>
      </c>
      <c r="D53" s="8">
        <v>226</v>
      </c>
      <c r="E53" s="8">
        <v>237</v>
      </c>
      <c r="F53" s="9">
        <v>1338080</v>
      </c>
      <c r="G53" s="10">
        <v>137503</v>
      </c>
      <c r="H53" s="11"/>
      <c r="I53" s="12">
        <v>0</v>
      </c>
      <c r="J53" s="12">
        <f>IF((0.5*F53)-G53+H53+(0.5*I53)&lt;0,0,ROUND((0.5*F53)-G53+H53+(0.5*I53),0))</f>
        <v>531537</v>
      </c>
      <c r="K53" s="10">
        <v>143298</v>
      </c>
      <c r="L53" s="11"/>
      <c r="M53" s="12">
        <f>IF((0.5*F53)-K53+L53+(0.5*I53)&lt;0,0,ROUND((0.5*F53)-K53+L53+(0.5*I53),0))</f>
        <v>525742</v>
      </c>
      <c r="N53" s="10">
        <f>J53+M53</f>
        <v>1057279</v>
      </c>
    </row>
    <row r="54" spans="1:14" ht="13.5" customHeight="1" x14ac:dyDescent="0.35">
      <c r="A54" s="7">
        <v>6002</v>
      </c>
      <c r="B54" s="7" t="s">
        <v>28</v>
      </c>
      <c r="C54" s="8">
        <v>174</v>
      </c>
      <c r="D54" s="8">
        <v>167.3</v>
      </c>
      <c r="E54" s="8">
        <v>158.30000000000001</v>
      </c>
      <c r="F54" s="9">
        <v>976852</v>
      </c>
      <c r="G54" s="10">
        <v>243098</v>
      </c>
      <c r="H54" s="11"/>
      <c r="I54" s="12">
        <v>0</v>
      </c>
      <c r="J54" s="12">
        <f>IF((0.5*F54)-G54+H54+(0.5*I54)&lt;0,0,ROUND((0.5*F54)-G54+H54+(0.5*I54),0))</f>
        <v>245328</v>
      </c>
      <c r="K54" s="10">
        <v>252005</v>
      </c>
      <c r="L54" s="11"/>
      <c r="M54" s="12">
        <f>IF((0.5*F54)-K54+L54+(0.5*I54)&lt;0,0,ROUND((0.5*F54)-K54+L54+(0.5*I54),0))</f>
        <v>236421</v>
      </c>
      <c r="N54" s="10">
        <f>J54+M54</f>
        <v>481749</v>
      </c>
    </row>
    <row r="55" spans="1:14" ht="13.5" customHeight="1" x14ac:dyDescent="0.35">
      <c r="A55" s="7">
        <v>33001</v>
      </c>
      <c r="B55" s="7" t="s">
        <v>84</v>
      </c>
      <c r="C55" s="8">
        <v>339.1</v>
      </c>
      <c r="D55" s="8">
        <v>311.08</v>
      </c>
      <c r="E55" s="8">
        <v>318.02</v>
      </c>
      <c r="F55" s="9">
        <v>1805229</v>
      </c>
      <c r="G55" s="10">
        <v>493643</v>
      </c>
      <c r="H55" s="11"/>
      <c r="I55" s="12">
        <v>0</v>
      </c>
      <c r="J55" s="12">
        <f>IF((0.5*F55)-G55+H55+(0.5*I55)&lt;0,0,ROUND((0.5*F55)-G55+H55+(0.5*I55),0))</f>
        <v>408972</v>
      </c>
      <c r="K55" s="10">
        <v>508146</v>
      </c>
      <c r="L55" s="11"/>
      <c r="M55" s="12">
        <f>IF((0.5*F55)-K55+L55+(0.5*I55)&lt;0,0,ROUND((0.5*F55)-K55+L55+(0.5*I55),0))</f>
        <v>394469</v>
      </c>
      <c r="N55" s="10">
        <f>J55+M55</f>
        <v>803441</v>
      </c>
    </row>
    <row r="56" spans="1:14" ht="13.5" customHeight="1" x14ac:dyDescent="0.35">
      <c r="A56" s="7">
        <v>49004</v>
      </c>
      <c r="B56" s="7" t="s">
        <v>120</v>
      </c>
      <c r="C56" s="8">
        <v>494</v>
      </c>
      <c r="D56" s="8">
        <v>475</v>
      </c>
      <c r="E56" s="8">
        <v>474</v>
      </c>
      <c r="F56" s="9">
        <v>2481361</v>
      </c>
      <c r="G56" s="10">
        <v>460917</v>
      </c>
      <c r="H56" s="11"/>
      <c r="I56" s="12">
        <v>0</v>
      </c>
      <c r="J56" s="12">
        <f>IF((0.5*F56)-G56+H56+(0.5*I56)&lt;0,0,ROUND((0.5*F56)-G56+H56+(0.5*I56),0))</f>
        <v>779764</v>
      </c>
      <c r="K56" s="10">
        <v>461129</v>
      </c>
      <c r="L56" s="11"/>
      <c r="M56" s="12">
        <f>IF((0.5*F56)-K56+L56+(0.5*I56)&lt;0,0,ROUND((0.5*F56)-K56+L56+(0.5*I56),0))</f>
        <v>779552</v>
      </c>
      <c r="N56" s="10">
        <f>J56+M56</f>
        <v>1559316</v>
      </c>
    </row>
    <row r="57" spans="1:14" ht="13.5" customHeight="1" x14ac:dyDescent="0.35">
      <c r="A57" s="7">
        <v>63001</v>
      </c>
      <c r="B57" s="7" t="s">
        <v>159</v>
      </c>
      <c r="C57" s="8">
        <v>275</v>
      </c>
      <c r="D57" s="8">
        <v>275.05</v>
      </c>
      <c r="E57" s="8">
        <v>287</v>
      </c>
      <c r="F57" s="9">
        <v>1589969</v>
      </c>
      <c r="G57" s="10">
        <v>157378</v>
      </c>
      <c r="H57" s="11"/>
      <c r="I57" s="12">
        <v>0</v>
      </c>
      <c r="J57" s="12">
        <f>IF((0.5*F57)-G57+H57+(0.5*I57)&lt;0,0,ROUND((0.5*F57)-G57+H57+(0.5*I57),0))</f>
        <v>637607</v>
      </c>
      <c r="K57" s="10">
        <v>154390</v>
      </c>
      <c r="L57" s="11"/>
      <c r="M57" s="12">
        <f>IF((0.5*F57)-K57+L57+(0.5*I57)&lt;0,0,ROUND((0.5*F57)-K57+L57+(0.5*I57),0))</f>
        <v>640595</v>
      </c>
      <c r="N57" s="10">
        <f>J57+M57</f>
        <v>1278202</v>
      </c>
    </row>
    <row r="58" spans="1:14" ht="13.5" customHeight="1" x14ac:dyDescent="0.35">
      <c r="A58" s="7">
        <v>53001</v>
      </c>
      <c r="B58" s="7" t="s">
        <v>133</v>
      </c>
      <c r="C58" s="8">
        <v>263.39999999999998</v>
      </c>
      <c r="D58" s="8">
        <v>259.14999999999998</v>
      </c>
      <c r="E58" s="8">
        <v>252.04</v>
      </c>
      <c r="F58" s="9">
        <v>1461721</v>
      </c>
      <c r="G58" s="10">
        <v>302615</v>
      </c>
      <c r="H58" s="11"/>
      <c r="I58" s="12">
        <v>0</v>
      </c>
      <c r="J58" s="12">
        <f>IF((0.5*F58)-G58+H58+(0.5*I58)&lt;0,0,ROUND((0.5*F58)-G58+H58+(0.5*I58),0))</f>
        <v>428246</v>
      </c>
      <c r="K58" s="10">
        <v>313953</v>
      </c>
      <c r="L58" s="11"/>
      <c r="M58" s="12">
        <f>IF((0.5*F58)-K58+L58+(0.5*I58)&lt;0,0,ROUND((0.5*F58)-K58+L58+(0.5*I58),0))</f>
        <v>416908</v>
      </c>
      <c r="N58" s="10">
        <f>J58+M58</f>
        <v>845154</v>
      </c>
    </row>
    <row r="59" spans="1:14" ht="13.5" customHeight="1" x14ac:dyDescent="0.35">
      <c r="A59" s="7">
        <v>25003</v>
      </c>
      <c r="B59" s="7" t="s">
        <v>70</v>
      </c>
      <c r="C59" s="8">
        <v>108</v>
      </c>
      <c r="D59" s="8">
        <v>83</v>
      </c>
      <c r="E59" s="8">
        <v>69</v>
      </c>
      <c r="F59" s="9">
        <v>546671</v>
      </c>
      <c r="G59" s="10">
        <v>243680</v>
      </c>
      <c r="H59" s="11"/>
      <c r="I59" s="12">
        <v>0</v>
      </c>
      <c r="J59" s="12">
        <f>IF((0.5*F59)-G59+H59+(0.5*I59)&lt;0,0,ROUND((0.5*F59)-G59+H59+(0.5*I59),0))</f>
        <v>29656</v>
      </c>
      <c r="K59" s="10">
        <v>247092</v>
      </c>
      <c r="L59" s="11"/>
      <c r="M59" s="12">
        <f>IF((0.5*F59)-K59+L59+(0.5*I59)&lt;0,0,ROUND((0.5*F59)-K59+L59+(0.5*I59),0))</f>
        <v>26244</v>
      </c>
      <c r="N59" s="10">
        <f>J59+M59</f>
        <v>55900</v>
      </c>
    </row>
    <row r="60" spans="1:14" ht="13.5" customHeight="1" x14ac:dyDescent="0.35">
      <c r="A60" s="7">
        <v>26004</v>
      </c>
      <c r="B60" s="7" t="s">
        <v>73</v>
      </c>
      <c r="C60" s="8">
        <v>379</v>
      </c>
      <c r="D60" s="8">
        <v>382</v>
      </c>
      <c r="E60" s="8">
        <v>391</v>
      </c>
      <c r="F60" s="9">
        <v>2079964</v>
      </c>
      <c r="G60" s="10">
        <v>313823</v>
      </c>
      <c r="H60" s="11"/>
      <c r="I60" s="12">
        <v>0</v>
      </c>
      <c r="J60" s="12">
        <f>IF((0.5*F60)-G60+H60+(0.5*I60)&lt;0,0,ROUND((0.5*F60)-G60+H60+(0.5*I60),0))</f>
        <v>726159</v>
      </c>
      <c r="K60" s="10">
        <v>332417</v>
      </c>
      <c r="L60" s="11"/>
      <c r="M60" s="12">
        <f>IF((0.5*F60)-K60+L60+(0.5*I60)&lt;0,0,ROUND((0.5*F60)-K60+L60+(0.5*I60),0))</f>
        <v>707565</v>
      </c>
      <c r="N60" s="10">
        <f>J60+M60</f>
        <v>1433724</v>
      </c>
    </row>
    <row r="61" spans="1:14" ht="13.5" customHeight="1" x14ac:dyDescent="0.35">
      <c r="A61" s="14">
        <v>6006</v>
      </c>
      <c r="B61" s="7" t="s">
        <v>30</v>
      </c>
      <c r="C61" s="8">
        <v>581</v>
      </c>
      <c r="D61" s="8">
        <v>596</v>
      </c>
      <c r="E61" s="8">
        <v>582</v>
      </c>
      <c r="F61" s="9">
        <v>2885532</v>
      </c>
      <c r="G61" s="10">
        <v>1414191</v>
      </c>
      <c r="H61" s="11"/>
      <c r="I61" s="12">
        <v>0</v>
      </c>
      <c r="J61" s="12">
        <f>IF((0.5*F61)-G61+H61+(0.5*I61)&lt;0,0,ROUND((0.5*F61)-G61+H61+(0.5*I61),0))</f>
        <v>28575</v>
      </c>
      <c r="K61" s="10">
        <v>1498442</v>
      </c>
      <c r="L61" s="11"/>
      <c r="M61" s="12">
        <f>IF((0.5*F61)-K61+L61+(0.5*I61)&lt;0,0,ROUND((0.5*F61)-K61+L61+(0.5*I61),0))</f>
        <v>0</v>
      </c>
      <c r="N61" s="10">
        <f>J61+M61</f>
        <v>28575</v>
      </c>
    </row>
    <row r="62" spans="1:14" ht="13.5" customHeight="1" x14ac:dyDescent="0.35">
      <c r="A62" s="7">
        <v>27001</v>
      </c>
      <c r="B62" s="7" t="s">
        <v>75</v>
      </c>
      <c r="C62" s="8">
        <v>300</v>
      </c>
      <c r="D62" s="8">
        <v>295</v>
      </c>
      <c r="E62" s="8">
        <v>288</v>
      </c>
      <c r="F62" s="9">
        <v>1641520</v>
      </c>
      <c r="G62" s="10">
        <v>423904</v>
      </c>
      <c r="H62" s="11"/>
      <c r="I62" s="12">
        <v>0</v>
      </c>
      <c r="J62" s="12">
        <f>IF((0.5*F62)-G62+H62+(0.5*I62)&lt;0,0,ROUND((0.5*F62)-G62+H62+(0.5*I62),0))</f>
        <v>396856</v>
      </c>
      <c r="K62" s="10">
        <v>437863</v>
      </c>
      <c r="L62" s="11"/>
      <c r="M62" s="12">
        <f>IF((0.5*F62)-K62+L62+(0.5*I62)&lt;0,0,ROUND((0.5*F62)-K62+L62+(0.5*I62),0))</f>
        <v>382897</v>
      </c>
      <c r="N62" s="10">
        <f>J62+M62</f>
        <v>779753</v>
      </c>
    </row>
    <row r="63" spans="1:14" ht="13.5" customHeight="1" x14ac:dyDescent="0.35">
      <c r="A63" s="7">
        <v>28003</v>
      </c>
      <c r="B63" s="7" t="s">
        <v>78</v>
      </c>
      <c r="C63" s="8">
        <v>715</v>
      </c>
      <c r="D63" s="8">
        <v>726.25</v>
      </c>
      <c r="E63" s="8">
        <v>726.68</v>
      </c>
      <c r="F63" s="9">
        <v>3549940</v>
      </c>
      <c r="G63" s="10">
        <v>742002</v>
      </c>
      <c r="H63" s="11"/>
      <c r="I63" s="12">
        <v>0</v>
      </c>
      <c r="J63" s="12">
        <f>IF((0.5*F63)-G63+H63+(0.5*I63)&lt;0,0,ROUND((0.5*F63)-G63+H63+(0.5*I63),0))</f>
        <v>1032968</v>
      </c>
      <c r="K63" s="10">
        <v>752640</v>
      </c>
      <c r="L63" s="11"/>
      <c r="M63" s="12">
        <f>IF((0.5*F63)-K63+L63+(0.5*I63)&lt;0,0,ROUND((0.5*F63)-K63+L63+(0.5*I63),0))</f>
        <v>1022330</v>
      </c>
      <c r="N63" s="10">
        <f>J63+M63</f>
        <v>2055298</v>
      </c>
    </row>
    <row r="64" spans="1:14" ht="13.5" customHeight="1" x14ac:dyDescent="0.35">
      <c r="A64" s="7">
        <v>30001</v>
      </c>
      <c r="B64" s="7" t="s">
        <v>80</v>
      </c>
      <c r="C64" s="8">
        <v>409.28</v>
      </c>
      <c r="D64" s="8">
        <v>423</v>
      </c>
      <c r="E64" s="8">
        <v>439</v>
      </c>
      <c r="F64" s="9">
        <v>2302849</v>
      </c>
      <c r="G64" s="10">
        <v>380487</v>
      </c>
      <c r="H64" s="11"/>
      <c r="I64" s="12">
        <v>0</v>
      </c>
      <c r="J64" s="12">
        <f>IF((0.5*F64)-G64+H64+(0.5*I64)&lt;0,0,ROUND((0.5*F64)-G64+H64+(0.5*I64),0))</f>
        <v>770938</v>
      </c>
      <c r="K64" s="10">
        <v>386014</v>
      </c>
      <c r="L64" s="11"/>
      <c r="M64" s="12">
        <f>IF((0.5*F64)-K64+L64+(0.5*I64)&lt;0,0,ROUND((0.5*F64)-K64+L64+(0.5*I64),0))</f>
        <v>765411</v>
      </c>
      <c r="N64" s="10">
        <f>J64+M64</f>
        <v>1536349</v>
      </c>
    </row>
    <row r="65" spans="1:14" ht="13.5" customHeight="1" x14ac:dyDescent="0.35">
      <c r="A65" s="7">
        <v>31001</v>
      </c>
      <c r="B65" s="7" t="s">
        <v>82</v>
      </c>
      <c r="C65" s="8">
        <v>169.25</v>
      </c>
      <c r="D65" s="8">
        <v>179.25</v>
      </c>
      <c r="E65" s="8">
        <v>194.25</v>
      </c>
      <c r="F65" s="9">
        <v>1111945</v>
      </c>
      <c r="G65" s="10">
        <v>415233</v>
      </c>
      <c r="H65" s="11"/>
      <c r="I65" s="12">
        <v>0</v>
      </c>
      <c r="J65" s="12">
        <f>IF((0.5*F65)-G65+H65+(0.5*I65)&lt;0,0,ROUND((0.5*F65)-G65+H65+(0.5*I65),0))</f>
        <v>140740</v>
      </c>
      <c r="K65" s="10">
        <v>432148</v>
      </c>
      <c r="L65" s="11"/>
      <c r="M65" s="12">
        <f>IF((0.5*F65)-K65+L65+(0.5*I65)&lt;0,0,ROUND((0.5*F65)-K65+L65+(0.5*I65),0))</f>
        <v>123825</v>
      </c>
      <c r="N65" s="10">
        <f>J65+M65</f>
        <v>264565</v>
      </c>
    </row>
    <row r="66" spans="1:14" ht="13.5" customHeight="1" x14ac:dyDescent="0.35">
      <c r="A66" s="7">
        <v>41002</v>
      </c>
      <c r="B66" s="7" t="s">
        <v>102</v>
      </c>
      <c r="C66" s="8">
        <v>3267.04</v>
      </c>
      <c r="D66" s="8">
        <v>3572</v>
      </c>
      <c r="E66" s="8">
        <v>3853.6</v>
      </c>
      <c r="F66" s="9">
        <v>18817466</v>
      </c>
      <c r="G66" s="10">
        <v>4303265</v>
      </c>
      <c r="H66" s="11"/>
      <c r="I66" s="12">
        <v>0</v>
      </c>
      <c r="J66" s="12">
        <f>IF((0.5*F66)-G66+H66+(0.5*I66)&lt;0,0,ROUND((0.5*F66)-G66+H66+(0.5*I66),0))</f>
        <v>5105468</v>
      </c>
      <c r="K66" s="10">
        <v>4725322</v>
      </c>
      <c r="L66" s="11"/>
      <c r="M66" s="12">
        <f>IF((0.5*F66)-K66+L66+(0.5*I66)&lt;0,0,ROUND((0.5*F66)-K66+L66+(0.5*I66),0))</f>
        <v>4683411</v>
      </c>
      <c r="N66" s="10">
        <f>J66+M66</f>
        <v>9788879</v>
      </c>
    </row>
    <row r="67" spans="1:14" ht="13.5" customHeight="1" x14ac:dyDescent="0.35">
      <c r="A67" s="7">
        <v>14002</v>
      </c>
      <c r="B67" s="7" t="s">
        <v>44</v>
      </c>
      <c r="C67" s="8">
        <v>173</v>
      </c>
      <c r="D67" s="8">
        <v>177</v>
      </c>
      <c r="E67" s="8">
        <v>166</v>
      </c>
      <c r="F67" s="9">
        <v>1001753</v>
      </c>
      <c r="G67" s="10">
        <v>121384</v>
      </c>
      <c r="H67" s="11"/>
      <c r="I67" s="12">
        <v>0</v>
      </c>
      <c r="J67" s="12">
        <f>IF((0.5*F67)-G67+H67+(0.5*I67)&lt;0,0,ROUND((0.5*F67)-G67+H67+(0.5*I67),0))</f>
        <v>379493</v>
      </c>
      <c r="K67" s="10">
        <v>123050</v>
      </c>
      <c r="L67" s="11"/>
      <c r="M67" s="12">
        <f>IF((0.5*F67)-K67+L67+(0.5*I67)&lt;0,0,ROUND((0.5*F67)-K67+L67+(0.5*I67),0))</f>
        <v>377827</v>
      </c>
      <c r="N67" s="10">
        <f>J67+M67</f>
        <v>757320</v>
      </c>
    </row>
    <row r="68" spans="1:14" ht="13.5" customHeight="1" x14ac:dyDescent="0.35">
      <c r="A68" s="7">
        <v>10001</v>
      </c>
      <c r="B68" s="7" t="s">
        <v>35</v>
      </c>
      <c r="C68" s="8">
        <v>120</v>
      </c>
      <c r="D68" s="8">
        <v>120</v>
      </c>
      <c r="E68" s="8">
        <v>120.14</v>
      </c>
      <c r="F68" s="9">
        <v>687717</v>
      </c>
      <c r="G68" s="10">
        <v>197333</v>
      </c>
      <c r="H68" s="11"/>
      <c r="I68" s="12">
        <v>0</v>
      </c>
      <c r="J68" s="12">
        <f>IF((0.5*F68)-G68+H68+(0.5*I68)&lt;0,0,ROUND((0.5*F68)-G68+H68+(0.5*I68),0))</f>
        <v>146526</v>
      </c>
      <c r="K68" s="10">
        <v>208758</v>
      </c>
      <c r="L68" s="11"/>
      <c r="M68" s="12">
        <f>IF((0.5*F68)-K68+L68+(0.5*I68)&lt;0,0,ROUND((0.5*F68)-K68+L68+(0.5*I68),0))</f>
        <v>135101</v>
      </c>
      <c r="N68" s="10">
        <f>J68+M68</f>
        <v>281627</v>
      </c>
    </row>
    <row r="69" spans="1:14" ht="13.5" customHeight="1" x14ac:dyDescent="0.35">
      <c r="A69" s="7">
        <v>34002</v>
      </c>
      <c r="B69" s="7" t="s">
        <v>88</v>
      </c>
      <c r="C69" s="8">
        <v>268</v>
      </c>
      <c r="D69" s="8">
        <v>261</v>
      </c>
      <c r="E69" s="8">
        <v>251.4</v>
      </c>
      <c r="F69" s="9">
        <v>1477930</v>
      </c>
      <c r="G69" s="10">
        <v>632452</v>
      </c>
      <c r="H69" s="11"/>
      <c r="I69" s="12">
        <v>0</v>
      </c>
      <c r="J69" s="12">
        <f>IF((0.5*F69)-G69+H69+(0.5*I69)&lt;0,0,ROUND((0.5*F69)-G69+H69+(0.5*I69),0))</f>
        <v>106513</v>
      </c>
      <c r="K69" s="10">
        <v>648655</v>
      </c>
      <c r="L69" s="11"/>
      <c r="M69" s="12">
        <f>IF((0.5*F69)-K69+L69+(0.5*I69)&lt;0,0,ROUND((0.5*F69)-K69+L69+(0.5*I69),0))</f>
        <v>90310</v>
      </c>
      <c r="N69" s="10">
        <f>J69+M69</f>
        <v>196823</v>
      </c>
    </row>
    <row r="70" spans="1:14" ht="13.5" customHeight="1" x14ac:dyDescent="0.35">
      <c r="A70" s="7">
        <v>51002</v>
      </c>
      <c r="B70" s="7" t="s">
        <v>127</v>
      </c>
      <c r="C70" s="8">
        <v>517.5</v>
      </c>
      <c r="D70" s="8">
        <v>512.6</v>
      </c>
      <c r="E70" s="8">
        <v>499</v>
      </c>
      <c r="F70" s="9">
        <v>2610579</v>
      </c>
      <c r="G70" s="10">
        <v>1582313</v>
      </c>
      <c r="H70" s="11"/>
      <c r="I70" s="12">
        <v>0</v>
      </c>
      <c r="J70" s="12">
        <f>IF((0.5*F70)-G70+H70+(0.5*I70)&lt;0,0,ROUND((0.5*F70)-G70+H70+(0.5*I70),0))</f>
        <v>0</v>
      </c>
      <c r="K70" s="10">
        <v>1577349</v>
      </c>
      <c r="L70" s="11"/>
      <c r="M70" s="12">
        <f>IF((0.5*F70)-K70+L70+(0.5*I70)&lt;0,0,ROUND((0.5*F70)-K70+L70+(0.5*I70),0))</f>
        <v>0</v>
      </c>
      <c r="N70" s="10">
        <f>J70+M70</f>
        <v>0</v>
      </c>
    </row>
    <row r="71" spans="1:14" ht="13.5" customHeight="1" x14ac:dyDescent="0.35">
      <c r="A71" s="7">
        <v>56006</v>
      </c>
      <c r="B71" s="7" t="s">
        <v>143</v>
      </c>
      <c r="C71" s="8">
        <v>206</v>
      </c>
      <c r="D71" s="8">
        <v>203</v>
      </c>
      <c r="E71" s="8">
        <v>216</v>
      </c>
      <c r="F71" s="9">
        <v>1236442</v>
      </c>
      <c r="G71" s="10">
        <v>492596</v>
      </c>
      <c r="H71" s="11"/>
      <c r="I71" s="12">
        <v>0</v>
      </c>
      <c r="J71" s="12">
        <f>IF((0.5*F71)-G71+H71+(0.5*I71)&lt;0,0,ROUND((0.5*F71)-G71+H71+(0.5*I71),0))</f>
        <v>125625</v>
      </c>
      <c r="K71" s="10">
        <v>516392</v>
      </c>
      <c r="L71" s="11"/>
      <c r="M71" s="12">
        <f>IF((0.5*F71)-K71+L71+(0.5*I71)&lt;0,0,ROUND((0.5*F71)-K71+L71+(0.5*I71),0))</f>
        <v>101829</v>
      </c>
      <c r="N71" s="10">
        <f>J71+M71</f>
        <v>227454</v>
      </c>
    </row>
    <row r="72" spans="1:14" ht="13.5" customHeight="1" x14ac:dyDescent="0.35">
      <c r="A72" s="7">
        <v>23002</v>
      </c>
      <c r="B72" s="7" t="s">
        <v>66</v>
      </c>
      <c r="C72" s="8">
        <v>808.08</v>
      </c>
      <c r="D72" s="8">
        <v>803.24</v>
      </c>
      <c r="E72" s="8">
        <v>814.8</v>
      </c>
      <c r="F72" s="9">
        <v>3974803</v>
      </c>
      <c r="G72" s="10">
        <v>951669</v>
      </c>
      <c r="H72" s="11"/>
      <c r="I72" s="12">
        <v>0</v>
      </c>
      <c r="J72" s="12">
        <f>IF((0.5*F72)-G72+H72+(0.5*I72)&lt;0,0,ROUND((0.5*F72)-G72+H72+(0.5*I72),0))</f>
        <v>1035733</v>
      </c>
      <c r="K72" s="10">
        <v>977133</v>
      </c>
      <c r="L72" s="11"/>
      <c r="M72" s="12">
        <f>IF((0.5*F72)-K72+L72+(0.5*I72)&lt;0,0,ROUND((0.5*F72)-K72+L72+(0.5*I72),0))</f>
        <v>1010269</v>
      </c>
      <c r="N72" s="10">
        <f>J72+M72</f>
        <v>2046002</v>
      </c>
    </row>
    <row r="73" spans="1:14" ht="13.5" customHeight="1" x14ac:dyDescent="0.35">
      <c r="A73" s="7">
        <v>53002</v>
      </c>
      <c r="B73" s="7" t="s">
        <v>134</v>
      </c>
      <c r="C73" s="8">
        <v>102</v>
      </c>
      <c r="D73" s="8">
        <v>107</v>
      </c>
      <c r="E73" s="8">
        <v>112</v>
      </c>
      <c r="F73" s="9">
        <v>641122</v>
      </c>
      <c r="G73" s="10">
        <v>484576</v>
      </c>
      <c r="H73" s="11"/>
      <c r="I73" s="12">
        <v>0</v>
      </c>
      <c r="J73" s="12">
        <f>IF((0.5*F73)-G73+H73+(0.5*I73)&lt;0,0,ROUND((0.5*F73)-G73+H73+(0.5*I73),0))</f>
        <v>0</v>
      </c>
      <c r="K73" s="10">
        <v>500245</v>
      </c>
      <c r="L73" s="11"/>
      <c r="M73" s="12">
        <f>IF((0.5*F73)-K73+L73+(0.5*I73)&lt;0,0,ROUND((0.5*F73)-K73+L73+(0.5*I73),0))</f>
        <v>0</v>
      </c>
      <c r="N73" s="10">
        <f>J73+M73</f>
        <v>0</v>
      </c>
    </row>
    <row r="74" spans="1:14" ht="13.5" customHeight="1" x14ac:dyDescent="0.35">
      <c r="A74" s="7">
        <v>48003</v>
      </c>
      <c r="B74" s="7" t="s">
        <v>116</v>
      </c>
      <c r="C74" s="8">
        <v>370.88</v>
      </c>
      <c r="D74" s="8">
        <v>363</v>
      </c>
      <c r="E74" s="8">
        <v>359</v>
      </c>
      <c r="F74" s="9">
        <v>1977996</v>
      </c>
      <c r="G74" s="10">
        <v>693105</v>
      </c>
      <c r="H74" s="11"/>
      <c r="I74" s="12">
        <v>0</v>
      </c>
      <c r="J74" s="12">
        <f>IF((0.5*F74)-G74+H74+(0.5*I74)&lt;0,0,ROUND((0.5*F74)-G74+H74+(0.5*I74),0))</f>
        <v>295893</v>
      </c>
      <c r="K74" s="10">
        <v>753236</v>
      </c>
      <c r="L74" s="11"/>
      <c r="M74" s="12">
        <f>IF((0.5*F74)-K74+L74+(0.5*I74)&lt;0,0,ROUND((0.5*F74)-K74+L74+(0.5*I74),0))</f>
        <v>235762</v>
      </c>
      <c r="N74" s="10">
        <f>J74+M74</f>
        <v>531655</v>
      </c>
    </row>
    <row r="75" spans="1:14" ht="13.5" customHeight="1" x14ac:dyDescent="0.35">
      <c r="A75" s="7">
        <v>2002</v>
      </c>
      <c r="B75" s="7" t="s">
        <v>16</v>
      </c>
      <c r="C75" s="8">
        <v>2304.5</v>
      </c>
      <c r="D75" s="8">
        <v>2402.19</v>
      </c>
      <c r="E75" s="8">
        <v>2470.7399999999998</v>
      </c>
      <c r="F75" s="9">
        <v>12707110</v>
      </c>
      <c r="G75" s="10">
        <v>2401413</v>
      </c>
      <c r="H75" s="11"/>
      <c r="I75" s="12">
        <v>17658.747960000001</v>
      </c>
      <c r="J75" s="12">
        <f>IF((0.5*F75)-G75+H75+(0.5*I75)&lt;0,0,ROUND((0.5*F75)-G75+H75+(0.5*I75),0))</f>
        <v>3960971</v>
      </c>
      <c r="K75" s="10">
        <v>2366159</v>
      </c>
      <c r="L75" s="11"/>
      <c r="M75" s="12">
        <f>IF((0.5*F75)-K75+L75+(0.5*I75)&lt;0,0,ROUND((0.5*F75)-K75+L75+(0.5*I75),0))</f>
        <v>3996225</v>
      </c>
      <c r="N75" s="10">
        <f>J75+M75</f>
        <v>7957196</v>
      </c>
    </row>
    <row r="76" spans="1:14" ht="13.5" customHeight="1" x14ac:dyDescent="0.35">
      <c r="A76" s="7">
        <v>22006</v>
      </c>
      <c r="B76" s="7" t="s">
        <v>64</v>
      </c>
      <c r="C76" s="8">
        <v>376.28</v>
      </c>
      <c r="D76" s="8">
        <v>369.04</v>
      </c>
      <c r="E76" s="8">
        <v>381.7</v>
      </c>
      <c r="F76" s="9">
        <v>2062398</v>
      </c>
      <c r="G76" s="10">
        <v>808929</v>
      </c>
      <c r="H76" s="11"/>
      <c r="I76" s="12">
        <v>0</v>
      </c>
      <c r="J76" s="12">
        <f>IF((0.5*F76)-G76+H76+(0.5*I76)&lt;0,0,ROUND((0.5*F76)-G76+H76+(0.5*I76),0))</f>
        <v>222270</v>
      </c>
      <c r="K76" s="10">
        <v>884337</v>
      </c>
      <c r="L76" s="11"/>
      <c r="M76" s="12">
        <f>IF((0.5*F76)-K76+L76+(0.5*I76)&lt;0,0,ROUND((0.5*F76)-K76+L76+(0.5*I76),0))</f>
        <v>146862</v>
      </c>
      <c r="N76" s="10">
        <f>J76+M76</f>
        <v>369132</v>
      </c>
    </row>
    <row r="77" spans="1:14" ht="13.5" customHeight="1" x14ac:dyDescent="0.35">
      <c r="A77" s="7">
        <v>13003</v>
      </c>
      <c r="B77" s="7" t="s">
        <v>42</v>
      </c>
      <c r="C77" s="8">
        <v>286</v>
      </c>
      <c r="D77" s="8">
        <v>278</v>
      </c>
      <c r="E77" s="8">
        <v>289.14999999999998</v>
      </c>
      <c r="F77" s="9">
        <v>1600563</v>
      </c>
      <c r="G77" s="10">
        <v>488536</v>
      </c>
      <c r="H77" s="11"/>
      <c r="I77" s="12">
        <v>0</v>
      </c>
      <c r="J77" s="12">
        <f>IF((0.5*F77)-G77+H77+(0.5*I77)&lt;0,0,ROUND((0.5*F77)-G77+H77+(0.5*I77),0))</f>
        <v>311746</v>
      </c>
      <c r="K77" s="10">
        <v>493117</v>
      </c>
      <c r="L77" s="11"/>
      <c r="M77" s="12">
        <f>IF((0.5*F77)-K77+L77+(0.5*I77)&lt;0,0,ROUND((0.5*F77)-K77+L77+(0.5*I77),0))</f>
        <v>307165</v>
      </c>
      <c r="N77" s="10">
        <f>J77+M77</f>
        <v>618911</v>
      </c>
    </row>
    <row r="78" spans="1:14" ht="13.5" customHeight="1" x14ac:dyDescent="0.35">
      <c r="A78" s="7">
        <v>2003</v>
      </c>
      <c r="B78" s="7" t="s">
        <v>17</v>
      </c>
      <c r="C78" s="8">
        <v>228</v>
      </c>
      <c r="D78" s="8">
        <v>216</v>
      </c>
      <c r="E78" s="8">
        <v>217</v>
      </c>
      <c r="F78" s="9">
        <v>1262885</v>
      </c>
      <c r="G78" s="10">
        <v>466591</v>
      </c>
      <c r="H78" s="11"/>
      <c r="I78" s="12">
        <v>0</v>
      </c>
      <c r="J78" s="12">
        <f>IF((0.5*F78)-G78+H78+(0.5*I78)&lt;0,0,ROUND((0.5*F78)-G78+H78+(0.5*I78),0))</f>
        <v>164852</v>
      </c>
      <c r="K78" s="10">
        <v>497727</v>
      </c>
      <c r="L78" s="11"/>
      <c r="M78" s="12">
        <f>IF((0.5*F78)-K78+L78+(0.5*I78)&lt;0,0,ROUND((0.5*F78)-K78+L78+(0.5*I78),0))</f>
        <v>133716</v>
      </c>
      <c r="N78" s="10">
        <f>J78+M78</f>
        <v>298568</v>
      </c>
    </row>
    <row r="79" spans="1:14" ht="13.5" customHeight="1" x14ac:dyDescent="0.35">
      <c r="A79" s="7">
        <v>37003</v>
      </c>
      <c r="B79" s="7" t="s">
        <v>91</v>
      </c>
      <c r="C79" s="8">
        <v>191</v>
      </c>
      <c r="D79" s="8">
        <v>178</v>
      </c>
      <c r="E79" s="8">
        <v>188</v>
      </c>
      <c r="F79" s="9">
        <v>1077387</v>
      </c>
      <c r="G79" s="10">
        <v>301230</v>
      </c>
      <c r="H79" s="11"/>
      <c r="I79" s="12">
        <v>0</v>
      </c>
      <c r="J79" s="12">
        <f>IF((0.5*F79)-G79+H79+(0.5*I79)&lt;0,0,ROUND((0.5*F79)-G79+H79+(0.5*I79),0))</f>
        <v>237464</v>
      </c>
      <c r="K79" s="10">
        <v>288936</v>
      </c>
      <c r="L79" s="11"/>
      <c r="M79" s="12">
        <f>IF((0.5*F79)-K79+L79+(0.5*I79)&lt;0,0,ROUND((0.5*F79)-K79+L79+(0.5*I79),0))</f>
        <v>249758</v>
      </c>
      <c r="N79" s="10">
        <f>J79+M79</f>
        <v>487222</v>
      </c>
    </row>
    <row r="80" spans="1:14" ht="13.5" customHeight="1" x14ac:dyDescent="0.35">
      <c r="A80" s="7">
        <v>35002</v>
      </c>
      <c r="B80" s="7" t="s">
        <v>89</v>
      </c>
      <c r="C80" s="8">
        <v>362</v>
      </c>
      <c r="D80" s="8">
        <v>368</v>
      </c>
      <c r="E80" s="8">
        <v>361</v>
      </c>
      <c r="F80" s="9">
        <v>1961763</v>
      </c>
      <c r="G80" s="10">
        <v>319510</v>
      </c>
      <c r="H80" s="11"/>
      <c r="I80" s="12">
        <v>0</v>
      </c>
      <c r="J80" s="12">
        <f>IF((0.5*F80)-G80+H80+(0.5*I80)&lt;0,0,ROUND((0.5*F80)-G80+H80+(0.5*I80),0))</f>
        <v>661372</v>
      </c>
      <c r="K80" s="10">
        <v>339776</v>
      </c>
      <c r="L80" s="11"/>
      <c r="M80" s="12">
        <f>IF((0.5*F80)-K80+L80+(0.5*I80)&lt;0,0,ROUND((0.5*F80)-K80+L80+(0.5*I80),0))</f>
        <v>641106</v>
      </c>
      <c r="N80" s="10">
        <f>J80+M80</f>
        <v>1302478</v>
      </c>
    </row>
    <row r="81" spans="1:14" ht="13.5" customHeight="1" x14ac:dyDescent="0.35">
      <c r="A81" s="7">
        <v>7002</v>
      </c>
      <c r="B81" s="7" t="s">
        <v>32</v>
      </c>
      <c r="C81" s="8">
        <v>293</v>
      </c>
      <c r="D81" s="8">
        <v>293.5</v>
      </c>
      <c r="E81" s="8">
        <v>307</v>
      </c>
      <c r="F81" s="9">
        <v>1695074</v>
      </c>
      <c r="G81" s="10">
        <v>346013</v>
      </c>
      <c r="H81" s="11"/>
      <c r="I81" s="12">
        <v>0</v>
      </c>
      <c r="J81" s="12">
        <f>IF((0.5*F81)-G81+H81+(0.5*I81)&lt;0,0,ROUND((0.5*F81)-G81+H81+(0.5*I81),0))</f>
        <v>501524</v>
      </c>
      <c r="K81" s="10">
        <v>376163</v>
      </c>
      <c r="L81" s="11"/>
      <c r="M81" s="12">
        <f>IF((0.5*F81)-K81+L81+(0.5*I81)&lt;0,0,ROUND((0.5*F81)-K81+L81+(0.5*I81),0))</f>
        <v>471374</v>
      </c>
      <c r="N81" s="10">
        <f>J81+M81</f>
        <v>972898</v>
      </c>
    </row>
    <row r="82" spans="1:14" ht="13.5" customHeight="1" x14ac:dyDescent="0.35">
      <c r="A82" s="7">
        <v>38003</v>
      </c>
      <c r="B82" s="7" t="s">
        <v>94</v>
      </c>
      <c r="C82" s="8">
        <v>165</v>
      </c>
      <c r="D82" s="8">
        <v>163</v>
      </c>
      <c r="E82" s="8">
        <v>162</v>
      </c>
      <c r="F82" s="9">
        <v>938785</v>
      </c>
      <c r="G82" s="10">
        <v>292233</v>
      </c>
      <c r="H82" s="11"/>
      <c r="I82" s="12">
        <v>0</v>
      </c>
      <c r="J82" s="12">
        <f>IF((0.5*F82)-G82+H82+(0.5*I82)&lt;0,0,ROUND((0.5*F82)-G82+H82+(0.5*I82),0))</f>
        <v>177160</v>
      </c>
      <c r="K82" s="10">
        <v>312368</v>
      </c>
      <c r="L82" s="11"/>
      <c r="M82" s="12">
        <f>IF((0.5*F82)-K82+L82+(0.5*I82)&lt;0,0,ROUND((0.5*F82)-K82+L82+(0.5*I82),0))</f>
        <v>157025</v>
      </c>
      <c r="N82" s="10">
        <f>J82+M82</f>
        <v>334185</v>
      </c>
    </row>
    <row r="83" spans="1:14" ht="13.5" customHeight="1" x14ac:dyDescent="0.35">
      <c r="A83" s="7">
        <v>45005</v>
      </c>
      <c r="B83" s="7" t="s">
        <v>112</v>
      </c>
      <c r="C83" s="8">
        <v>215</v>
      </c>
      <c r="D83" s="8">
        <v>202</v>
      </c>
      <c r="E83" s="8">
        <v>218</v>
      </c>
      <c r="F83" s="9">
        <v>1245680</v>
      </c>
      <c r="G83" s="10">
        <v>435404</v>
      </c>
      <c r="H83" s="11"/>
      <c r="I83" s="12">
        <v>0</v>
      </c>
      <c r="J83" s="12">
        <f>IF((0.5*F83)-G83+H83+(0.5*I83)&lt;0,0,ROUND((0.5*F83)-G83+H83+(0.5*I83),0))</f>
        <v>187436</v>
      </c>
      <c r="K83" s="10">
        <v>460778</v>
      </c>
      <c r="L83" s="11"/>
      <c r="M83" s="12">
        <f>IF((0.5*F83)-K83+L83+(0.5*I83)&lt;0,0,ROUND((0.5*F83)-K83+L83+(0.5*I83),0))</f>
        <v>162062</v>
      </c>
      <c r="N83" s="10">
        <f>J83+M83</f>
        <v>349498</v>
      </c>
    </row>
    <row r="84" spans="1:14" ht="13.5" customHeight="1" x14ac:dyDescent="0.35">
      <c r="A84" s="7">
        <v>40001</v>
      </c>
      <c r="B84" s="7" t="s">
        <v>99</v>
      </c>
      <c r="C84" s="8">
        <v>784.53</v>
      </c>
      <c r="D84" s="8">
        <v>740.28</v>
      </c>
      <c r="E84" s="8">
        <v>763.29</v>
      </c>
      <c r="F84" s="9">
        <v>3734574</v>
      </c>
      <c r="G84" s="10">
        <v>2962217</v>
      </c>
      <c r="H84" s="11"/>
      <c r="I84" s="12">
        <v>0</v>
      </c>
      <c r="J84" s="12">
        <f>IF((0.5*F84)-G84+H84+(0.5*I84)&lt;0,0,ROUND((0.5*F84)-G84+H84+(0.5*I84),0))</f>
        <v>0</v>
      </c>
      <c r="K84" s="10">
        <v>2992885</v>
      </c>
      <c r="L84" s="11">
        <v>-69378.87</v>
      </c>
      <c r="M84" s="12">
        <f>IF((0.5*F84)-K84+L84+(0.5*I84)&lt;0,0,ROUND((0.5*F84)-K84+L84+(0.5*I84),0))</f>
        <v>0</v>
      </c>
      <c r="N84" s="10">
        <f>J84+M84</f>
        <v>0</v>
      </c>
    </row>
    <row r="85" spans="1:14" ht="13.5" customHeight="1" x14ac:dyDescent="0.35">
      <c r="A85" s="7">
        <v>52004</v>
      </c>
      <c r="B85" s="7" t="s">
        <v>132</v>
      </c>
      <c r="C85" s="8">
        <v>244.33</v>
      </c>
      <c r="D85" s="8">
        <v>266.61</v>
      </c>
      <c r="E85" s="8">
        <v>273.37</v>
      </c>
      <c r="F85" s="9">
        <v>1522355</v>
      </c>
      <c r="G85" s="10">
        <v>307601</v>
      </c>
      <c r="H85" s="11"/>
      <c r="I85" s="12">
        <v>0</v>
      </c>
      <c r="J85" s="12">
        <f>IF((0.5*F85)-G85+H85+(0.5*I85)&lt;0,0,ROUND((0.5*F85)-G85+H85+(0.5*I85),0))</f>
        <v>453577</v>
      </c>
      <c r="K85" s="10">
        <v>355038</v>
      </c>
      <c r="L85" s="11"/>
      <c r="M85" s="12">
        <f>IF((0.5*F85)-K85+L85+(0.5*I85)&lt;0,0,ROUND((0.5*F85)-K85+L85+(0.5*I85),0))</f>
        <v>406140</v>
      </c>
      <c r="N85" s="10">
        <f>J85+M85</f>
        <v>859717</v>
      </c>
    </row>
    <row r="86" spans="1:14" ht="13.5" customHeight="1" x14ac:dyDescent="0.35">
      <c r="A86" s="7">
        <v>41004</v>
      </c>
      <c r="B86" s="7" t="s">
        <v>103</v>
      </c>
      <c r="C86" s="8">
        <v>1032</v>
      </c>
      <c r="D86" s="8">
        <v>1044</v>
      </c>
      <c r="E86" s="8">
        <v>1049.51</v>
      </c>
      <c r="F86" s="9">
        <v>5118208</v>
      </c>
      <c r="G86" s="10">
        <v>985534</v>
      </c>
      <c r="H86" s="11"/>
      <c r="I86" s="12">
        <v>0</v>
      </c>
      <c r="J86" s="12">
        <f>IF((0.5*F86)-G86+H86+(0.5*I86)&lt;0,0,ROUND((0.5*F86)-G86+H86+(0.5*I86),0))</f>
        <v>1573570</v>
      </c>
      <c r="K86" s="10">
        <v>1039638</v>
      </c>
      <c r="L86" s="11"/>
      <c r="M86" s="12">
        <f>IF((0.5*F86)-K86+L86+(0.5*I86)&lt;0,0,ROUND((0.5*F86)-K86+L86+(0.5*I86),0))</f>
        <v>1519466</v>
      </c>
      <c r="N86" s="10">
        <f>J86+M86</f>
        <v>3093036</v>
      </c>
    </row>
    <row r="87" spans="1:14" ht="13.5" customHeight="1" x14ac:dyDescent="0.35">
      <c r="A87" s="7">
        <v>44002</v>
      </c>
      <c r="B87" s="7" t="s">
        <v>110</v>
      </c>
      <c r="C87" s="8">
        <v>213</v>
      </c>
      <c r="D87" s="8">
        <v>183</v>
      </c>
      <c r="E87" s="8">
        <v>196</v>
      </c>
      <c r="F87" s="9">
        <v>1156576</v>
      </c>
      <c r="G87" s="10">
        <v>359962</v>
      </c>
      <c r="H87" s="11"/>
      <c r="I87" s="12">
        <v>0</v>
      </c>
      <c r="J87" s="12">
        <f>IF((0.5*F87)-G87+H87+(0.5*I87)&lt;0,0,ROUND((0.5*F87)-G87+H87+(0.5*I87),0))</f>
        <v>218326</v>
      </c>
      <c r="K87" s="10">
        <v>359036</v>
      </c>
      <c r="L87" s="11"/>
      <c r="M87" s="12">
        <f>IF((0.5*F87)-K87+L87+(0.5*I87)&lt;0,0,ROUND((0.5*F87)-K87+L87+(0.5*I87),0))</f>
        <v>219252</v>
      </c>
      <c r="N87" s="10">
        <f>J87+M87</f>
        <v>437578</v>
      </c>
    </row>
    <row r="88" spans="1:14" ht="13.5" customHeight="1" x14ac:dyDescent="0.35">
      <c r="A88" s="7">
        <v>42001</v>
      </c>
      <c r="B88" s="7" t="s">
        <v>105</v>
      </c>
      <c r="C88" s="8">
        <v>401</v>
      </c>
      <c r="D88" s="8">
        <v>398</v>
      </c>
      <c r="E88" s="8">
        <v>388</v>
      </c>
      <c r="F88" s="9">
        <v>2117986</v>
      </c>
      <c r="G88" s="10">
        <v>469841</v>
      </c>
      <c r="H88" s="11"/>
      <c r="I88" s="12">
        <v>0</v>
      </c>
      <c r="J88" s="12">
        <f>IF((0.5*F88)-G88+H88+(0.5*I88)&lt;0,0,ROUND((0.5*F88)-G88+H88+(0.5*I88),0))</f>
        <v>589152</v>
      </c>
      <c r="K88" s="10">
        <v>516810</v>
      </c>
      <c r="L88" s="11"/>
      <c r="M88" s="12">
        <f>IF((0.5*F88)-K88+L88+(0.5*I88)&lt;0,0,ROUND((0.5*F88)-K88+L88+(0.5*I88),0))</f>
        <v>542183</v>
      </c>
      <c r="N88" s="10">
        <f>J88+M88</f>
        <v>1131335</v>
      </c>
    </row>
    <row r="89" spans="1:14" ht="13.5" customHeight="1" x14ac:dyDescent="0.35">
      <c r="A89" s="7">
        <v>39002</v>
      </c>
      <c r="B89" s="7" t="s">
        <v>96</v>
      </c>
      <c r="C89" s="8">
        <v>1138.68</v>
      </c>
      <c r="D89" s="8">
        <v>1131.8699999999999</v>
      </c>
      <c r="E89" s="8">
        <v>1160.8399999999999</v>
      </c>
      <c r="F89" s="9">
        <v>5662357</v>
      </c>
      <c r="G89" s="10">
        <v>1630449</v>
      </c>
      <c r="H89" s="11"/>
      <c r="I89" s="12">
        <v>0</v>
      </c>
      <c r="J89" s="12">
        <f>IF((0.5*F89)-G89+H89+(0.5*I89)&lt;0,0,ROUND((0.5*F89)-G89+H89+(0.5*I89),0))</f>
        <v>1200730</v>
      </c>
      <c r="K89" s="10">
        <v>1647741</v>
      </c>
      <c r="L89" s="11"/>
      <c r="M89" s="12">
        <f>IF((0.5*F89)-K89+L89+(0.5*I89)&lt;0,0,ROUND((0.5*F89)-K89+L89+(0.5*I89),0))</f>
        <v>1183438</v>
      </c>
      <c r="N89" s="10">
        <f>J89+M89</f>
        <v>2384168</v>
      </c>
    </row>
    <row r="90" spans="1:14" ht="13.5" customHeight="1" x14ac:dyDescent="0.35">
      <c r="A90" s="7">
        <v>60003</v>
      </c>
      <c r="B90" s="7" t="s">
        <v>150</v>
      </c>
      <c r="C90" s="8">
        <v>178</v>
      </c>
      <c r="D90" s="8">
        <v>195</v>
      </c>
      <c r="E90" s="8">
        <v>191</v>
      </c>
      <c r="F90" s="9">
        <v>1095779</v>
      </c>
      <c r="G90" s="10">
        <v>298238</v>
      </c>
      <c r="H90" s="11"/>
      <c r="I90" s="12">
        <v>0</v>
      </c>
      <c r="J90" s="12">
        <f>IF((0.5*F90)-G90+H90+(0.5*I90)&lt;0,0,ROUND((0.5*F90)-G90+H90+(0.5*I90),0))</f>
        <v>249652</v>
      </c>
      <c r="K90" s="10">
        <v>324473</v>
      </c>
      <c r="L90" s="11"/>
      <c r="M90" s="12">
        <f>IF((0.5*F90)-K90+L90+(0.5*I90)&lt;0,0,ROUND((0.5*F90)-K90+L90+(0.5*I90),0))</f>
        <v>223417</v>
      </c>
      <c r="N90" s="10">
        <f>J90+M90</f>
        <v>473069</v>
      </c>
    </row>
    <row r="91" spans="1:14" ht="13.5" customHeight="1" x14ac:dyDescent="0.35">
      <c r="A91" s="7">
        <v>43007</v>
      </c>
      <c r="B91" s="7" t="s">
        <v>108</v>
      </c>
      <c r="C91" s="8">
        <v>357.53</v>
      </c>
      <c r="D91" s="8">
        <v>356.92</v>
      </c>
      <c r="E91" s="8">
        <v>359.57</v>
      </c>
      <c r="F91" s="9">
        <v>1948907</v>
      </c>
      <c r="G91" s="10">
        <v>427199</v>
      </c>
      <c r="H91" s="11"/>
      <c r="I91" s="12">
        <v>0</v>
      </c>
      <c r="J91" s="12">
        <f>IF((0.5*F91)-G91+H91+(0.5*I91)&lt;0,0,ROUND((0.5*F91)-G91+H91+(0.5*I91),0))</f>
        <v>547255</v>
      </c>
      <c r="K91" s="10">
        <v>423824</v>
      </c>
      <c r="L91" s="11"/>
      <c r="M91" s="12">
        <f>IF((0.5*F91)-K91+L91+(0.5*I91)&lt;0,0,ROUND((0.5*F91)-K91+L91+(0.5*I91),0))</f>
        <v>550630</v>
      </c>
      <c r="N91" s="10">
        <f>J91+M91</f>
        <v>1097885</v>
      </c>
    </row>
    <row r="92" spans="1:14" ht="13.5" customHeight="1" x14ac:dyDescent="0.35">
      <c r="A92" s="7">
        <v>15001</v>
      </c>
      <c r="B92" s="7" t="s">
        <v>47</v>
      </c>
      <c r="C92" s="8">
        <v>171</v>
      </c>
      <c r="D92" s="8">
        <v>156</v>
      </c>
      <c r="E92" s="8">
        <v>152</v>
      </c>
      <c r="F92" s="9">
        <v>935923</v>
      </c>
      <c r="G92" s="10">
        <v>91806</v>
      </c>
      <c r="H92" s="11"/>
      <c r="I92" s="12">
        <v>0</v>
      </c>
      <c r="J92" s="12">
        <f>IF((0.5*F92)-G92+H92+(0.5*I92)&lt;0,0,ROUND((0.5*F92)-G92+H92+(0.5*I92),0))</f>
        <v>376156</v>
      </c>
      <c r="K92" s="10">
        <v>94669</v>
      </c>
      <c r="L92" s="11"/>
      <c r="M92" s="12">
        <f>IF((0.5*F92)-K92+L92+(0.5*I92)&lt;0,0,ROUND((0.5*F92)-K92+L92+(0.5*I92),0))</f>
        <v>373293</v>
      </c>
      <c r="N92" s="10">
        <f>J92+M92</f>
        <v>749449</v>
      </c>
    </row>
    <row r="93" spans="1:14" ht="13.5" customHeight="1" x14ac:dyDescent="0.35">
      <c r="A93" s="7">
        <v>15002</v>
      </c>
      <c r="B93" s="7" t="s">
        <v>48</v>
      </c>
      <c r="C93" s="8">
        <v>482</v>
      </c>
      <c r="D93" s="8">
        <v>486</v>
      </c>
      <c r="E93" s="8">
        <v>465</v>
      </c>
      <c r="F93" s="9">
        <v>2480532</v>
      </c>
      <c r="G93" s="10">
        <v>133009</v>
      </c>
      <c r="H93" s="11"/>
      <c r="I93" s="12">
        <v>0</v>
      </c>
      <c r="J93" s="12">
        <f>IF((0.5*F93)-G93+H93+(0.5*I93)&lt;0,0,ROUND((0.5*F93)-G93+H93+(0.5*I93),0))</f>
        <v>1107257</v>
      </c>
      <c r="K93" s="10">
        <v>141715</v>
      </c>
      <c r="L93" s="11"/>
      <c r="M93" s="12">
        <f>IF((0.5*F93)-K93+L93+(0.5*I93)&lt;0,0,ROUND((0.5*F93)-K93+L93+(0.5*I93),0))</f>
        <v>1098551</v>
      </c>
      <c r="N93" s="10">
        <f>J93+M93</f>
        <v>2205808</v>
      </c>
    </row>
    <row r="94" spans="1:14" ht="13.5" customHeight="1" x14ac:dyDescent="0.35">
      <c r="A94" s="7">
        <v>46001</v>
      </c>
      <c r="B94" s="7" t="s">
        <v>113</v>
      </c>
      <c r="C94" s="8">
        <v>2653.25</v>
      </c>
      <c r="D94" s="8">
        <v>2642</v>
      </c>
      <c r="E94" s="8">
        <v>2681.76</v>
      </c>
      <c r="F94" s="9">
        <v>13078300</v>
      </c>
      <c r="G94" s="10">
        <v>3691284</v>
      </c>
      <c r="H94" s="11"/>
      <c r="I94" s="12">
        <v>0</v>
      </c>
      <c r="J94" s="12">
        <f>IF((0.5*F94)-G94+H94+(0.5*I94)&lt;0,0,ROUND((0.5*F94)-G94+H94+(0.5*I94),0))</f>
        <v>2847866</v>
      </c>
      <c r="K94" s="10">
        <v>3670047</v>
      </c>
      <c r="L94" s="11">
        <v>-17360.25</v>
      </c>
      <c r="M94" s="12">
        <f>IF((0.5*F94)-K94+L94+(0.5*I94)&lt;0,0,ROUND((0.5*F94)-K94+L94+(0.5*I94),0))</f>
        <v>2851743</v>
      </c>
      <c r="N94" s="10">
        <f>J94+M94</f>
        <v>5699609</v>
      </c>
    </row>
    <row r="95" spans="1:14" ht="13.5" customHeight="1" x14ac:dyDescent="0.35">
      <c r="A95" s="7">
        <v>33002</v>
      </c>
      <c r="B95" s="7" t="s">
        <v>85</v>
      </c>
      <c r="C95" s="8">
        <v>282</v>
      </c>
      <c r="D95" s="8">
        <v>283</v>
      </c>
      <c r="E95" s="8">
        <v>281</v>
      </c>
      <c r="F95" s="9">
        <v>1581144</v>
      </c>
      <c r="G95" s="10">
        <v>330181</v>
      </c>
      <c r="H95" s="11"/>
      <c r="I95" s="12">
        <v>0</v>
      </c>
      <c r="J95" s="12">
        <f>IF((0.5*F95)-G95+H95+(0.5*I95)&lt;0,0,ROUND((0.5*F95)-G95+H95+(0.5*I95),0))</f>
        <v>460391</v>
      </c>
      <c r="K95" s="10">
        <v>350088</v>
      </c>
      <c r="L95" s="11"/>
      <c r="M95" s="12">
        <f>IF((0.5*F95)-K95+L95+(0.5*I95)&lt;0,0,ROUND((0.5*F95)-K95+L95+(0.5*I95),0))</f>
        <v>440484</v>
      </c>
      <c r="N95" s="10">
        <f>J95+M95</f>
        <v>900875</v>
      </c>
    </row>
    <row r="96" spans="1:14" ht="13.5" customHeight="1" x14ac:dyDescent="0.35">
      <c r="A96" s="7">
        <v>25004</v>
      </c>
      <c r="B96" s="7" t="s">
        <v>71</v>
      </c>
      <c r="C96" s="8">
        <v>893.39</v>
      </c>
      <c r="D96" s="8">
        <v>909.49</v>
      </c>
      <c r="E96" s="8">
        <v>908.8</v>
      </c>
      <c r="F96" s="9">
        <v>4447848</v>
      </c>
      <c r="G96" s="10">
        <v>1301473</v>
      </c>
      <c r="H96" s="11"/>
      <c r="I96" s="12">
        <v>0</v>
      </c>
      <c r="J96" s="12">
        <f>IF((0.5*F96)-G96+H96+(0.5*I96)&lt;0,0,ROUND((0.5*F96)-G96+H96+(0.5*I96),0))</f>
        <v>922451</v>
      </c>
      <c r="K96" s="10">
        <v>1317115</v>
      </c>
      <c r="L96" s="11"/>
      <c r="M96" s="12">
        <f>IF((0.5*F96)-K96+L96+(0.5*I96)&lt;0,0,ROUND((0.5*F96)-K96+L96+(0.5*I96),0))</f>
        <v>906809</v>
      </c>
      <c r="N96" s="10">
        <f>J96+M96</f>
        <v>1829260</v>
      </c>
    </row>
    <row r="97" spans="1:14" ht="13.5" customHeight="1" x14ac:dyDescent="0.35">
      <c r="A97" s="7">
        <v>29004</v>
      </c>
      <c r="B97" s="7" t="s">
        <v>79</v>
      </c>
      <c r="C97" s="8">
        <v>450.06</v>
      </c>
      <c r="D97" s="8">
        <v>451.44</v>
      </c>
      <c r="E97" s="8">
        <v>457.07</v>
      </c>
      <c r="F97" s="9">
        <v>2367444</v>
      </c>
      <c r="G97" s="10">
        <v>1019190</v>
      </c>
      <c r="H97" s="11"/>
      <c r="I97" s="12">
        <v>0</v>
      </c>
      <c r="J97" s="12">
        <f>IF((0.5*F97)-G97+H97+(0.5*I97)&lt;0,0,ROUND((0.5*F97)-G97+H97+(0.5*I97),0))</f>
        <v>164532</v>
      </c>
      <c r="K97" s="10">
        <v>1041273</v>
      </c>
      <c r="L97" s="11"/>
      <c r="M97" s="12">
        <f>IF((0.5*F97)-K97+L97+(0.5*I97)&lt;0,0,ROUND((0.5*F97)-K97+L97+(0.5*I97),0))</f>
        <v>142449</v>
      </c>
      <c r="N97" s="10">
        <f>J97+M97</f>
        <v>306981</v>
      </c>
    </row>
    <row r="98" spans="1:14" ht="13.5" customHeight="1" x14ac:dyDescent="0.35">
      <c r="A98" s="7">
        <v>17002</v>
      </c>
      <c r="B98" s="7" t="s">
        <v>53</v>
      </c>
      <c r="C98" s="8">
        <v>2712.23</v>
      </c>
      <c r="D98" s="8">
        <v>2746.56</v>
      </c>
      <c r="E98" s="8">
        <v>2785.05</v>
      </c>
      <c r="F98" s="9">
        <v>13605185</v>
      </c>
      <c r="G98" s="10">
        <v>3254066</v>
      </c>
      <c r="H98" s="11"/>
      <c r="I98" s="12">
        <v>45353.868000000002</v>
      </c>
      <c r="J98" s="12">
        <f>IF((0.5*F98)-G98+H98+(0.5*I98)&lt;0,0,ROUND((0.5*F98)-G98+H98+(0.5*I98),0))</f>
        <v>3571203</v>
      </c>
      <c r="K98" s="10">
        <v>3230307</v>
      </c>
      <c r="L98" s="11"/>
      <c r="M98" s="12">
        <f>IF((0.5*F98)-K98+L98+(0.5*I98)&lt;0,0,ROUND((0.5*F98)-K98+L98+(0.5*I98),0))</f>
        <v>3594962</v>
      </c>
      <c r="N98" s="10">
        <f>J98+M98</f>
        <v>7166165</v>
      </c>
    </row>
    <row r="99" spans="1:14" ht="13.5" customHeight="1" x14ac:dyDescent="0.35">
      <c r="A99" s="7">
        <v>62006</v>
      </c>
      <c r="B99" s="7" t="s">
        <v>158</v>
      </c>
      <c r="C99" s="8">
        <v>655</v>
      </c>
      <c r="D99" s="8">
        <v>675.03</v>
      </c>
      <c r="E99" s="8">
        <v>682.26</v>
      </c>
      <c r="F99" s="9">
        <v>3327218</v>
      </c>
      <c r="G99" s="10">
        <v>566170</v>
      </c>
      <c r="H99" s="11"/>
      <c r="I99" s="12">
        <v>0</v>
      </c>
      <c r="J99" s="12">
        <f>IF((0.5*F99)-G99+H99+(0.5*I99)&lt;0,0,ROUND((0.5*F99)-G99+H99+(0.5*I99),0))</f>
        <v>1097439</v>
      </c>
      <c r="K99" s="10">
        <v>573190</v>
      </c>
      <c r="L99" s="11"/>
      <c r="M99" s="12">
        <f>IF((0.5*F99)-K99+L99+(0.5*I99)&lt;0,0,ROUND((0.5*F99)-K99+L99+(0.5*I99),0))</f>
        <v>1090419</v>
      </c>
      <c r="N99" s="10">
        <f>J99+M99</f>
        <v>2187858</v>
      </c>
    </row>
    <row r="100" spans="1:14" ht="13.5" customHeight="1" x14ac:dyDescent="0.35">
      <c r="A100" s="7">
        <v>43002</v>
      </c>
      <c r="B100" s="7" t="s">
        <v>107</v>
      </c>
      <c r="C100" s="8">
        <v>225</v>
      </c>
      <c r="D100" s="8">
        <v>231</v>
      </c>
      <c r="E100" s="8">
        <v>239</v>
      </c>
      <c r="F100" s="9">
        <v>1358113</v>
      </c>
      <c r="G100" s="10">
        <v>202472</v>
      </c>
      <c r="H100" s="11"/>
      <c r="I100" s="12">
        <v>0</v>
      </c>
      <c r="J100" s="12">
        <f>IF((0.5*F100)-G100+H100+(0.5*I100)&lt;0,0,ROUND((0.5*F100)-G100+H100+(0.5*I100),0))</f>
        <v>476585</v>
      </c>
      <c r="K100" s="10">
        <v>200594</v>
      </c>
      <c r="L100" s="11"/>
      <c r="M100" s="12">
        <f>IF((0.5*F100)-K100+L100+(0.5*I100)&lt;0,0,ROUND((0.5*F100)-K100+L100+(0.5*I100),0))</f>
        <v>478463</v>
      </c>
      <c r="N100" s="10">
        <f>J100+M100</f>
        <v>955048</v>
      </c>
    </row>
    <row r="101" spans="1:14" ht="13.5" customHeight="1" x14ac:dyDescent="0.35">
      <c r="A101" s="7">
        <v>17003</v>
      </c>
      <c r="B101" s="7" t="s">
        <v>54</v>
      </c>
      <c r="C101" s="8">
        <v>222.2</v>
      </c>
      <c r="D101" s="8">
        <v>208</v>
      </c>
      <c r="E101" s="8">
        <v>205</v>
      </c>
      <c r="F101" s="9">
        <v>1228074</v>
      </c>
      <c r="G101" s="10">
        <v>239232</v>
      </c>
      <c r="H101" s="11"/>
      <c r="I101" s="12">
        <v>0</v>
      </c>
      <c r="J101" s="12">
        <f>IF((0.5*F101)-G101+H101+(0.5*I101)&lt;0,0,ROUND((0.5*F101)-G101+H101+(0.5*I101),0))</f>
        <v>374805</v>
      </c>
      <c r="K101" s="10">
        <v>239338</v>
      </c>
      <c r="L101" s="11"/>
      <c r="M101" s="12">
        <f>IF((0.5*F101)-K101+L101+(0.5*I101)&lt;0,0,ROUND((0.5*F101)-K101+L101+(0.5*I101),0))</f>
        <v>374699</v>
      </c>
      <c r="N101" s="10">
        <f>J101+M101</f>
        <v>749504</v>
      </c>
    </row>
    <row r="102" spans="1:14" ht="13.5" customHeight="1" x14ac:dyDescent="0.35">
      <c r="A102" s="7">
        <v>51003</v>
      </c>
      <c r="B102" s="7" t="s">
        <v>128</v>
      </c>
      <c r="C102" s="8">
        <v>263</v>
      </c>
      <c r="D102" s="8">
        <v>265</v>
      </c>
      <c r="E102" s="8">
        <v>258</v>
      </c>
      <c r="F102" s="9">
        <v>1475416</v>
      </c>
      <c r="G102" s="10">
        <v>157174</v>
      </c>
      <c r="H102" s="11"/>
      <c r="I102" s="12">
        <v>0</v>
      </c>
      <c r="J102" s="12">
        <f>IF((0.5*F102)-G102+H102+(0.5*I102)&lt;0,0,ROUND((0.5*F102)-G102+H102+(0.5*I102),0))</f>
        <v>580534</v>
      </c>
      <c r="K102" s="10">
        <v>159485</v>
      </c>
      <c r="L102" s="11"/>
      <c r="M102" s="12">
        <f>IF((0.5*F102)-K102+L102+(0.5*I102)&lt;0,0,ROUND((0.5*F102)-K102+L102+(0.5*I102),0))</f>
        <v>578223</v>
      </c>
      <c r="N102" s="10">
        <f>J102+M102</f>
        <v>1158757</v>
      </c>
    </row>
    <row r="103" spans="1:14" ht="13.5" customHeight="1" x14ac:dyDescent="0.35">
      <c r="A103" s="7">
        <v>9002</v>
      </c>
      <c r="B103" s="7" t="s">
        <v>34</v>
      </c>
      <c r="C103" s="8">
        <v>325.7</v>
      </c>
      <c r="D103" s="8">
        <v>331</v>
      </c>
      <c r="E103" s="8">
        <v>288.72000000000003</v>
      </c>
      <c r="F103" s="9">
        <v>1790279</v>
      </c>
      <c r="G103" s="10">
        <v>270142</v>
      </c>
      <c r="H103" s="11"/>
      <c r="I103" s="12">
        <v>0</v>
      </c>
      <c r="J103" s="12">
        <f>IF((0.5*F103)-G103+H103+(0.5*I103)&lt;0,0,ROUND((0.5*F103)-G103+H103+(0.5*I103),0))</f>
        <v>624998</v>
      </c>
      <c r="K103" s="10">
        <v>298444</v>
      </c>
      <c r="L103" s="11"/>
      <c r="M103" s="12">
        <f>IF((0.5*F103)-K103+L103+(0.5*I103)&lt;0,0,ROUND((0.5*F103)-K103+L103+(0.5*I103),0))</f>
        <v>596696</v>
      </c>
      <c r="N103" s="10">
        <f>J103+M103</f>
        <v>1221694</v>
      </c>
    </row>
    <row r="104" spans="1:14" ht="13.5" customHeight="1" x14ac:dyDescent="0.35">
      <c r="A104" s="7">
        <v>56007</v>
      </c>
      <c r="B104" s="7" t="s">
        <v>144</v>
      </c>
      <c r="C104" s="8">
        <v>260</v>
      </c>
      <c r="D104" s="8">
        <v>236</v>
      </c>
      <c r="E104" s="8">
        <v>243</v>
      </c>
      <c r="F104" s="9">
        <v>1394404</v>
      </c>
      <c r="G104" s="10">
        <v>616189</v>
      </c>
      <c r="H104" s="11"/>
      <c r="I104" s="12">
        <v>0</v>
      </c>
      <c r="J104" s="12">
        <f>IF((0.5*F104)-G104+H104+(0.5*I104)&lt;0,0,ROUND((0.5*F104)-G104+H104+(0.5*I104),0))</f>
        <v>81013</v>
      </c>
      <c r="K104" s="10">
        <v>646027</v>
      </c>
      <c r="L104" s="11"/>
      <c r="M104" s="12">
        <f>IF((0.5*F104)-K104+L104+(0.5*I104)&lt;0,0,ROUND((0.5*F104)-K104+L104+(0.5*I104),0))</f>
        <v>51175</v>
      </c>
      <c r="N104" s="10">
        <f>J104+M104</f>
        <v>132188</v>
      </c>
    </row>
    <row r="105" spans="1:14" ht="13.5" customHeight="1" x14ac:dyDescent="0.35">
      <c r="A105" s="7">
        <v>23003</v>
      </c>
      <c r="B105" s="7" t="s">
        <v>67</v>
      </c>
      <c r="C105" s="8">
        <v>123</v>
      </c>
      <c r="D105" s="8">
        <v>112</v>
      </c>
      <c r="E105" s="8">
        <v>98</v>
      </c>
      <c r="F105" s="9">
        <v>672605</v>
      </c>
      <c r="G105" s="10">
        <v>58951</v>
      </c>
      <c r="H105" s="11"/>
      <c r="I105" s="12">
        <v>0</v>
      </c>
      <c r="J105" s="12">
        <f>IF((0.5*F105)-G105+H105+(0.5*I105)&lt;0,0,ROUND((0.5*F105)-G105+H105+(0.5*I105),0))</f>
        <v>277352</v>
      </c>
      <c r="K105" s="10">
        <v>61275</v>
      </c>
      <c r="L105" s="11"/>
      <c r="M105" s="12">
        <f>IF((0.5*F105)-K105+L105+(0.5*I105)&lt;0,0,ROUND((0.5*F105)-K105+L105+(0.5*I105),0))</f>
        <v>275028</v>
      </c>
      <c r="N105" s="10">
        <f>J105+M105</f>
        <v>552380</v>
      </c>
    </row>
    <row r="106" spans="1:14" ht="13.5" customHeight="1" x14ac:dyDescent="0.35">
      <c r="A106" s="7">
        <v>65001</v>
      </c>
      <c r="B106" s="7" t="s">
        <v>162</v>
      </c>
      <c r="C106" s="8">
        <v>1391.42</v>
      </c>
      <c r="D106" s="8">
        <v>1373.18</v>
      </c>
      <c r="E106" s="8">
        <v>1438.18</v>
      </c>
      <c r="F106" s="9">
        <v>7041700</v>
      </c>
      <c r="G106" s="10">
        <v>43150</v>
      </c>
      <c r="H106" s="11"/>
      <c r="I106" s="12">
        <v>0</v>
      </c>
      <c r="J106" s="12">
        <f>IF((0.5*F106)-G106+H106+(0.5*I106)&lt;0,0,ROUND((0.5*F106)-G106+H106+(0.5*I106),0))</f>
        <v>3477700</v>
      </c>
      <c r="K106" s="10">
        <v>43473</v>
      </c>
      <c r="L106" s="11"/>
      <c r="M106" s="12">
        <f>IF((0.5*F106)-K106+L106+(0.5*I106)&lt;0,0,ROUND((0.5*F106)-K106+L106+(0.5*I106),0))</f>
        <v>3477377</v>
      </c>
      <c r="N106" s="10">
        <f>J106+M106</f>
        <v>6955077</v>
      </c>
    </row>
    <row r="107" spans="1:14" ht="13.5" customHeight="1" x14ac:dyDescent="0.35">
      <c r="A107" s="7">
        <v>39005</v>
      </c>
      <c r="B107" s="7" t="s">
        <v>98</v>
      </c>
      <c r="C107" s="8">
        <v>124</v>
      </c>
      <c r="D107" s="8">
        <v>133</v>
      </c>
      <c r="E107" s="8">
        <v>153</v>
      </c>
      <c r="F107" s="9">
        <v>888010</v>
      </c>
      <c r="G107" s="10">
        <v>246715</v>
      </c>
      <c r="H107" s="11"/>
      <c r="I107" s="12">
        <v>0</v>
      </c>
      <c r="J107" s="12">
        <f>IF((0.5*F107)-G107+H107+(0.5*I107)&lt;0,0,ROUND((0.5*F107)-G107+H107+(0.5*I107),0))</f>
        <v>197290</v>
      </c>
      <c r="K107" s="10">
        <v>252991</v>
      </c>
      <c r="L107" s="11"/>
      <c r="M107" s="12">
        <f>IF((0.5*F107)-K107+L107+(0.5*I107)&lt;0,0,ROUND((0.5*F107)-K107+L107+(0.5*I107),0))</f>
        <v>191014</v>
      </c>
      <c r="N107" s="10">
        <f>J107+M107</f>
        <v>388304</v>
      </c>
    </row>
    <row r="108" spans="1:14" ht="13.5" customHeight="1" x14ac:dyDescent="0.35">
      <c r="A108" s="7">
        <v>60004</v>
      </c>
      <c r="B108" s="7" t="s">
        <v>151</v>
      </c>
      <c r="C108" s="8">
        <v>362.5</v>
      </c>
      <c r="D108" s="8">
        <v>383</v>
      </c>
      <c r="E108" s="8">
        <v>392.4</v>
      </c>
      <c r="F108" s="9">
        <v>2091125</v>
      </c>
      <c r="G108" s="10">
        <v>373381</v>
      </c>
      <c r="H108" s="11"/>
      <c r="I108" s="12">
        <v>0</v>
      </c>
      <c r="J108" s="12">
        <f>IF((0.5*F108)-G108+H108+(0.5*I108)&lt;0,0,ROUND((0.5*F108)-G108+H108+(0.5*I108),0))</f>
        <v>672182</v>
      </c>
      <c r="K108" s="10">
        <v>405361</v>
      </c>
      <c r="L108" s="11"/>
      <c r="M108" s="12">
        <f>IF((0.5*F108)-K108+L108+(0.5*I108)&lt;0,0,ROUND((0.5*F108)-K108+L108+(0.5*I108),0))</f>
        <v>640202</v>
      </c>
      <c r="N108" s="10">
        <f>J108+M108</f>
        <v>1312384</v>
      </c>
    </row>
    <row r="109" spans="1:14" ht="13.5" customHeight="1" x14ac:dyDescent="0.35">
      <c r="A109" s="7">
        <v>33003</v>
      </c>
      <c r="B109" s="7" t="s">
        <v>86</v>
      </c>
      <c r="C109" s="8">
        <v>556</v>
      </c>
      <c r="D109" s="8">
        <v>536</v>
      </c>
      <c r="E109" s="8">
        <v>530.77</v>
      </c>
      <c r="F109" s="9">
        <v>2761404</v>
      </c>
      <c r="G109" s="10">
        <v>504095</v>
      </c>
      <c r="H109" s="11"/>
      <c r="I109" s="12">
        <v>17805.050759999998</v>
      </c>
      <c r="J109" s="12">
        <f>IF((0.5*F109)-G109+H109+(0.5*I109)&lt;0,0,ROUND((0.5*F109)-G109+H109+(0.5*I109),0))</f>
        <v>885510</v>
      </c>
      <c r="K109" s="10">
        <v>511570</v>
      </c>
      <c r="L109" s="11"/>
      <c r="M109" s="12">
        <f>IF((0.5*F109)-K109+L109+(0.5*I109)&lt;0,0,ROUND((0.5*F109)-K109+L109+(0.5*I109),0))</f>
        <v>878035</v>
      </c>
      <c r="N109" s="10">
        <f>J109+M109</f>
        <v>1763545</v>
      </c>
    </row>
    <row r="110" spans="1:14" ht="13.5" customHeight="1" x14ac:dyDescent="0.35">
      <c r="A110" s="7">
        <v>32002</v>
      </c>
      <c r="B110" s="7" t="s">
        <v>83</v>
      </c>
      <c r="C110" s="8">
        <v>2643.51</v>
      </c>
      <c r="D110" s="8">
        <v>2652.3</v>
      </c>
      <c r="E110" s="8">
        <v>2664.56</v>
      </c>
      <c r="F110" s="9">
        <v>13002817</v>
      </c>
      <c r="G110" s="10">
        <v>2865917</v>
      </c>
      <c r="H110" s="11"/>
      <c r="I110" s="12">
        <v>0</v>
      </c>
      <c r="J110" s="12">
        <f>IF((0.5*F110)-G110+H110+(0.5*I110)&lt;0,0,ROUND((0.5*F110)-G110+H110+(0.5*I110),0))</f>
        <v>3635492</v>
      </c>
      <c r="K110" s="10">
        <v>2944295</v>
      </c>
      <c r="L110" s="11"/>
      <c r="M110" s="12">
        <f>IF((0.5*F110)-K110+L110+(0.5*I110)&lt;0,0,ROUND((0.5*F110)-K110+L110+(0.5*I110),0))</f>
        <v>3557114</v>
      </c>
      <c r="N110" s="10">
        <f>J110+M110</f>
        <v>7192606</v>
      </c>
    </row>
    <row r="111" spans="1:14" ht="13.5" customHeight="1" x14ac:dyDescent="0.35">
      <c r="A111" s="7">
        <v>1001</v>
      </c>
      <c r="B111" s="7" t="s">
        <v>14</v>
      </c>
      <c r="C111" s="8">
        <v>311</v>
      </c>
      <c r="D111" s="8">
        <v>330</v>
      </c>
      <c r="E111" s="8">
        <v>338</v>
      </c>
      <c r="F111" s="9">
        <v>1883403</v>
      </c>
      <c r="G111" s="10">
        <v>293014</v>
      </c>
      <c r="H111" s="11"/>
      <c r="I111" s="12">
        <v>37024.361920000003</v>
      </c>
      <c r="J111" s="12">
        <f>IF((0.5*F111)-G111+H111+(0.5*I111)&lt;0,0,ROUND((0.5*F111)-G111+H111+(0.5*I111),0))</f>
        <v>667200</v>
      </c>
      <c r="K111" s="10">
        <v>310408</v>
      </c>
      <c r="L111" s="11"/>
      <c r="M111" s="12">
        <f>IF((0.5*F111)-K111+L111+(0.5*I111)&lt;0,0,ROUND((0.5*F111)-K111+L111+(0.5*I111),0))</f>
        <v>649806</v>
      </c>
      <c r="N111" s="10">
        <f>J111+M111</f>
        <v>1317006</v>
      </c>
    </row>
    <row r="112" spans="1:14" ht="13.5" customHeight="1" x14ac:dyDescent="0.35">
      <c r="A112" s="7">
        <v>11005</v>
      </c>
      <c r="B112" s="7" t="s">
        <v>38</v>
      </c>
      <c r="C112" s="8">
        <v>457.4</v>
      </c>
      <c r="D112" s="8">
        <v>466</v>
      </c>
      <c r="E112" s="8">
        <v>484.05</v>
      </c>
      <c r="F112" s="9">
        <v>2490491</v>
      </c>
      <c r="G112" s="10">
        <v>695363</v>
      </c>
      <c r="H112" s="11"/>
      <c r="I112" s="12">
        <v>0</v>
      </c>
      <c r="J112" s="12">
        <f>IF((0.5*F112)-G112+H112+(0.5*I112)&lt;0,0,ROUND((0.5*F112)-G112+H112+(0.5*I112),0))</f>
        <v>549883</v>
      </c>
      <c r="K112" s="10">
        <v>733500</v>
      </c>
      <c r="L112" s="11"/>
      <c r="M112" s="12">
        <f>IF((0.5*F112)-K112+L112+(0.5*I112)&lt;0,0,ROUND((0.5*F112)-K112+L112+(0.5*I112),0))</f>
        <v>511746</v>
      </c>
      <c r="N112" s="10">
        <f>J112+M112</f>
        <v>1061629</v>
      </c>
    </row>
    <row r="113" spans="1:14" ht="13.5" customHeight="1" x14ac:dyDescent="0.35">
      <c r="A113" s="7">
        <v>51004</v>
      </c>
      <c r="B113" s="7" t="s">
        <v>129</v>
      </c>
      <c r="C113" s="8">
        <v>13811.58</v>
      </c>
      <c r="D113" s="8">
        <v>13842.35</v>
      </c>
      <c r="E113" s="8">
        <v>13638.6</v>
      </c>
      <c r="F113" s="9">
        <v>67519561</v>
      </c>
      <c r="G113" s="10">
        <v>19312013</v>
      </c>
      <c r="H113" s="11"/>
      <c r="I113" s="12">
        <v>0</v>
      </c>
      <c r="J113" s="12">
        <f>IF((0.5*F113)-G113+H113+(0.5*I113)&lt;0,0,ROUND((0.5*F113)-G113+H113+(0.5*I113),0))</f>
        <v>14447768</v>
      </c>
      <c r="K113" s="10">
        <v>19199906</v>
      </c>
      <c r="L113" s="11"/>
      <c r="M113" s="12">
        <f>IF((0.5*F113)-K113+L113+(0.5*I113)&lt;0,0,ROUND((0.5*F113)-K113+L113+(0.5*I113),0))</f>
        <v>14559875</v>
      </c>
      <c r="N113" s="10">
        <f>J113+M113</f>
        <v>29007643</v>
      </c>
    </row>
    <row r="114" spans="1:14" ht="13.5" customHeight="1" x14ac:dyDescent="0.35">
      <c r="A114" s="7">
        <v>56004</v>
      </c>
      <c r="B114" s="7" t="s">
        <v>142</v>
      </c>
      <c r="C114" s="8">
        <v>623.45000000000005</v>
      </c>
      <c r="D114" s="8">
        <v>643.5</v>
      </c>
      <c r="E114" s="8">
        <v>600.54999999999995</v>
      </c>
      <c r="F114" s="9">
        <v>3089330</v>
      </c>
      <c r="G114" s="10">
        <v>597185</v>
      </c>
      <c r="H114" s="11"/>
      <c r="I114" s="12">
        <v>0</v>
      </c>
      <c r="J114" s="12">
        <f>IF((0.5*F114)-G114+H114+(0.5*I114)&lt;0,0,ROUND((0.5*F114)-G114+H114+(0.5*I114),0))</f>
        <v>947480</v>
      </c>
      <c r="K114" s="10">
        <v>621386</v>
      </c>
      <c r="L114" s="11"/>
      <c r="M114" s="12">
        <f>IF((0.5*F114)-K114+L114+(0.5*I114)&lt;0,0,ROUND((0.5*F114)-K114+L114+(0.5*I114),0))</f>
        <v>923279</v>
      </c>
      <c r="N114" s="10">
        <f>J114+M114</f>
        <v>1870759</v>
      </c>
    </row>
    <row r="115" spans="1:14" ht="13.5" customHeight="1" x14ac:dyDescent="0.35">
      <c r="A115" s="7">
        <v>54004</v>
      </c>
      <c r="B115" s="7" t="s">
        <v>136</v>
      </c>
      <c r="C115" s="8">
        <v>211</v>
      </c>
      <c r="D115" s="8">
        <v>214</v>
      </c>
      <c r="E115" s="8">
        <v>230</v>
      </c>
      <c r="F115" s="9">
        <v>1305628</v>
      </c>
      <c r="G115" s="10">
        <v>190803</v>
      </c>
      <c r="H115" s="11"/>
      <c r="I115" s="12">
        <v>0</v>
      </c>
      <c r="J115" s="12">
        <f>IF((0.5*F115)-G115+H115+(0.5*I115)&lt;0,0,ROUND((0.5*F115)-G115+H115+(0.5*I115),0))</f>
        <v>462011</v>
      </c>
      <c r="K115" s="10">
        <v>182730</v>
      </c>
      <c r="L115" s="11"/>
      <c r="M115" s="12">
        <f>IF((0.5*F115)-K115+L115+(0.5*I115)&lt;0,0,ROUND((0.5*F115)-K115+L115+(0.5*I115),0))</f>
        <v>470084</v>
      </c>
      <c r="N115" s="10">
        <f>J115+M115</f>
        <v>932095</v>
      </c>
    </row>
    <row r="116" spans="1:14" ht="13.5" customHeight="1" x14ac:dyDescent="0.35">
      <c r="A116" s="7">
        <v>39004</v>
      </c>
      <c r="B116" s="7" t="s">
        <v>97</v>
      </c>
      <c r="C116" s="8">
        <v>156</v>
      </c>
      <c r="D116" s="8">
        <v>157</v>
      </c>
      <c r="E116" s="8">
        <v>157</v>
      </c>
      <c r="F116" s="9">
        <v>903592</v>
      </c>
      <c r="G116" s="10">
        <v>167034</v>
      </c>
      <c r="H116" s="11"/>
      <c r="I116" s="12">
        <v>0</v>
      </c>
      <c r="J116" s="12">
        <f>IF((0.5*F116)-G116+H116+(0.5*I116)&lt;0,0,ROUND((0.5*F116)-G116+H116+(0.5*I116),0))</f>
        <v>284762</v>
      </c>
      <c r="K116" s="10">
        <v>171412</v>
      </c>
      <c r="L116" s="11"/>
      <c r="M116" s="12">
        <f>IF((0.5*F116)-K116+L116+(0.5*I116)&lt;0,0,ROUND((0.5*F116)-K116+L116+(0.5*I116),0))</f>
        <v>280384</v>
      </c>
      <c r="N116" s="10">
        <f>J116+M116</f>
        <v>565146</v>
      </c>
    </row>
    <row r="117" spans="1:14" ht="13.5" customHeight="1" x14ac:dyDescent="0.35">
      <c r="A117" s="7">
        <v>55005</v>
      </c>
      <c r="B117" s="7" t="s">
        <v>140</v>
      </c>
      <c r="C117" s="8">
        <v>197</v>
      </c>
      <c r="D117" s="8">
        <v>186</v>
      </c>
      <c r="E117" s="8">
        <v>183</v>
      </c>
      <c r="F117" s="9">
        <v>1101080</v>
      </c>
      <c r="G117" s="10">
        <v>354124</v>
      </c>
      <c r="H117" s="11"/>
      <c r="I117" s="12">
        <v>0</v>
      </c>
      <c r="J117" s="12">
        <f>IF((0.5*F117)-G117+H117+(0.5*I117)&lt;0,0,ROUND((0.5*F117)-G117+H117+(0.5*I117),0))</f>
        <v>196416</v>
      </c>
      <c r="K117" s="10">
        <v>351851</v>
      </c>
      <c r="L117" s="11"/>
      <c r="M117" s="12">
        <f>IF((0.5*F117)-K117+L117+(0.5*I117)&lt;0,0,ROUND((0.5*F117)-K117+L117+(0.5*I117),0))</f>
        <v>198689</v>
      </c>
      <c r="N117" s="10">
        <f>J117+M117</f>
        <v>395105</v>
      </c>
    </row>
    <row r="118" spans="1:14" ht="13.5" customHeight="1" x14ac:dyDescent="0.35">
      <c r="A118" s="7">
        <v>4003</v>
      </c>
      <c r="B118" s="7" t="s">
        <v>22</v>
      </c>
      <c r="C118" s="8">
        <v>264</v>
      </c>
      <c r="D118" s="8">
        <v>262</v>
      </c>
      <c r="E118" s="8">
        <v>252</v>
      </c>
      <c r="F118" s="9">
        <v>1470385</v>
      </c>
      <c r="G118" s="10">
        <v>337664</v>
      </c>
      <c r="H118" s="11"/>
      <c r="I118" s="12">
        <v>0</v>
      </c>
      <c r="J118" s="12">
        <f>IF((0.5*F118)-G118+H118+(0.5*I118)&lt;0,0,ROUND((0.5*F118)-G118+H118+(0.5*I118),0))</f>
        <v>397529</v>
      </c>
      <c r="K118" s="10">
        <v>341577</v>
      </c>
      <c r="L118" s="11"/>
      <c r="M118" s="12">
        <f>IF((0.5*F118)-K118+L118+(0.5*I118)&lt;0,0,ROUND((0.5*F118)-K118+L118+(0.5*I118),0))</f>
        <v>393616</v>
      </c>
      <c r="N118" s="10">
        <f>J118+M118</f>
        <v>791145</v>
      </c>
    </row>
    <row r="119" spans="1:14" ht="13.5" customHeight="1" x14ac:dyDescent="0.35">
      <c r="A119" s="7">
        <v>62005</v>
      </c>
      <c r="B119" s="7" t="s">
        <v>157</v>
      </c>
      <c r="C119" s="8">
        <v>189</v>
      </c>
      <c r="D119" s="8">
        <v>176</v>
      </c>
      <c r="E119" s="8">
        <v>177</v>
      </c>
      <c r="F119" s="9">
        <v>1044714</v>
      </c>
      <c r="G119" s="10">
        <v>510238</v>
      </c>
      <c r="H119" s="11"/>
      <c r="I119" s="12">
        <v>0</v>
      </c>
      <c r="J119" s="12">
        <f>IF((0.5*F119)-G119+H119+(0.5*I119)&lt;0,0,ROUND((0.5*F119)-G119+H119+(0.5*I119),0))</f>
        <v>12119</v>
      </c>
      <c r="K119" s="10">
        <v>543976</v>
      </c>
      <c r="L119" s="11"/>
      <c r="M119" s="12">
        <f>IF((0.5*F119)-K119+L119+(0.5*I119)&lt;0,0,ROUND((0.5*F119)-K119+L119+(0.5*I119),0))</f>
        <v>0</v>
      </c>
      <c r="N119" s="10">
        <f>J119+M119</f>
        <v>12119</v>
      </c>
    </row>
    <row r="120" spans="1:14" ht="13.5" customHeight="1" x14ac:dyDescent="0.35">
      <c r="A120" s="7">
        <v>49005</v>
      </c>
      <c r="B120" s="7" t="s">
        <v>121</v>
      </c>
      <c r="C120" s="8">
        <v>22691.95</v>
      </c>
      <c r="D120" s="8">
        <v>23119.47</v>
      </c>
      <c r="E120" s="8">
        <v>23354.89</v>
      </c>
      <c r="F120" s="9">
        <v>115309098</v>
      </c>
      <c r="G120" s="10">
        <v>30174631</v>
      </c>
      <c r="H120" s="11"/>
      <c r="I120" s="12">
        <v>64212.298920000001</v>
      </c>
      <c r="J120" s="12">
        <f>IF((0.5*F120)-G120+H120+(0.5*I120)&lt;0,0,ROUND((0.5*F120)-G120+H120+(0.5*I120),0))</f>
        <v>27512024</v>
      </c>
      <c r="K120" s="10">
        <v>30374276</v>
      </c>
      <c r="L120" s="11"/>
      <c r="M120" s="12">
        <f>IF((0.5*F120)-K120+L120+(0.5*I120)&lt;0,0,ROUND((0.5*F120)-K120+L120+(0.5*I120),0))</f>
        <v>27312379</v>
      </c>
      <c r="N120" s="10">
        <f>J120+M120</f>
        <v>54824403</v>
      </c>
    </row>
    <row r="121" spans="1:14" ht="13.5" customHeight="1" x14ac:dyDescent="0.35">
      <c r="A121" s="7">
        <v>5005</v>
      </c>
      <c r="B121" s="7" t="s">
        <v>25</v>
      </c>
      <c r="C121" s="8">
        <v>582.41999999999996</v>
      </c>
      <c r="D121" s="8">
        <v>633.26</v>
      </c>
      <c r="E121" s="8">
        <v>643.42999999999995</v>
      </c>
      <c r="F121" s="9">
        <v>3147608</v>
      </c>
      <c r="G121" s="10">
        <v>617875</v>
      </c>
      <c r="H121" s="11"/>
      <c r="I121" s="12">
        <v>0</v>
      </c>
      <c r="J121" s="12">
        <f>IF((0.5*F121)-G121+H121+(0.5*I121)&lt;0,0,ROUND((0.5*F121)-G121+H121+(0.5*I121),0))</f>
        <v>955929</v>
      </c>
      <c r="K121" s="10">
        <v>624016</v>
      </c>
      <c r="L121" s="11"/>
      <c r="M121" s="12">
        <f>IF((0.5*F121)-K121+L121+(0.5*I121)&lt;0,0,ROUND((0.5*F121)-K121+L121+(0.5*I121),0))</f>
        <v>949788</v>
      </c>
      <c r="N121" s="10">
        <f>J121+M121</f>
        <v>1905717</v>
      </c>
    </row>
    <row r="122" spans="1:14" ht="13.5" customHeight="1" x14ac:dyDescent="0.35">
      <c r="A122" s="7">
        <v>54002</v>
      </c>
      <c r="B122" s="7" t="s">
        <v>135</v>
      </c>
      <c r="C122" s="8">
        <v>905</v>
      </c>
      <c r="D122" s="8">
        <v>925</v>
      </c>
      <c r="E122" s="8">
        <v>904</v>
      </c>
      <c r="F122" s="9">
        <v>4468331</v>
      </c>
      <c r="G122" s="10">
        <v>807894</v>
      </c>
      <c r="H122" s="11"/>
      <c r="I122" s="12">
        <v>0</v>
      </c>
      <c r="J122" s="12">
        <f>IF((0.5*F122)-G122+H122+(0.5*I122)&lt;0,0,ROUND((0.5*F122)-G122+H122+(0.5*I122),0))</f>
        <v>1426272</v>
      </c>
      <c r="K122" s="10">
        <v>779949</v>
      </c>
      <c r="L122" s="11"/>
      <c r="M122" s="12">
        <f>IF((0.5*F122)-K122+L122+(0.5*I122)&lt;0,0,ROUND((0.5*F122)-K122+L122+(0.5*I122),0))</f>
        <v>1454217</v>
      </c>
      <c r="N122" s="10">
        <f>J122+M122</f>
        <v>2880489</v>
      </c>
    </row>
    <row r="123" spans="1:14" ht="13.5" customHeight="1" x14ac:dyDescent="0.35">
      <c r="A123" s="7">
        <v>15003</v>
      </c>
      <c r="B123" s="7" t="s">
        <v>49</v>
      </c>
      <c r="C123" s="8">
        <v>180</v>
      </c>
      <c r="D123" s="8">
        <v>184.5</v>
      </c>
      <c r="E123" s="8">
        <v>164</v>
      </c>
      <c r="F123" s="9">
        <v>1053008</v>
      </c>
      <c r="G123" s="10">
        <v>8242</v>
      </c>
      <c r="H123" s="11"/>
      <c r="I123" s="12">
        <v>0</v>
      </c>
      <c r="J123" s="12">
        <f>IF((0.5*F123)-G123+H123+(0.5*I123)&lt;0,0,ROUND((0.5*F123)-G123+H123+(0.5*I123),0))</f>
        <v>518262</v>
      </c>
      <c r="K123" s="10">
        <v>8352</v>
      </c>
      <c r="L123" s="11"/>
      <c r="M123" s="12">
        <f>IF((0.5*F123)-K123+L123+(0.5*I123)&lt;0,0,ROUND((0.5*F123)-K123+L123+(0.5*I123),0))</f>
        <v>518152</v>
      </c>
      <c r="N123" s="10">
        <f>J123+M123</f>
        <v>1036414</v>
      </c>
    </row>
    <row r="124" spans="1:14" ht="13.5" customHeight="1" x14ac:dyDescent="0.35">
      <c r="A124" s="7">
        <v>26005</v>
      </c>
      <c r="B124" s="7" t="s">
        <v>74</v>
      </c>
      <c r="C124" s="8">
        <v>110</v>
      </c>
      <c r="D124" s="8">
        <v>111</v>
      </c>
      <c r="E124" s="8">
        <v>107</v>
      </c>
      <c r="F124" s="9">
        <v>632535</v>
      </c>
      <c r="G124" s="10">
        <v>124806</v>
      </c>
      <c r="H124" s="11"/>
      <c r="I124" s="12">
        <v>0</v>
      </c>
      <c r="J124" s="12">
        <f>IF((0.5*F124)-G124+H124+(0.5*I124)&lt;0,0,ROUND((0.5*F124)-G124+H124+(0.5*I124),0))</f>
        <v>191462</v>
      </c>
      <c r="K124" s="10">
        <v>125481</v>
      </c>
      <c r="L124" s="11"/>
      <c r="M124" s="12">
        <f>IF((0.5*F124)-K124+L124+(0.5*I124)&lt;0,0,ROUND((0.5*F124)-K124+L124+(0.5*I124),0))</f>
        <v>190787</v>
      </c>
      <c r="N124" s="10">
        <f>J124+M124</f>
        <v>382249</v>
      </c>
    </row>
    <row r="125" spans="1:14" ht="13.5" customHeight="1" x14ac:dyDescent="0.35">
      <c r="A125" s="7">
        <v>40002</v>
      </c>
      <c r="B125" s="7" t="s">
        <v>100</v>
      </c>
      <c r="C125" s="8">
        <v>2142.8000000000002</v>
      </c>
      <c r="D125" s="8">
        <v>2207.42</v>
      </c>
      <c r="E125" s="8">
        <v>2237.0100000000002</v>
      </c>
      <c r="F125" s="9">
        <v>10914238</v>
      </c>
      <c r="G125" s="10">
        <v>3336735</v>
      </c>
      <c r="H125" s="11"/>
      <c r="I125" s="12">
        <v>26534.451160000001</v>
      </c>
      <c r="J125" s="12">
        <f>IF((0.5*F125)-G125+H125+(0.5*I125)&lt;0,0,ROUND((0.5*F125)-G125+H125+(0.5*I125),0))</f>
        <v>2133651</v>
      </c>
      <c r="K125" s="10">
        <v>3396038</v>
      </c>
      <c r="L125" s="11">
        <v>-184932.69</v>
      </c>
      <c r="M125" s="12">
        <f>IF((0.5*F125)-K125+L125+(0.5*I125)&lt;0,0,ROUND((0.5*F125)-K125+L125+(0.5*I125),0))</f>
        <v>1889416</v>
      </c>
      <c r="N125" s="10">
        <f>J125+M125</f>
        <v>4023067</v>
      </c>
    </row>
    <row r="126" spans="1:14" ht="13.5" customHeight="1" x14ac:dyDescent="0.35">
      <c r="A126" s="7">
        <v>57001</v>
      </c>
      <c r="B126" s="7" t="s">
        <v>145</v>
      </c>
      <c r="C126" s="8">
        <v>418.61</v>
      </c>
      <c r="D126" s="8">
        <v>433.17</v>
      </c>
      <c r="E126" s="8">
        <v>427</v>
      </c>
      <c r="F126" s="9">
        <v>2238899</v>
      </c>
      <c r="G126" s="10">
        <v>860298</v>
      </c>
      <c r="H126" s="11"/>
      <c r="I126" s="12">
        <v>0</v>
      </c>
      <c r="J126" s="12">
        <f>IF((0.5*F126)-G126+H126+(0.5*I126)&lt;0,0,ROUND((0.5*F126)-G126+H126+(0.5*I126),0))</f>
        <v>259152</v>
      </c>
      <c r="K126" s="10">
        <v>863565</v>
      </c>
      <c r="L126" s="11"/>
      <c r="M126" s="12">
        <f>IF((0.5*F126)-K126+L126+(0.5*I126)&lt;0,0,ROUND((0.5*F126)-K126+L126+(0.5*I126),0))</f>
        <v>255885</v>
      </c>
      <c r="N126" s="10">
        <f>J126+M126</f>
        <v>515037</v>
      </c>
    </row>
    <row r="127" spans="1:14" ht="13.5" customHeight="1" x14ac:dyDescent="0.35">
      <c r="A127" s="7">
        <v>54006</v>
      </c>
      <c r="B127" s="7" t="s">
        <v>137</v>
      </c>
      <c r="C127" s="8">
        <v>164</v>
      </c>
      <c r="D127" s="8">
        <v>141</v>
      </c>
      <c r="E127" s="8">
        <v>153</v>
      </c>
      <c r="F127" s="9">
        <v>878256</v>
      </c>
      <c r="G127" s="10">
        <v>101138</v>
      </c>
      <c r="H127" s="11"/>
      <c r="I127" s="12">
        <v>0</v>
      </c>
      <c r="J127" s="12">
        <f>IF((0.5*F127)-G127+H127+(0.5*I127)&lt;0,0,ROUND((0.5*F127)-G127+H127+(0.5*I127),0))</f>
        <v>337990</v>
      </c>
      <c r="K127" s="10">
        <v>113323</v>
      </c>
      <c r="L127" s="11"/>
      <c r="M127" s="12">
        <f>IF((0.5*F127)-K127+L127+(0.5*I127)&lt;0,0,ROUND((0.5*F127)-K127+L127+(0.5*I127),0))</f>
        <v>325805</v>
      </c>
      <c r="N127" s="10">
        <f>J127+M127</f>
        <v>663795</v>
      </c>
    </row>
    <row r="128" spans="1:14" ht="14.25" customHeight="1" x14ac:dyDescent="0.35">
      <c r="A128" s="7">
        <v>41005</v>
      </c>
      <c r="B128" s="7" t="s">
        <v>104</v>
      </c>
      <c r="C128" s="8">
        <v>1496.38</v>
      </c>
      <c r="D128" s="8">
        <v>1500</v>
      </c>
      <c r="E128" s="8">
        <v>1608.23</v>
      </c>
      <c r="F128" s="9">
        <v>7846610</v>
      </c>
      <c r="G128" s="10">
        <v>1010976</v>
      </c>
      <c r="H128" s="11"/>
      <c r="I128" s="12">
        <v>0</v>
      </c>
      <c r="J128" s="12">
        <f>IF((0.5*F128)-G128+H128+(0.5*I128)&lt;0,0,ROUND((0.5*F128)-G128+H128+(0.5*I128),0))</f>
        <v>2912329</v>
      </c>
      <c r="K128" s="10">
        <v>1058355</v>
      </c>
      <c r="L128" s="11"/>
      <c r="M128" s="12">
        <f>IF((0.5*F128)-K128+L128+(0.5*I128)&lt;0,0,ROUND((0.5*F128)-K128+L128+(0.5*I128),0))</f>
        <v>2864950</v>
      </c>
      <c r="N128" s="10">
        <f>J128+M128</f>
        <v>5777279</v>
      </c>
    </row>
    <row r="129" spans="1:14" ht="13.5" customHeight="1" x14ac:dyDescent="0.35">
      <c r="A129" s="7">
        <v>20003</v>
      </c>
      <c r="B129" s="7" t="s">
        <v>59</v>
      </c>
      <c r="C129" s="8">
        <v>352</v>
      </c>
      <c r="D129" s="8">
        <v>341</v>
      </c>
      <c r="E129" s="8">
        <v>329</v>
      </c>
      <c r="F129" s="9">
        <v>1875913</v>
      </c>
      <c r="G129" s="10">
        <v>151961</v>
      </c>
      <c r="H129" s="11"/>
      <c r="I129" s="12">
        <v>0</v>
      </c>
      <c r="J129" s="12">
        <f>IF((0.5*F129)-G129+H129+(0.5*I129)&lt;0,0,ROUND((0.5*F129)-G129+H129+(0.5*I129),0))</f>
        <v>785996</v>
      </c>
      <c r="K129" s="10">
        <v>159923</v>
      </c>
      <c r="L129" s="11"/>
      <c r="M129" s="12">
        <f>IF((0.5*F129)-K129+L129+(0.5*I129)&lt;0,0,ROUND((0.5*F129)-K129+L129+(0.5*I129),0))</f>
        <v>778034</v>
      </c>
      <c r="N129" s="10">
        <f>J129+M129</f>
        <v>1564030</v>
      </c>
    </row>
    <row r="130" spans="1:14" ht="13.5" customHeight="1" x14ac:dyDescent="0.35">
      <c r="A130" s="7">
        <v>66001</v>
      </c>
      <c r="B130" s="7" t="s">
        <v>163</v>
      </c>
      <c r="C130" s="8">
        <v>2098</v>
      </c>
      <c r="D130" s="8">
        <v>2054</v>
      </c>
      <c r="E130" s="8">
        <v>2024.3</v>
      </c>
      <c r="F130" s="9">
        <v>10144705</v>
      </c>
      <c r="G130" s="10">
        <v>182544</v>
      </c>
      <c r="H130" s="11"/>
      <c r="I130" s="12">
        <v>0</v>
      </c>
      <c r="J130" s="12">
        <f>IF((0.5*F130)-G130+H130+(0.5*I130)&lt;0,0,ROUND((0.5*F130)-G130+H130+(0.5*I130),0))</f>
        <v>4889809</v>
      </c>
      <c r="K130" s="10">
        <v>184381</v>
      </c>
      <c r="L130" s="11"/>
      <c r="M130" s="12">
        <f>IF((0.5*F130)-K130+L130+(0.5*I130)&lt;0,0,ROUND((0.5*F130)-K130+L130+(0.5*I130),0))</f>
        <v>4887972</v>
      </c>
      <c r="N130" s="10">
        <f>J130+M130</f>
        <v>9777781</v>
      </c>
    </row>
    <row r="131" spans="1:14" ht="13.5" customHeight="1" x14ac:dyDescent="0.35">
      <c r="A131" s="7">
        <v>33005</v>
      </c>
      <c r="B131" s="7" t="s">
        <v>87</v>
      </c>
      <c r="C131" s="8">
        <v>191</v>
      </c>
      <c r="D131" s="8">
        <v>166</v>
      </c>
      <c r="E131" s="8">
        <v>158</v>
      </c>
      <c r="F131" s="9">
        <v>1025446</v>
      </c>
      <c r="G131" s="10">
        <v>337436</v>
      </c>
      <c r="H131" s="11"/>
      <c r="I131" s="12">
        <v>0</v>
      </c>
      <c r="J131" s="12">
        <f>IF((0.5*F131)-G131+H131+(0.5*I131)&lt;0,0,ROUND((0.5*F131)-G131+H131+(0.5*I131),0))</f>
        <v>175287</v>
      </c>
      <c r="K131" s="10">
        <v>347064</v>
      </c>
      <c r="L131" s="11"/>
      <c r="M131" s="12">
        <f>IF((0.5*F131)-K131+L131+(0.5*I131)&lt;0,0,ROUND((0.5*F131)-K131+L131+(0.5*I131),0))</f>
        <v>165659</v>
      </c>
      <c r="N131" s="10">
        <f>J131+M131</f>
        <v>340946</v>
      </c>
    </row>
    <row r="132" spans="1:14" ht="13.5" customHeight="1" x14ac:dyDescent="0.35">
      <c r="A132" s="7">
        <v>49006</v>
      </c>
      <c r="B132" s="7" t="s">
        <v>122</v>
      </c>
      <c r="C132" s="8">
        <v>809</v>
      </c>
      <c r="D132" s="8">
        <v>848</v>
      </c>
      <c r="E132" s="8">
        <v>897</v>
      </c>
      <c r="F132" s="9">
        <v>4386646</v>
      </c>
      <c r="G132" s="10">
        <v>973792</v>
      </c>
      <c r="H132" s="11"/>
      <c r="I132" s="12">
        <v>0</v>
      </c>
      <c r="J132" s="12">
        <f>IF((0.5*F132)-G132+H132+(0.5*I132)&lt;0,0,ROUND((0.5*F132)-G132+H132+(0.5*I132),0))</f>
        <v>1219531</v>
      </c>
      <c r="K132" s="10">
        <v>998454</v>
      </c>
      <c r="L132" s="11"/>
      <c r="M132" s="12">
        <f>IF((0.5*F132)-K132+L132+(0.5*I132)&lt;0,0,ROUND((0.5*F132)-K132+L132+(0.5*I132),0))</f>
        <v>1194869</v>
      </c>
      <c r="N132" s="10">
        <f>J132+M132</f>
        <v>2414400</v>
      </c>
    </row>
    <row r="133" spans="1:14" ht="13.5" customHeight="1" x14ac:dyDescent="0.35">
      <c r="A133" s="7">
        <v>13001</v>
      </c>
      <c r="B133" s="7" t="s">
        <v>41</v>
      </c>
      <c r="C133" s="8">
        <v>1214.1600000000001</v>
      </c>
      <c r="D133" s="8">
        <v>1228.8800000000001</v>
      </c>
      <c r="E133" s="8">
        <v>1204.1199999999999</v>
      </c>
      <c r="F133" s="9">
        <v>5960718</v>
      </c>
      <c r="G133" s="10">
        <v>1497084</v>
      </c>
      <c r="H133" s="11"/>
      <c r="I133" s="12">
        <v>0</v>
      </c>
      <c r="J133" s="12">
        <f>IF((0.5*F133)-G133+H133+(0.5*I133)&lt;0,0,ROUND((0.5*F133)-G133+H133+(0.5*I133),0))</f>
        <v>1483275</v>
      </c>
      <c r="K133" s="10">
        <v>1504428</v>
      </c>
      <c r="L133" s="11"/>
      <c r="M133" s="12">
        <f>IF((0.5*F133)-K133+L133+(0.5*I133)&lt;0,0,ROUND((0.5*F133)-K133+L133+(0.5*I133),0))</f>
        <v>1475931</v>
      </c>
      <c r="N133" s="10">
        <f>J133+M133</f>
        <v>2959206</v>
      </c>
    </row>
    <row r="134" spans="1:14" ht="13.5" customHeight="1" x14ac:dyDescent="0.35">
      <c r="A134" s="7">
        <v>60006</v>
      </c>
      <c r="B134" s="7" t="s">
        <v>152</v>
      </c>
      <c r="C134" s="8">
        <v>349</v>
      </c>
      <c r="D134" s="8">
        <v>348.4</v>
      </c>
      <c r="E134" s="8">
        <v>331</v>
      </c>
      <c r="F134" s="9">
        <v>1894732</v>
      </c>
      <c r="G134" s="10">
        <v>425104</v>
      </c>
      <c r="H134" s="11"/>
      <c r="I134" s="12">
        <v>0</v>
      </c>
      <c r="J134" s="12">
        <f>IF((0.5*F134)-G134+H134+(0.5*I134)&lt;0,0,ROUND((0.5*F134)-G134+H134+(0.5*I134),0))</f>
        <v>522262</v>
      </c>
      <c r="K134" s="10">
        <v>450249</v>
      </c>
      <c r="L134" s="11"/>
      <c r="M134" s="12">
        <f>IF((0.5*F134)-K134+L134+(0.5*I134)&lt;0,0,ROUND((0.5*F134)-K134+L134+(0.5*I134),0))</f>
        <v>497117</v>
      </c>
      <c r="N134" s="10">
        <f>J134+M134</f>
        <v>1019379</v>
      </c>
    </row>
    <row r="135" spans="1:14" ht="13.5" customHeight="1" x14ac:dyDescent="0.35">
      <c r="A135" s="7">
        <v>11004</v>
      </c>
      <c r="B135" s="7" t="s">
        <v>37</v>
      </c>
      <c r="C135" s="8">
        <v>769</v>
      </c>
      <c r="D135" s="8">
        <v>812.4</v>
      </c>
      <c r="E135" s="8">
        <v>831</v>
      </c>
      <c r="F135" s="9">
        <v>4053807</v>
      </c>
      <c r="G135" s="10">
        <v>401908</v>
      </c>
      <c r="H135" s="11"/>
      <c r="I135" s="12">
        <v>0</v>
      </c>
      <c r="J135" s="12">
        <f>IF((0.5*F135)-G135+H135+(0.5*I135)&lt;0,0,ROUND((0.5*F135)-G135+H135+(0.5*I135),0))</f>
        <v>1624996</v>
      </c>
      <c r="K135" s="10">
        <v>419842</v>
      </c>
      <c r="L135" s="11"/>
      <c r="M135" s="12">
        <f>IF((0.5*F135)-K135+L135+(0.5*I135)&lt;0,0,ROUND((0.5*F135)-K135+L135+(0.5*I135),0))</f>
        <v>1607062</v>
      </c>
      <c r="N135" s="10">
        <f>J135+M135</f>
        <v>3232058</v>
      </c>
    </row>
    <row r="136" spans="1:14" ht="13.5" customHeight="1" x14ac:dyDescent="0.35">
      <c r="A136" s="7">
        <v>51005</v>
      </c>
      <c r="B136" s="7" t="s">
        <v>130</v>
      </c>
      <c r="C136" s="8">
        <v>254</v>
      </c>
      <c r="D136" s="8">
        <v>259</v>
      </c>
      <c r="E136" s="8">
        <v>255</v>
      </c>
      <c r="F136" s="9">
        <v>1437577</v>
      </c>
      <c r="G136" s="10">
        <v>349854</v>
      </c>
      <c r="H136" s="11"/>
      <c r="I136" s="12">
        <v>0</v>
      </c>
      <c r="J136" s="12">
        <f>IF((0.5*F136)-G136+H136+(0.5*I136)&lt;0,0,ROUND((0.5*F136)-G136+H136+(0.5*I136),0))</f>
        <v>368935</v>
      </c>
      <c r="K136" s="10">
        <v>352517</v>
      </c>
      <c r="L136" s="11"/>
      <c r="M136" s="12">
        <f>IF((0.5*F136)-K136+L136+(0.5*I136)&lt;0,0,ROUND((0.5*F136)-K136+L136+(0.5*I136),0))</f>
        <v>366272</v>
      </c>
      <c r="N136" s="10">
        <f>J136+M136</f>
        <v>735207</v>
      </c>
    </row>
    <row r="137" spans="1:14" ht="13.5" customHeight="1" x14ac:dyDescent="0.35">
      <c r="A137" s="7">
        <v>6005</v>
      </c>
      <c r="B137" s="7" t="s">
        <v>29</v>
      </c>
      <c r="C137" s="8">
        <v>317.43</v>
      </c>
      <c r="D137" s="8">
        <v>307</v>
      </c>
      <c r="E137" s="8">
        <v>308</v>
      </c>
      <c r="F137" s="9">
        <v>1714222</v>
      </c>
      <c r="G137" s="10">
        <v>275348</v>
      </c>
      <c r="H137" s="11"/>
      <c r="I137" s="12">
        <v>0</v>
      </c>
      <c r="J137" s="12">
        <f>IF((0.5*F137)-G137+H137+(0.5*I137)&lt;0,0,ROUND((0.5*F137)-G137+H137+(0.5*I137),0))</f>
        <v>581763</v>
      </c>
      <c r="K137" s="10">
        <v>281887</v>
      </c>
      <c r="L137" s="11"/>
      <c r="M137" s="12">
        <f>IF((0.5*F137)-K137+L137+(0.5*I137)&lt;0,0,ROUND((0.5*F137)-K137+L137+(0.5*I137),0))</f>
        <v>575224</v>
      </c>
      <c r="N137" s="10">
        <f>J137+M137</f>
        <v>1156987</v>
      </c>
    </row>
    <row r="138" spans="1:14" ht="13.5" customHeight="1" x14ac:dyDescent="0.35">
      <c r="A138" s="7">
        <v>14004</v>
      </c>
      <c r="B138" s="7" t="s">
        <v>45</v>
      </c>
      <c r="C138" s="8">
        <v>3857.12</v>
      </c>
      <c r="D138" s="8">
        <v>3913.23</v>
      </c>
      <c r="E138" s="8">
        <v>3967.17</v>
      </c>
      <c r="F138" s="9">
        <v>19361566</v>
      </c>
      <c r="G138" s="10">
        <v>4927402</v>
      </c>
      <c r="H138" s="11"/>
      <c r="I138" s="12">
        <v>0</v>
      </c>
      <c r="J138" s="12">
        <f>IF((0.5*F138)-G138+H138+(0.5*I138)&lt;0,0,ROUND((0.5*F138)-G138+H138+(0.5*I138),0))</f>
        <v>4753381</v>
      </c>
      <c r="K138" s="10">
        <v>4911298</v>
      </c>
      <c r="L138" s="11"/>
      <c r="M138" s="12">
        <f>IF((0.5*F138)-K138+L138+(0.5*I138)&lt;0,0,ROUND((0.5*F138)-K138+L138+(0.5*I138),0))</f>
        <v>4769485</v>
      </c>
      <c r="N138" s="10">
        <f>J138+M138</f>
        <v>9522866</v>
      </c>
    </row>
    <row r="139" spans="1:14" ht="13.5" customHeight="1" x14ac:dyDescent="0.35">
      <c r="A139" s="7">
        <v>18003</v>
      </c>
      <c r="B139" s="7" t="s">
        <v>55</v>
      </c>
      <c r="C139" s="8">
        <v>160</v>
      </c>
      <c r="D139" s="8">
        <v>156</v>
      </c>
      <c r="E139" s="8">
        <v>173</v>
      </c>
      <c r="F139" s="9">
        <v>990304</v>
      </c>
      <c r="G139" s="10">
        <v>200157</v>
      </c>
      <c r="H139" s="11"/>
      <c r="I139" s="12">
        <v>0</v>
      </c>
      <c r="J139" s="12">
        <f>IF((0.5*F139)-G139+H139+(0.5*I139)&lt;0,0,ROUND((0.5*F139)-G139+H139+(0.5*I139),0))</f>
        <v>294995</v>
      </c>
      <c r="K139" s="10">
        <v>220837</v>
      </c>
      <c r="L139" s="11"/>
      <c r="M139" s="12">
        <f>IF((0.5*F139)-K139+L139+(0.5*I139)&lt;0,0,ROUND((0.5*F139)-K139+L139+(0.5*I139),0))</f>
        <v>274315</v>
      </c>
      <c r="N139" s="10">
        <f>J139+M139</f>
        <v>569310</v>
      </c>
    </row>
    <row r="140" spans="1:14" ht="13.5" customHeight="1" x14ac:dyDescent="0.35">
      <c r="A140" s="7">
        <v>14005</v>
      </c>
      <c r="B140" s="7" t="s">
        <v>46</v>
      </c>
      <c r="C140" s="8">
        <v>215</v>
      </c>
      <c r="D140" s="8">
        <v>212</v>
      </c>
      <c r="E140" s="8">
        <v>238</v>
      </c>
      <c r="F140" s="9">
        <v>1343221</v>
      </c>
      <c r="G140" s="10">
        <v>222405</v>
      </c>
      <c r="H140" s="11"/>
      <c r="I140" s="12">
        <v>0</v>
      </c>
      <c r="J140" s="12">
        <f>IF((0.5*F140)-G140+H140+(0.5*I140)&lt;0,0,ROUND((0.5*F140)-G140+H140+(0.5*I140),0))</f>
        <v>449206</v>
      </c>
      <c r="K140" s="10">
        <v>224878</v>
      </c>
      <c r="L140" s="11"/>
      <c r="M140" s="12">
        <f>IF((0.5*F140)-K140+L140+(0.5*I140)&lt;0,0,ROUND((0.5*F140)-K140+L140+(0.5*I140),0))</f>
        <v>446733</v>
      </c>
      <c r="N140" s="10">
        <f>J140+M140</f>
        <v>895939</v>
      </c>
    </row>
    <row r="141" spans="1:14" ht="13.5" customHeight="1" x14ac:dyDescent="0.35">
      <c r="A141" s="7">
        <v>18005</v>
      </c>
      <c r="B141" s="7" t="s">
        <v>56</v>
      </c>
      <c r="C141" s="8">
        <v>535</v>
      </c>
      <c r="D141" s="8">
        <v>508</v>
      </c>
      <c r="E141" s="8">
        <v>513</v>
      </c>
      <c r="F141" s="9">
        <v>2629972</v>
      </c>
      <c r="G141" s="10">
        <v>843126</v>
      </c>
      <c r="H141" s="11"/>
      <c r="I141" s="12">
        <v>0</v>
      </c>
      <c r="J141" s="12">
        <f>IF((0.5*F141)-G141+H141+(0.5*I141)&lt;0,0,ROUND((0.5*F141)-G141+H141+(0.5*I141),0))</f>
        <v>471860</v>
      </c>
      <c r="K141" s="10">
        <v>899684</v>
      </c>
      <c r="L141" s="11"/>
      <c r="M141" s="12">
        <f>IF((0.5*F141)-K141+L141+(0.5*I141)&lt;0,0,ROUND((0.5*F141)-K141+L141+(0.5*I141),0))</f>
        <v>415302</v>
      </c>
      <c r="N141" s="10">
        <f>J141+M141</f>
        <v>887162</v>
      </c>
    </row>
    <row r="142" spans="1:14" ht="13.5" customHeight="1" x14ac:dyDescent="0.35">
      <c r="A142" s="7">
        <v>36002</v>
      </c>
      <c r="B142" s="7" t="s">
        <v>90</v>
      </c>
      <c r="C142" s="8">
        <v>281</v>
      </c>
      <c r="D142" s="8">
        <v>319</v>
      </c>
      <c r="E142" s="8">
        <v>339</v>
      </c>
      <c r="F142" s="9">
        <v>1856545</v>
      </c>
      <c r="G142" s="10">
        <v>524316</v>
      </c>
      <c r="H142" s="11"/>
      <c r="I142" s="12">
        <v>0</v>
      </c>
      <c r="J142" s="12">
        <f>IF((0.5*F142)-G142+H142+(0.5*I142)&lt;0,0,ROUND((0.5*F142)-G142+H142+(0.5*I142),0))</f>
        <v>403957</v>
      </c>
      <c r="K142" s="10">
        <v>545934</v>
      </c>
      <c r="L142" s="11"/>
      <c r="M142" s="12">
        <f>IF((0.5*F142)-K142+L142+(0.5*I142)&lt;0,0,ROUND((0.5*F142)-K142+L142+(0.5*I142),0))</f>
        <v>382339</v>
      </c>
      <c r="N142" s="10">
        <f>J142+M142</f>
        <v>786296</v>
      </c>
    </row>
    <row r="143" spans="1:14" ht="13.5" customHeight="1" x14ac:dyDescent="0.35">
      <c r="A143" s="7">
        <v>49007</v>
      </c>
      <c r="B143" s="7" t="s">
        <v>123</v>
      </c>
      <c r="C143" s="8">
        <v>1372.72</v>
      </c>
      <c r="D143" s="8">
        <v>1340.93</v>
      </c>
      <c r="E143" s="8">
        <v>1375.93</v>
      </c>
      <c r="F143" s="9">
        <v>6713738</v>
      </c>
      <c r="G143" s="10">
        <v>1113004</v>
      </c>
      <c r="H143" s="11"/>
      <c r="I143" s="12">
        <v>0</v>
      </c>
      <c r="J143" s="12">
        <f>IF((0.5*F143)-G143+H143+(0.5*I143)&lt;0,0,ROUND((0.5*F143)-G143+H143+(0.5*I143),0))</f>
        <v>2243865</v>
      </c>
      <c r="K143" s="10">
        <v>1097932</v>
      </c>
      <c r="L143" s="11"/>
      <c r="M143" s="12">
        <f>IF((0.5*F143)-K143+L143+(0.5*I143)&lt;0,0,ROUND((0.5*F143)-K143+L143+(0.5*I143),0))</f>
        <v>2258937</v>
      </c>
      <c r="N143" s="10">
        <f>J143+M143</f>
        <v>4502802</v>
      </c>
    </row>
    <row r="144" spans="1:14" ht="13.5" customHeight="1" x14ac:dyDescent="0.35">
      <c r="A144" s="7">
        <v>1003</v>
      </c>
      <c r="B144" s="7" t="s">
        <v>15</v>
      </c>
      <c r="C144" s="8">
        <v>114</v>
      </c>
      <c r="D144" s="8">
        <v>116</v>
      </c>
      <c r="E144" s="8">
        <v>110</v>
      </c>
      <c r="F144" s="9">
        <v>658295</v>
      </c>
      <c r="G144" s="10">
        <v>193611</v>
      </c>
      <c r="H144" s="11"/>
      <c r="I144" s="12">
        <v>0</v>
      </c>
      <c r="J144" s="12">
        <f>IF((0.5*F144)-G144+H144+(0.5*I144)&lt;0,0,ROUND((0.5*F144)-G144+H144+(0.5*I144),0))</f>
        <v>135537</v>
      </c>
      <c r="K144" s="10">
        <v>205481</v>
      </c>
      <c r="L144" s="11"/>
      <c r="M144" s="12">
        <f>IF((0.5*F144)-K144+L144+(0.5*I144)&lt;0,0,ROUND((0.5*F144)-K144+L144+(0.5*I144),0))</f>
        <v>123667</v>
      </c>
      <c r="N144" s="10">
        <f>J144+M144</f>
        <v>259204</v>
      </c>
    </row>
    <row r="145" spans="1:15" ht="13.5" customHeight="1" x14ac:dyDescent="0.35">
      <c r="A145" s="7">
        <v>47001</v>
      </c>
      <c r="B145" s="7" t="s">
        <v>115</v>
      </c>
      <c r="C145" s="8">
        <v>408.49</v>
      </c>
      <c r="D145" s="8">
        <v>397</v>
      </c>
      <c r="E145" s="8">
        <v>400</v>
      </c>
      <c r="F145" s="9">
        <v>2132442</v>
      </c>
      <c r="G145" s="10">
        <v>129142</v>
      </c>
      <c r="H145" s="11"/>
      <c r="I145" s="12">
        <v>0</v>
      </c>
      <c r="J145" s="12">
        <f>IF((0.5*F145)-G145+H145+(0.5*I145)&lt;0,0,ROUND((0.5*F145)-G145+H145+(0.5*I145),0))</f>
        <v>937079</v>
      </c>
      <c r="K145" s="10">
        <v>126804</v>
      </c>
      <c r="L145" s="11"/>
      <c r="M145" s="12">
        <f>IF((0.5*F145)-K145+L145+(0.5*I145)&lt;0,0,ROUND((0.5*F145)-K145+L145+(0.5*I145),0))</f>
        <v>939417</v>
      </c>
      <c r="N145" s="10">
        <f>J145+M145</f>
        <v>1876496</v>
      </c>
    </row>
    <row r="146" spans="1:15" ht="13.5" customHeight="1" x14ac:dyDescent="0.35">
      <c r="A146" s="7">
        <v>12003</v>
      </c>
      <c r="B146" s="7" t="s">
        <v>40</v>
      </c>
      <c r="C146" s="8">
        <v>227</v>
      </c>
      <c r="D146" s="8">
        <v>208</v>
      </c>
      <c r="E146" s="8">
        <v>214</v>
      </c>
      <c r="F146" s="9">
        <v>1262574</v>
      </c>
      <c r="G146" s="10">
        <v>349250</v>
      </c>
      <c r="H146" s="11"/>
      <c r="I146" s="12">
        <v>0</v>
      </c>
      <c r="J146" s="12">
        <f>IF((0.5*F146)-G146+H146+(0.5*I146)&lt;0,0,ROUND((0.5*F146)-G146+H146+(0.5*I146),0))</f>
        <v>282037</v>
      </c>
      <c r="K146" s="10">
        <v>368197</v>
      </c>
      <c r="L146" s="11"/>
      <c r="M146" s="12">
        <f>IF((0.5*F146)-K146+L146+(0.5*I146)&lt;0,0,ROUND((0.5*F146)-K146+L146+(0.5*I146),0))</f>
        <v>263090</v>
      </c>
      <c r="N146" s="10">
        <f>J146+M146</f>
        <v>545127</v>
      </c>
    </row>
    <row r="147" spans="1:15" ht="13.5" customHeight="1" x14ac:dyDescent="0.35">
      <c r="A147" s="7">
        <v>54007</v>
      </c>
      <c r="B147" s="7" t="s">
        <v>138</v>
      </c>
      <c r="C147" s="8">
        <v>207</v>
      </c>
      <c r="D147" s="8">
        <v>211</v>
      </c>
      <c r="E147" s="8">
        <v>197</v>
      </c>
      <c r="F147" s="9">
        <v>1192394</v>
      </c>
      <c r="G147" s="10">
        <v>228401</v>
      </c>
      <c r="H147" s="11"/>
      <c r="I147" s="12">
        <v>0</v>
      </c>
      <c r="J147" s="12">
        <f>IF((0.5*F147)-G147+H147+(0.5*I147)&lt;0,0,ROUND((0.5*F147)-G147+H147+(0.5*I147),0))</f>
        <v>367796</v>
      </c>
      <c r="K147" s="10">
        <v>216210</v>
      </c>
      <c r="L147" s="11"/>
      <c r="M147" s="12">
        <f>IF((0.5*F147)-K147+L147+(0.5*I147)&lt;0,0,ROUND((0.5*F147)-K147+L147+(0.5*I147),0))</f>
        <v>379987</v>
      </c>
      <c r="N147" s="10">
        <f>J147+M147</f>
        <v>747783</v>
      </c>
    </row>
    <row r="148" spans="1:15" ht="13.5" customHeight="1" x14ac:dyDescent="0.35">
      <c r="A148" s="7">
        <v>59002</v>
      </c>
      <c r="B148" s="7" t="s">
        <v>147</v>
      </c>
      <c r="C148" s="8">
        <v>676</v>
      </c>
      <c r="D148" s="8">
        <v>684</v>
      </c>
      <c r="E148" s="8">
        <v>721</v>
      </c>
      <c r="F148" s="9">
        <v>3516144</v>
      </c>
      <c r="G148" s="10">
        <v>777744</v>
      </c>
      <c r="H148" s="11"/>
      <c r="I148" s="12">
        <v>0</v>
      </c>
      <c r="J148" s="12">
        <f>IF((0.5*F148)-G148+H148+(0.5*I148)&lt;0,0,ROUND((0.5*F148)-G148+H148+(0.5*I148),0))</f>
        <v>980328</v>
      </c>
      <c r="K148" s="10">
        <v>818291</v>
      </c>
      <c r="L148" s="11"/>
      <c r="M148" s="12">
        <f>IF((0.5*F148)-K148+L148+(0.5*I148)&lt;0,0,ROUND((0.5*F148)-K148+L148+(0.5*I148),0))</f>
        <v>939781</v>
      </c>
      <c r="N148" s="10">
        <f>J148+M148</f>
        <v>1920109</v>
      </c>
    </row>
    <row r="149" spans="1:15" ht="13.5" customHeight="1" x14ac:dyDescent="0.35">
      <c r="A149" s="14">
        <v>2006</v>
      </c>
      <c r="B149" s="7" t="s">
        <v>18</v>
      </c>
      <c r="C149" s="8">
        <v>330</v>
      </c>
      <c r="D149" s="8">
        <v>350</v>
      </c>
      <c r="E149" s="8">
        <v>349</v>
      </c>
      <c r="F149" s="9">
        <v>1887599</v>
      </c>
      <c r="G149" s="10">
        <v>438656</v>
      </c>
      <c r="H149" s="11"/>
      <c r="I149" s="12">
        <v>0</v>
      </c>
      <c r="J149" s="12">
        <f>IF((0.5*F149)-G149+H149+(0.5*I149)&lt;0,0,ROUND((0.5*F149)-G149+H149+(0.5*I149),0))</f>
        <v>505144</v>
      </c>
      <c r="K149" s="10">
        <v>454301</v>
      </c>
      <c r="L149" s="11"/>
      <c r="M149" s="12">
        <f>IF((0.5*F149)-K149+L149+(0.5*I149)&lt;0,0,ROUND((0.5*F149)-K149+L149+(0.5*I149),0))</f>
        <v>489499</v>
      </c>
      <c r="N149" s="10">
        <f>J149+M149</f>
        <v>994643</v>
      </c>
    </row>
    <row r="150" spans="1:15" ht="13.5" customHeight="1" x14ac:dyDescent="0.35">
      <c r="A150" s="7">
        <v>55004</v>
      </c>
      <c r="B150" s="7" t="s">
        <v>139</v>
      </c>
      <c r="C150" s="8">
        <v>222</v>
      </c>
      <c r="D150" s="8">
        <v>212</v>
      </c>
      <c r="E150" s="8">
        <v>204</v>
      </c>
      <c r="F150" s="9">
        <v>1234357</v>
      </c>
      <c r="G150" s="10">
        <v>244684</v>
      </c>
      <c r="H150" s="11"/>
      <c r="I150" s="12">
        <v>0</v>
      </c>
      <c r="J150" s="12">
        <f>IF((0.5*F150)-G150+H150+(0.5*I150)&lt;0,0,ROUND((0.5*F150)-G150+H150+(0.5*I150),0))</f>
        <v>372495</v>
      </c>
      <c r="K150" s="10">
        <v>238523</v>
      </c>
      <c r="L150" s="11"/>
      <c r="M150" s="12">
        <f>IF((0.5*F150)-K150+L150+(0.5*I150)&lt;0,0,ROUND((0.5*F150)-K150+L150+(0.5*I150),0))</f>
        <v>378656</v>
      </c>
      <c r="N150" s="10">
        <f>J150+M150</f>
        <v>751151</v>
      </c>
    </row>
    <row r="151" spans="1:15" ht="13.5" customHeight="1" x14ac:dyDescent="0.35">
      <c r="A151" s="7">
        <v>63003</v>
      </c>
      <c r="B151" s="7" t="s">
        <v>160</v>
      </c>
      <c r="C151" s="8">
        <v>2682.41</v>
      </c>
      <c r="D151" s="8">
        <v>2685.36</v>
      </c>
      <c r="E151" s="8">
        <v>2709.67</v>
      </c>
      <c r="F151" s="9">
        <v>13236355</v>
      </c>
      <c r="G151" s="10">
        <v>3338953</v>
      </c>
      <c r="H151" s="11"/>
      <c r="I151" s="12">
        <v>0</v>
      </c>
      <c r="J151" s="12">
        <f>IF((0.5*F151)-G151+H151+(0.5*I151)&lt;0,0,ROUND((0.5*F151)-G151+H151+(0.5*I151),0))</f>
        <v>3279225</v>
      </c>
      <c r="K151" s="10">
        <v>3358293</v>
      </c>
      <c r="L151" s="11"/>
      <c r="M151" s="12">
        <f>IF((0.5*F151)-K151+L151+(0.5*I151)&lt;0,0,ROUND((0.5*F151)-K151+L151+(0.5*I151),0))</f>
        <v>3259885</v>
      </c>
      <c r="N151" s="10">
        <f>J151+M151</f>
        <v>6539110</v>
      </c>
    </row>
    <row r="152" spans="1:15" x14ac:dyDescent="0.35">
      <c r="A152" s="15"/>
      <c r="B152" s="15"/>
      <c r="C152" s="8">
        <f>SUM(C2:C151)</f>
        <v>128496.4</v>
      </c>
      <c r="D152" s="8">
        <f t="shared" ref="D152:N152" si="0">SUM(D2:D151)</f>
        <v>129820.48999999999</v>
      </c>
      <c r="E152" s="8">
        <f t="shared" si="0"/>
        <v>131221.81</v>
      </c>
      <c r="F152" s="9">
        <f t="shared" si="0"/>
        <v>665125574</v>
      </c>
      <c r="G152" s="10">
        <f t="shared" si="0"/>
        <v>160978223</v>
      </c>
      <c r="H152" s="11">
        <f t="shared" si="0"/>
        <v>0</v>
      </c>
      <c r="I152" s="10">
        <f t="shared" si="0"/>
        <v>208588.77872</v>
      </c>
      <c r="J152" s="10">
        <f t="shared" si="0"/>
        <v>173688979</v>
      </c>
      <c r="K152" s="16">
        <f t="shared" si="0"/>
        <v>164094597</v>
      </c>
      <c r="L152" s="11">
        <f t="shared" si="0"/>
        <v>-272168.21999999997</v>
      </c>
      <c r="M152" s="10">
        <f t="shared" si="0"/>
        <v>170647430</v>
      </c>
      <c r="N152" s="10">
        <f t="shared" si="0"/>
        <v>344336409</v>
      </c>
    </row>
    <row r="153" spans="1:15" ht="16.5" thickBot="1" x14ac:dyDescent="0.4">
      <c r="A153" s="17"/>
      <c r="B153" s="17"/>
      <c r="C153" s="18"/>
      <c r="D153" s="18"/>
      <c r="E153" s="18"/>
      <c r="F153" s="19"/>
      <c r="H153" s="20"/>
      <c r="J153" s="19"/>
    </row>
    <row r="154" spans="1:15" s="30" customFormat="1" ht="16.5" thickBot="1" x14ac:dyDescent="0.4">
      <c r="A154" s="23" t="s">
        <v>164</v>
      </c>
      <c r="B154" s="24" t="s">
        <v>165</v>
      </c>
      <c r="C154" s="25">
        <v>44</v>
      </c>
      <c r="D154" s="25">
        <v>40</v>
      </c>
      <c r="E154" s="25">
        <v>58</v>
      </c>
      <c r="F154" s="26">
        <v>332009</v>
      </c>
      <c r="G154" s="26"/>
      <c r="H154" s="27"/>
      <c r="I154" s="28"/>
      <c r="J154" s="26">
        <f>IF((0.5*F154)-G154&lt;0,0,ROUND((0.5*F154)-G154,0))</f>
        <v>166005</v>
      </c>
      <c r="K154" s="29"/>
      <c r="L154" s="26"/>
      <c r="M154" s="26">
        <f t="shared" ref="M154" si="1">IF((0.5*F154)-K154+L154+(0.5*I154)&lt;0,0,ROUND((0.5*F154)-K154+L154+(0.5*I154),0))</f>
        <v>166005</v>
      </c>
      <c r="N154" s="26">
        <f>J154+M154</f>
        <v>332010</v>
      </c>
    </row>
    <row r="155" spans="1:15" s="30" customFormat="1" x14ac:dyDescent="0.35">
      <c r="A155" s="31"/>
      <c r="B155" s="31"/>
      <c r="C155" s="32"/>
      <c r="D155" s="32"/>
      <c r="E155" s="32"/>
      <c r="F155" s="33"/>
      <c r="G155" s="33"/>
      <c r="H155" s="33"/>
      <c r="I155" s="34"/>
      <c r="J155" s="33"/>
      <c r="K155" s="35"/>
    </row>
    <row r="156" spans="1:15" ht="13.5" customHeight="1" x14ac:dyDescent="0.35">
      <c r="C156" s="18"/>
      <c r="D156" s="18"/>
      <c r="E156" s="18"/>
      <c r="H156" s="19"/>
      <c r="J156" s="19"/>
      <c r="N156" s="38">
        <f>N152+N154</f>
        <v>344668419</v>
      </c>
      <c r="O156" s="13" t="s">
        <v>166</v>
      </c>
    </row>
    <row r="157" spans="1:15" ht="13.5" customHeight="1" x14ac:dyDescent="0.4">
      <c r="A157" s="7">
        <v>1002</v>
      </c>
      <c r="B157" s="7" t="s">
        <v>167</v>
      </c>
      <c r="C157" s="39">
        <v>107</v>
      </c>
      <c r="D157" s="40">
        <v>97</v>
      </c>
      <c r="E157" s="8"/>
      <c r="F157" s="9"/>
      <c r="G157" s="10">
        <v>179818</v>
      </c>
    </row>
    <row r="158" spans="1:15" ht="13.5" customHeight="1" x14ac:dyDescent="0.4">
      <c r="A158" s="7">
        <v>21002</v>
      </c>
      <c r="B158" s="7" t="s">
        <v>168</v>
      </c>
      <c r="C158" s="39">
        <v>143</v>
      </c>
      <c r="D158" s="40">
        <v>135</v>
      </c>
      <c r="E158" s="8"/>
      <c r="F158" s="9"/>
      <c r="G158" s="10">
        <v>234152</v>
      </c>
    </row>
    <row r="160" spans="1:15" x14ac:dyDescent="0.35">
      <c r="C160" s="18">
        <f>C152+C157+C158</f>
        <v>128746.4</v>
      </c>
      <c r="D160" s="18">
        <f>D152+D157+D158</f>
        <v>130052.48999999999</v>
      </c>
    </row>
  </sheetData>
  <sortState ref="A2:N151">
    <sortCondition ref="B2:B151"/>
  </sortState>
  <mergeCells count="1">
    <mergeCell ref="A153:B153"/>
  </mergeCells>
  <printOptions gridLines="1"/>
  <pageMargins left="0.25" right="0.25" top="0.42" bottom="0.43" header="0.17" footer="0.16"/>
  <pageSetup scale="84" orientation="landscape" cellComments="asDisplayed" r:id="rId1"/>
  <headerFooter alignWithMargins="0">
    <oddHeader xml:space="preserve">&amp;C&amp;"Arial Unicode MS,Regular"&amp;12FY2016 General State Aid Calculation&amp;"Lucida Sans Unicode,Regular"&amp;14
</oddHeader>
    <oddFooter>&amp;R&amp;"Arial Unicode MS,Regular"&amp;8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FY2016 State Aid</vt:lpstr>
      <vt:lpstr>'FY2016 State Aid'!Print_Area</vt:lpstr>
      <vt:lpstr>'FY2016 State Aid'!Print_Titles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2016-06-22T13:07:46Z</cp:lastPrinted>
  <dcterms:created xsi:type="dcterms:W3CDTF">2016-06-22T13:04:34Z</dcterms:created>
  <dcterms:modified xsi:type="dcterms:W3CDTF">2016-06-22T13:08:19Z</dcterms:modified>
</cp:coreProperties>
</file>