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Need Calc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'Need Calc'!$A$1:$M$1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Calc'!$A$1:$M$154</definedName>
    <definedName name="_xlnm.Print_Titles" localSheetId="0">'Need Calc'!$A:$B,'Need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154" i="1" l="1"/>
  <c r="G154" i="1" s="1"/>
  <c r="F130" i="1"/>
  <c r="G130" i="1" s="1"/>
  <c r="F106" i="1"/>
  <c r="F40" i="1"/>
  <c r="G40" i="1" s="1"/>
  <c r="I40" i="1" s="1"/>
  <c r="F151" i="1"/>
  <c r="G151" i="1" s="1"/>
  <c r="F57" i="1"/>
  <c r="G57" i="1" s="1"/>
  <c r="F33" i="1"/>
  <c r="G33" i="1" s="1"/>
  <c r="F45" i="1"/>
  <c r="F134" i="1"/>
  <c r="G134" i="1" s="1"/>
  <c r="F108" i="1"/>
  <c r="F90" i="1"/>
  <c r="G90" i="1" s="1"/>
  <c r="F30" i="1"/>
  <c r="G30" i="1" s="1"/>
  <c r="F3" i="1"/>
  <c r="F126" i="1"/>
  <c r="G126" i="1" s="1"/>
  <c r="F104" i="1"/>
  <c r="F38" i="1"/>
  <c r="G38" i="1" s="1"/>
  <c r="F117" i="1"/>
  <c r="G117" i="1" s="1"/>
  <c r="I117" i="1" s="1"/>
  <c r="F147" i="1"/>
  <c r="G147" i="1" s="1"/>
  <c r="I147" i="1" s="1"/>
  <c r="F127" i="1"/>
  <c r="F115" i="1"/>
  <c r="G115" i="1" s="1"/>
  <c r="I115" i="1" s="1"/>
  <c r="F122" i="1"/>
  <c r="G122" i="1" s="1"/>
  <c r="I73" i="1"/>
  <c r="F73" i="1"/>
  <c r="G73" i="1" s="1"/>
  <c r="F58" i="1"/>
  <c r="G58" i="1" s="1"/>
  <c r="F85" i="1"/>
  <c r="F14" i="1"/>
  <c r="G14" i="1" s="1"/>
  <c r="F136" i="1"/>
  <c r="G136" i="1" s="1"/>
  <c r="F113" i="1"/>
  <c r="F70" i="1"/>
  <c r="G70" i="1" s="1"/>
  <c r="F39" i="1"/>
  <c r="G39" i="1" s="1"/>
  <c r="F29" i="1"/>
  <c r="F132" i="1"/>
  <c r="G132" i="1" s="1"/>
  <c r="F120" i="1"/>
  <c r="F35" i="1"/>
  <c r="G35" i="1" s="1"/>
  <c r="F17" i="1"/>
  <c r="F9" i="1"/>
  <c r="F74" i="1"/>
  <c r="F145" i="1"/>
  <c r="G145" i="1" s="1"/>
  <c r="F50" i="1"/>
  <c r="G50" i="1" s="1"/>
  <c r="F94" i="1"/>
  <c r="F49" i="1"/>
  <c r="G49" i="1" s="1"/>
  <c r="F100" i="1"/>
  <c r="F22" i="1"/>
  <c r="G22" i="1" s="1"/>
  <c r="F88" i="1"/>
  <c r="F128" i="1"/>
  <c r="F86" i="1"/>
  <c r="F23" i="1"/>
  <c r="F84" i="1"/>
  <c r="F107" i="1"/>
  <c r="F116" i="1"/>
  <c r="G116" i="1" s="1"/>
  <c r="F89" i="1"/>
  <c r="F27" i="1"/>
  <c r="G27" i="1" s="1"/>
  <c r="I27" i="1" s="1"/>
  <c r="F82" i="1"/>
  <c r="G82" i="1" s="1"/>
  <c r="F34" i="1"/>
  <c r="G34" i="1" s="1"/>
  <c r="F6" i="1"/>
  <c r="G6" i="1" s="1"/>
  <c r="I6" i="1" s="1"/>
  <c r="F79" i="1"/>
  <c r="G79" i="1" s="1"/>
  <c r="F142" i="1"/>
  <c r="G142" i="1" s="1"/>
  <c r="F69" i="1"/>
  <c r="F95" i="1"/>
  <c r="F110" i="1"/>
  <c r="F65" i="1"/>
  <c r="G65" i="1" s="1"/>
  <c r="F18" i="1"/>
  <c r="G18" i="1" s="1"/>
  <c r="F64" i="1"/>
  <c r="F97" i="1"/>
  <c r="F63" i="1"/>
  <c r="G63" i="1" s="1"/>
  <c r="F47" i="1"/>
  <c r="F24" i="1"/>
  <c r="G24" i="1" s="1"/>
  <c r="I24" i="1" s="1"/>
  <c r="F62" i="1"/>
  <c r="G62" i="1" s="1"/>
  <c r="F124" i="1"/>
  <c r="F96" i="1"/>
  <c r="G96" i="1" s="1"/>
  <c r="F13" i="1"/>
  <c r="F72" i="1"/>
  <c r="F76" i="1"/>
  <c r="F43" i="1"/>
  <c r="G43" i="1" s="1"/>
  <c r="F16" i="1"/>
  <c r="G16" i="1" s="1"/>
  <c r="I16" i="1" s="1"/>
  <c r="F31" i="1"/>
  <c r="G31" i="1" s="1"/>
  <c r="F7" i="1"/>
  <c r="F41" i="1"/>
  <c r="F139" i="1"/>
  <c r="G139" i="1" s="1"/>
  <c r="F98" i="1"/>
  <c r="F44" i="1"/>
  <c r="F32" i="1"/>
  <c r="F123" i="1"/>
  <c r="F93" i="1"/>
  <c r="F92" i="1"/>
  <c r="G92" i="1" s="1"/>
  <c r="F140" i="1"/>
  <c r="G140" i="1" s="1"/>
  <c r="I140" i="1" s="1"/>
  <c r="F138" i="1"/>
  <c r="G138" i="1" s="1"/>
  <c r="F77" i="1"/>
  <c r="F28" i="1"/>
  <c r="G28" i="1" s="1"/>
  <c r="F135" i="1"/>
  <c r="F68" i="1"/>
  <c r="F103" i="1"/>
  <c r="F10" i="1"/>
  <c r="F81" i="1"/>
  <c r="F137" i="1"/>
  <c r="F121" i="1"/>
  <c r="F46" i="1"/>
  <c r="G46" i="1" s="1"/>
  <c r="F118" i="1"/>
  <c r="G118" i="1" s="1"/>
  <c r="F15" i="1"/>
  <c r="F8" i="1"/>
  <c r="F149" i="1"/>
  <c r="G149" i="1" s="1"/>
  <c r="F78" i="1"/>
  <c r="F129" i="1" l="1"/>
  <c r="G129" i="1" s="1"/>
  <c r="I129" i="1" s="1"/>
  <c r="F60" i="1"/>
  <c r="G60" i="1" s="1"/>
  <c r="I60" i="1" s="1"/>
  <c r="G97" i="1"/>
  <c r="G107" i="1"/>
  <c r="G17" i="1"/>
  <c r="I17" i="1" s="1"/>
  <c r="J17" i="1" s="1"/>
  <c r="M17" i="1" s="1"/>
  <c r="F102" i="1"/>
  <c r="G102" i="1" s="1"/>
  <c r="F148" i="1"/>
  <c r="G148" i="1" s="1"/>
  <c r="F75" i="1"/>
  <c r="G75" i="1" s="1"/>
  <c r="F36" i="1"/>
  <c r="G36" i="1" s="1"/>
  <c r="I36" i="1" s="1"/>
  <c r="F133" i="1"/>
  <c r="G133" i="1" s="1"/>
  <c r="I133" i="1" s="1"/>
  <c r="J133" i="1" s="1"/>
  <c r="M133" i="1" s="1"/>
  <c r="F67" i="1"/>
  <c r="G67" i="1" s="1"/>
  <c r="I67" i="1" s="1"/>
  <c r="F37" i="1"/>
  <c r="G37" i="1" s="1"/>
  <c r="G7" i="1"/>
  <c r="I7" i="1" s="1"/>
  <c r="F109" i="1"/>
  <c r="G109" i="1" s="1"/>
  <c r="I109" i="1" s="1"/>
  <c r="G84" i="1"/>
  <c r="F125" i="1"/>
  <c r="G125" i="1" s="1"/>
  <c r="G86" i="1"/>
  <c r="I86" i="1" s="1"/>
  <c r="G88" i="1"/>
  <c r="I88" i="1" s="1"/>
  <c r="J88" i="1" s="1"/>
  <c r="M88" i="1" s="1"/>
  <c r="F52" i="1"/>
  <c r="F71" i="1"/>
  <c r="G71" i="1" s="1"/>
  <c r="G3" i="1"/>
  <c r="I3" i="1" s="1"/>
  <c r="F12" i="1"/>
  <c r="G12" i="1" s="1"/>
  <c r="F54" i="1"/>
  <c r="G54" i="1" s="1"/>
  <c r="F53" i="1"/>
  <c r="G53" i="1" s="1"/>
  <c r="I53" i="1" s="1"/>
  <c r="F66" i="1"/>
  <c r="G66" i="1" s="1"/>
  <c r="I66" i="1" s="1"/>
  <c r="F83" i="1"/>
  <c r="G83" i="1" s="1"/>
  <c r="I83" i="1" s="1"/>
  <c r="G127" i="1"/>
  <c r="G104" i="1"/>
  <c r="I104" i="1" s="1"/>
  <c r="C152" i="1"/>
  <c r="G8" i="1"/>
  <c r="I8" i="1" s="1"/>
  <c r="J8" i="1" s="1"/>
  <c r="M8" i="1" s="1"/>
  <c r="F61" i="1"/>
  <c r="G61" i="1" s="1"/>
  <c r="G81" i="1"/>
  <c r="G10" i="1"/>
  <c r="I10" i="1" s="1"/>
  <c r="G68" i="1"/>
  <c r="I68" i="1" s="1"/>
  <c r="J68" i="1" s="1"/>
  <c r="M68" i="1" s="1"/>
  <c r="F5" i="1"/>
  <c r="G5" i="1" s="1"/>
  <c r="F112" i="1"/>
  <c r="G112" i="1" s="1"/>
  <c r="I112" i="1" s="1"/>
  <c r="F146" i="1"/>
  <c r="G146" i="1" s="1"/>
  <c r="I146" i="1" s="1"/>
  <c r="G93" i="1"/>
  <c r="I93" i="1" s="1"/>
  <c r="J93" i="1" s="1"/>
  <c r="M93" i="1" s="1"/>
  <c r="G123" i="1"/>
  <c r="I123" i="1" s="1"/>
  <c r="G44" i="1"/>
  <c r="F48" i="1"/>
  <c r="G48" i="1" s="1"/>
  <c r="I48" i="1" s="1"/>
  <c r="F101" i="1"/>
  <c r="G101" i="1" s="1"/>
  <c r="I101" i="1" s="1"/>
  <c r="F141" i="1"/>
  <c r="G141" i="1" s="1"/>
  <c r="G76" i="1"/>
  <c r="I76" i="1" s="1"/>
  <c r="J76" i="1" s="1"/>
  <c r="M76" i="1" s="1"/>
  <c r="F42" i="1"/>
  <c r="G42" i="1" s="1"/>
  <c r="I42" i="1" s="1"/>
  <c r="F105" i="1"/>
  <c r="G105" i="1" s="1"/>
  <c r="I105" i="1" s="1"/>
  <c r="F51" i="1"/>
  <c r="G51" i="1" s="1"/>
  <c r="I51" i="1" s="1"/>
  <c r="F59" i="1"/>
  <c r="G59" i="1" s="1"/>
  <c r="F21" i="1"/>
  <c r="G21" i="1" s="1"/>
  <c r="I21" i="1" s="1"/>
  <c r="G110" i="1"/>
  <c r="I110" i="1" s="1"/>
  <c r="J110" i="1" s="1"/>
  <c r="M110" i="1" s="1"/>
  <c r="F55" i="1"/>
  <c r="G55" i="1" s="1"/>
  <c r="F131" i="1"/>
  <c r="G131" i="1" s="1"/>
  <c r="I131" i="1" s="1"/>
  <c r="F80" i="1"/>
  <c r="G80" i="1" s="1"/>
  <c r="I80" i="1" s="1"/>
  <c r="G100" i="1"/>
  <c r="I100" i="1" s="1"/>
  <c r="F91" i="1"/>
  <c r="G91" i="1" s="1"/>
  <c r="I91" i="1" s="1"/>
  <c r="F87" i="1"/>
  <c r="G87" i="1" s="1"/>
  <c r="I87" i="1" s="1"/>
  <c r="F56" i="1"/>
  <c r="G56" i="1" s="1"/>
  <c r="F143" i="1"/>
  <c r="G143" i="1" s="1"/>
  <c r="I143" i="1" s="1"/>
  <c r="J143" i="1" s="1"/>
  <c r="M143" i="1" s="1"/>
  <c r="F150" i="1"/>
  <c r="G150" i="1" s="1"/>
  <c r="F114" i="1"/>
  <c r="G114" i="1" s="1"/>
  <c r="I114" i="1" s="1"/>
  <c r="F99" i="1"/>
  <c r="G99" i="1" s="1"/>
  <c r="I99" i="1" s="1"/>
  <c r="J28" i="1"/>
  <c r="M28" i="1" s="1"/>
  <c r="I28" i="1"/>
  <c r="I149" i="1"/>
  <c r="I139" i="1"/>
  <c r="I118" i="1"/>
  <c r="J118" i="1" s="1"/>
  <c r="M118" i="1" s="1"/>
  <c r="I92" i="1"/>
  <c r="I43" i="1"/>
  <c r="I61" i="1"/>
  <c r="I81" i="1"/>
  <c r="J81" i="1" s="1"/>
  <c r="M81" i="1" s="1"/>
  <c r="J67" i="1"/>
  <c r="M67" i="1" s="1"/>
  <c r="I31" i="1"/>
  <c r="J31" i="1" s="1"/>
  <c r="M31" i="1" s="1"/>
  <c r="I65" i="1"/>
  <c r="J65" i="1" s="1"/>
  <c r="M65" i="1" s="1"/>
  <c r="I107" i="1"/>
  <c r="I49" i="1"/>
  <c r="J49" i="1" s="1"/>
  <c r="M49" i="1" s="1"/>
  <c r="I136" i="1"/>
  <c r="J136" i="1" s="1"/>
  <c r="M136" i="1" s="1"/>
  <c r="I58" i="1"/>
  <c r="D152" i="1"/>
  <c r="G124" i="1"/>
  <c r="I97" i="1"/>
  <c r="J97" i="1" s="1"/>
  <c r="M97" i="1" s="1"/>
  <c r="I18" i="1"/>
  <c r="I84" i="1"/>
  <c r="I35" i="1"/>
  <c r="J35" i="1" s="1"/>
  <c r="M35" i="1" s="1"/>
  <c r="I154" i="1"/>
  <c r="J154" i="1" s="1"/>
  <c r="M154" i="1" s="1"/>
  <c r="I75" i="1"/>
  <c r="J75" i="1" s="1"/>
  <c r="M75" i="1" s="1"/>
  <c r="I46" i="1"/>
  <c r="J46" i="1" s="1"/>
  <c r="M46" i="1" s="1"/>
  <c r="I54" i="1"/>
  <c r="J54" i="1" s="1"/>
  <c r="M54" i="1" s="1"/>
  <c r="G98" i="1"/>
  <c r="I37" i="1"/>
  <c r="J37" i="1" s="1"/>
  <c r="M37" i="1" s="1"/>
  <c r="J51" i="1"/>
  <c r="M51" i="1" s="1"/>
  <c r="J24" i="1"/>
  <c r="M24" i="1" s="1"/>
  <c r="I63" i="1"/>
  <c r="J63" i="1" s="1"/>
  <c r="M63" i="1" s="1"/>
  <c r="G95" i="1"/>
  <c r="I142" i="1"/>
  <c r="I82" i="1"/>
  <c r="J82" i="1" s="1"/>
  <c r="M82" i="1" s="1"/>
  <c r="G23" i="1"/>
  <c r="I22" i="1"/>
  <c r="I132" i="1"/>
  <c r="J132" i="1" s="1"/>
  <c r="M132" i="1" s="1"/>
  <c r="I122" i="1"/>
  <c r="J122" i="1" s="1"/>
  <c r="M122" i="1" s="1"/>
  <c r="I38" i="1"/>
  <c r="I90" i="1"/>
  <c r="I57" i="1"/>
  <c r="J57" i="1" s="1"/>
  <c r="M57" i="1" s="1"/>
  <c r="I130" i="1"/>
  <c r="J130" i="1" s="1"/>
  <c r="M130" i="1" s="1"/>
  <c r="I138" i="1"/>
  <c r="J138" i="1" s="1"/>
  <c r="M138" i="1" s="1"/>
  <c r="I141" i="1"/>
  <c r="I59" i="1"/>
  <c r="I34" i="1"/>
  <c r="J34" i="1" s="1"/>
  <c r="M34" i="1" s="1"/>
  <c r="J87" i="1"/>
  <c r="M87" i="1" s="1"/>
  <c r="I50" i="1"/>
  <c r="I71" i="1"/>
  <c r="J71" i="1" s="1"/>
  <c r="M71" i="1" s="1"/>
  <c r="K152" i="1"/>
  <c r="G103" i="1"/>
  <c r="J123" i="1"/>
  <c r="M123" i="1" s="1"/>
  <c r="G32" i="1"/>
  <c r="G72" i="1"/>
  <c r="J27" i="1"/>
  <c r="M27" i="1" s="1"/>
  <c r="I116" i="1"/>
  <c r="J116" i="1" s="1"/>
  <c r="M116" i="1" s="1"/>
  <c r="I150" i="1"/>
  <c r="J150" i="1" s="1"/>
  <c r="M150" i="1" s="1"/>
  <c r="I126" i="1"/>
  <c r="J126" i="1" s="1"/>
  <c r="M126" i="1" s="1"/>
  <c r="L152" i="1"/>
  <c r="G135" i="1"/>
  <c r="F111" i="1"/>
  <c r="F144" i="1"/>
  <c r="G144" i="1" s="1"/>
  <c r="G78" i="1"/>
  <c r="F11" i="1"/>
  <c r="G11" i="1" s="1"/>
  <c r="G15" i="1"/>
  <c r="F20" i="1"/>
  <c r="G20" i="1" s="1"/>
  <c r="G121" i="1"/>
  <c r="F2" i="1"/>
  <c r="G2" i="1" s="1"/>
  <c r="G137" i="1"/>
  <c r="F26" i="1"/>
  <c r="G26" i="1" s="1"/>
  <c r="G77" i="1"/>
  <c r="J140" i="1"/>
  <c r="M140" i="1" s="1"/>
  <c r="I44" i="1"/>
  <c r="J44" i="1" s="1"/>
  <c r="M44" i="1" s="1"/>
  <c r="G41" i="1"/>
  <c r="J16" i="1"/>
  <c r="M16" i="1" s="1"/>
  <c r="I96" i="1"/>
  <c r="J96" i="1" s="1"/>
  <c r="M96" i="1" s="1"/>
  <c r="I62" i="1"/>
  <c r="J62" i="1" s="1"/>
  <c r="M62" i="1" s="1"/>
  <c r="I55" i="1"/>
  <c r="J55" i="1" s="1"/>
  <c r="M55" i="1" s="1"/>
  <c r="I79" i="1"/>
  <c r="J6" i="1"/>
  <c r="M6" i="1" s="1"/>
  <c r="I125" i="1"/>
  <c r="J91" i="1"/>
  <c r="M91" i="1" s="1"/>
  <c r="I70" i="1"/>
  <c r="I127" i="1"/>
  <c r="I148" i="1"/>
  <c r="J148" i="1" s="1"/>
  <c r="M148" i="1" s="1"/>
  <c r="I134" i="1"/>
  <c r="J134" i="1" s="1"/>
  <c r="M134" i="1" s="1"/>
  <c r="I33" i="1"/>
  <c r="G64" i="1"/>
  <c r="G94" i="1"/>
  <c r="G13" i="1"/>
  <c r="G47" i="1"/>
  <c r="G69" i="1"/>
  <c r="G89" i="1"/>
  <c r="G128" i="1"/>
  <c r="G120" i="1"/>
  <c r="G113" i="1"/>
  <c r="J73" i="1"/>
  <c r="M73" i="1" s="1"/>
  <c r="J147" i="1"/>
  <c r="M147" i="1" s="1"/>
  <c r="J114" i="1"/>
  <c r="M114" i="1" s="1"/>
  <c r="I30" i="1"/>
  <c r="J30" i="1" s="1"/>
  <c r="M30" i="1" s="1"/>
  <c r="I39" i="1"/>
  <c r="J39" i="1" s="1"/>
  <c r="M39" i="1" s="1"/>
  <c r="J115" i="1"/>
  <c r="M115" i="1" s="1"/>
  <c r="J117" i="1"/>
  <c r="M117" i="1" s="1"/>
  <c r="J99" i="1"/>
  <c r="M99" i="1" s="1"/>
  <c r="I151" i="1"/>
  <c r="J151" i="1" s="1"/>
  <c r="M151" i="1" s="1"/>
  <c r="J40" i="1"/>
  <c r="M40" i="1" s="1"/>
  <c r="G106" i="1"/>
  <c r="E152" i="1"/>
  <c r="I145" i="1"/>
  <c r="G9" i="1"/>
  <c r="G29" i="1"/>
  <c r="I14" i="1"/>
  <c r="J14" i="1" s="1"/>
  <c r="M14" i="1" s="1"/>
  <c r="F19" i="1"/>
  <c r="G19" i="1" s="1"/>
  <c r="G74" i="1"/>
  <c r="G52" i="1"/>
  <c r="G85" i="1"/>
  <c r="F25" i="1"/>
  <c r="G25" i="1" s="1"/>
  <c r="G108" i="1"/>
  <c r="F4" i="1"/>
  <c r="G4" i="1" s="1"/>
  <c r="G45" i="1"/>
  <c r="F119" i="1"/>
  <c r="G119" i="1" s="1"/>
  <c r="J42" i="1" l="1"/>
  <c r="M42" i="1" s="1"/>
  <c r="J59" i="1"/>
  <c r="M59" i="1" s="1"/>
  <c r="J131" i="1"/>
  <c r="M131" i="1" s="1"/>
  <c r="J53" i="1"/>
  <c r="M53" i="1" s="1"/>
  <c r="J112" i="1"/>
  <c r="M112" i="1" s="1"/>
  <c r="J3" i="1"/>
  <c r="M3" i="1" s="1"/>
  <c r="J86" i="1"/>
  <c r="M86" i="1" s="1"/>
  <c r="J101" i="1"/>
  <c r="M101" i="1" s="1"/>
  <c r="J80" i="1"/>
  <c r="M80" i="1" s="1"/>
  <c r="J83" i="1"/>
  <c r="M83" i="1" s="1"/>
  <c r="J129" i="1"/>
  <c r="M129" i="1" s="1"/>
  <c r="J104" i="1"/>
  <c r="M104" i="1" s="1"/>
  <c r="J10" i="1"/>
  <c r="M10" i="1" s="1"/>
  <c r="J7" i="1"/>
  <c r="M7" i="1" s="1"/>
  <c r="J66" i="1"/>
  <c r="M66" i="1" s="1"/>
  <c r="J109" i="1"/>
  <c r="M109" i="1" s="1"/>
  <c r="J48" i="1"/>
  <c r="M48" i="1" s="1"/>
  <c r="I5" i="1"/>
  <c r="J5" i="1" s="1"/>
  <c r="M5" i="1" s="1"/>
  <c r="J60" i="1"/>
  <c r="M60" i="1" s="1"/>
  <c r="I108" i="1"/>
  <c r="J108" i="1" s="1"/>
  <c r="M108" i="1" s="1"/>
  <c r="I52" i="1"/>
  <c r="I12" i="1"/>
  <c r="I9" i="1"/>
  <c r="J9" i="1" s="1"/>
  <c r="M9" i="1" s="1"/>
  <c r="I120" i="1"/>
  <c r="J120" i="1" s="1"/>
  <c r="M120" i="1" s="1"/>
  <c r="I47" i="1"/>
  <c r="I41" i="1"/>
  <c r="J41" i="1" s="1"/>
  <c r="M41" i="1" s="1"/>
  <c r="I2" i="1"/>
  <c r="J2" i="1" s="1"/>
  <c r="M2" i="1" s="1"/>
  <c r="I15" i="1"/>
  <c r="J15" i="1" s="1"/>
  <c r="M15" i="1" s="1"/>
  <c r="I72" i="1"/>
  <c r="J72" i="1"/>
  <c r="M72" i="1" s="1"/>
  <c r="I124" i="1"/>
  <c r="J124" i="1" s="1"/>
  <c r="M124" i="1" s="1"/>
  <c r="I119" i="1"/>
  <c r="I56" i="1"/>
  <c r="I128" i="1"/>
  <c r="J128" i="1" s="1"/>
  <c r="M128" i="1" s="1"/>
  <c r="J33" i="1"/>
  <c r="M33" i="1" s="1"/>
  <c r="J70" i="1"/>
  <c r="M70" i="1" s="1"/>
  <c r="I121" i="1"/>
  <c r="J121" i="1" s="1"/>
  <c r="M121" i="1" s="1"/>
  <c r="I144" i="1"/>
  <c r="J144" i="1" s="1"/>
  <c r="M144" i="1" s="1"/>
  <c r="J50" i="1"/>
  <c r="M50" i="1" s="1"/>
  <c r="J141" i="1"/>
  <c r="M141" i="1" s="1"/>
  <c r="J38" i="1"/>
  <c r="M38" i="1" s="1"/>
  <c r="J142" i="1"/>
  <c r="M142" i="1" s="1"/>
  <c r="I98" i="1"/>
  <c r="J98" i="1" s="1"/>
  <c r="M98" i="1" s="1"/>
  <c r="J84" i="1"/>
  <c r="M84" i="1" s="1"/>
  <c r="J105" i="1"/>
  <c r="M105" i="1" s="1"/>
  <c r="J58" i="1"/>
  <c r="M58" i="1" s="1"/>
  <c r="I85" i="1"/>
  <c r="J85" i="1" s="1"/>
  <c r="M85" i="1" s="1"/>
  <c r="I74" i="1"/>
  <c r="J74" i="1" s="1"/>
  <c r="M74" i="1" s="1"/>
  <c r="I29" i="1"/>
  <c r="J29" i="1" s="1"/>
  <c r="M29" i="1" s="1"/>
  <c r="I89" i="1"/>
  <c r="J127" i="1"/>
  <c r="M127" i="1" s="1"/>
  <c r="I137" i="1"/>
  <c r="J137" i="1" s="1"/>
  <c r="M137" i="1" s="1"/>
  <c r="I11" i="1"/>
  <c r="F152" i="1"/>
  <c r="G111" i="1"/>
  <c r="I103" i="1"/>
  <c r="J103" i="1" s="1"/>
  <c r="M103" i="1" s="1"/>
  <c r="J90" i="1"/>
  <c r="M90" i="1" s="1"/>
  <c r="J22" i="1"/>
  <c r="M22" i="1" s="1"/>
  <c r="I23" i="1"/>
  <c r="J23" i="1" s="1"/>
  <c r="M23" i="1" s="1"/>
  <c r="J125" i="1"/>
  <c r="M125" i="1" s="1"/>
  <c r="J107" i="1"/>
  <c r="M107" i="1" s="1"/>
  <c r="J21" i="1"/>
  <c r="M21" i="1" s="1"/>
  <c r="J146" i="1"/>
  <c r="M146" i="1" s="1"/>
  <c r="J61" i="1"/>
  <c r="M61" i="1" s="1"/>
  <c r="J43" i="1"/>
  <c r="M43" i="1" s="1"/>
  <c r="J92" i="1"/>
  <c r="M92" i="1" s="1"/>
  <c r="J36" i="1"/>
  <c r="M36" i="1" s="1"/>
  <c r="J139" i="1"/>
  <c r="M139" i="1" s="1"/>
  <c r="J149" i="1"/>
  <c r="M149" i="1" s="1"/>
  <c r="I25" i="1"/>
  <c r="J25" i="1" s="1"/>
  <c r="M25" i="1" s="1"/>
  <c r="I13" i="1"/>
  <c r="I26" i="1"/>
  <c r="J26" i="1" s="1"/>
  <c r="M26" i="1" s="1"/>
  <c r="I135" i="1"/>
  <c r="J135" i="1" s="1"/>
  <c r="M135" i="1" s="1"/>
  <c r="I95" i="1"/>
  <c r="J95" i="1" s="1"/>
  <c r="M95" i="1" s="1"/>
  <c r="I45" i="1"/>
  <c r="J45" i="1" s="1"/>
  <c r="M45" i="1" s="1"/>
  <c r="J145" i="1"/>
  <c r="M145" i="1" s="1"/>
  <c r="I94" i="1"/>
  <c r="J94" i="1" s="1"/>
  <c r="M94" i="1" s="1"/>
  <c r="J100" i="1"/>
  <c r="M100" i="1" s="1"/>
  <c r="J79" i="1"/>
  <c r="M79" i="1" s="1"/>
  <c r="I77" i="1"/>
  <c r="J77" i="1" s="1"/>
  <c r="M77" i="1" s="1"/>
  <c r="I4" i="1"/>
  <c r="J4" i="1" s="1"/>
  <c r="M4" i="1" s="1"/>
  <c r="I102" i="1"/>
  <c r="J102" i="1" s="1"/>
  <c r="M102" i="1" s="1"/>
  <c r="I19" i="1"/>
  <c r="J19" i="1" s="1"/>
  <c r="M19" i="1" s="1"/>
  <c r="I106" i="1"/>
  <c r="J106" i="1" s="1"/>
  <c r="M106" i="1" s="1"/>
  <c r="I113" i="1"/>
  <c r="J113" i="1" s="1"/>
  <c r="M113" i="1" s="1"/>
  <c r="I69" i="1"/>
  <c r="J69" i="1" s="1"/>
  <c r="M69" i="1" s="1"/>
  <c r="I64" i="1"/>
  <c r="I20" i="1"/>
  <c r="J20" i="1" s="1"/>
  <c r="M20" i="1" s="1"/>
  <c r="I78" i="1"/>
  <c r="I32" i="1"/>
  <c r="J32" i="1" s="1"/>
  <c r="M32" i="1" s="1"/>
  <c r="J18" i="1"/>
  <c r="M18" i="1" s="1"/>
  <c r="J64" i="1" l="1"/>
  <c r="M64" i="1" s="1"/>
  <c r="J13" i="1"/>
  <c r="M13" i="1" s="1"/>
  <c r="J11" i="1"/>
  <c r="M11" i="1" s="1"/>
  <c r="J89" i="1"/>
  <c r="M89" i="1" s="1"/>
  <c r="J119" i="1"/>
  <c r="M119" i="1" s="1"/>
  <c r="J47" i="1"/>
  <c r="M47" i="1" s="1"/>
  <c r="J52" i="1"/>
  <c r="M52" i="1" s="1"/>
  <c r="J78" i="1"/>
  <c r="M78" i="1" s="1"/>
  <c r="G152" i="1"/>
  <c r="I111" i="1"/>
  <c r="J111" i="1" s="1"/>
  <c r="J56" i="1"/>
  <c r="M56" i="1" s="1"/>
  <c r="J12" i="1"/>
  <c r="M12" i="1" s="1"/>
  <c r="J152" i="1" l="1"/>
  <c r="M111" i="1"/>
  <c r="M152" i="1" s="1"/>
  <c r="M155" i="1" s="1"/>
</calcChain>
</file>

<file path=xl/sharedStrings.xml><?xml version="1.0" encoding="utf-8"?>
<sst xmlns="http://schemas.openxmlformats.org/spreadsheetml/2006/main" count="168" uniqueCount="167">
  <si>
    <t>District No.</t>
  </si>
  <si>
    <t>District</t>
  </si>
  <si>
    <t>2013 State Aid Fall Enrollment</t>
  </si>
  <si>
    <t>2014 State Aid Fall Enrollment</t>
  </si>
  <si>
    <t>2015 State Aid Fall Enrollment</t>
  </si>
  <si>
    <t>2 year Average</t>
  </si>
  <si>
    <t>Greater of   E or F</t>
  </si>
  <si>
    <t>Per Student Allocation</t>
  </si>
  <si>
    <t>Small School Adjustment</t>
  </si>
  <si>
    <t>Base Need SAFE x (PSA+SSA)</t>
  </si>
  <si>
    <t>2015 ELL Eligible Student Adjustment</t>
  </si>
  <si>
    <t>Adjustment to Need as per ARSD 24:17:03:07</t>
  </si>
  <si>
    <t>TOTAL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</si>
  <si>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</si>
  <si>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</si>
  <si>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</si>
  <si>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</si>
  <si>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</si>
  <si>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</si>
  <si>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</si>
  <si>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</si>
  <si>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</si>
  <si>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</si>
  <si>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</si>
  <si>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</si>
  <si>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</si>
  <si>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</si>
  <si>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</si>
  <si>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</si>
  <si>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</si>
  <si>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</si>
  <si>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</si>
  <si>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</si>
  <si>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</si>
  <si>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</si>
  <si>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</si>
  <si>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</si>
  <si>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</si>
  <si>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</si>
  <si>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</si>
  <si>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</si>
  <si>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</si>
  <si>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</si>
  <si>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</si>
  <si>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</si>
  <si>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</si>
  <si>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</si>
  <si>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</si>
  <si>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</si>
  <si>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</si>
  <si>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</si>
  <si>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</si>
  <si>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</si>
  <si>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</si>
  <si>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</si>
  <si>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</si>
  <si>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</si>
  <si>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</si>
  <si>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</si>
  <si>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</si>
  <si>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</si>
  <si>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</si>
  <si>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</si>
  <si>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</si>
  <si>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</si>
  <si>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</si>
  <si>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</si>
  <si>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</si>
  <si>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</si>
  <si>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</si>
  <si>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</si>
  <si>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</si>
  <si>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</si>
  <si>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</si>
  <si>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</si>
  <si>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</si>
  <si>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</si>
  <si>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</si>
  <si>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</si>
  <si>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</si>
  <si>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</si>
  <si>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</si>
  <si>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</si>
  <si>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</si>
  <si>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</si>
  <si>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</si>
  <si>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</si>
  <si>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</si>
  <si>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</si>
  <si>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</si>
  <si>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</si>
  <si>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</si>
  <si>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</si>
  <si>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</si>
  <si>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</si>
  <si>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</si>
  <si>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</si>
  <si>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</si>
  <si>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</si>
  <si>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</si>
  <si>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</si>
  <si>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</si>
  <si>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</si>
  <si>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</si>
  <si>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</si>
  <si>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</si>
  <si>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</si>
  <si>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</si>
  <si>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</si>
  <si>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</si>
  <si>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</si>
  <si>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</si>
  <si>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</si>
  <si>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</si>
  <si>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</si>
  <si>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</si>
  <si>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</si>
  <si>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</si>
  <si>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</si>
  <si>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</si>
  <si>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</si>
  <si>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</si>
  <si>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</si>
  <si>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</si>
  <si>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</si>
  <si>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</si>
  <si>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</si>
  <si>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</si>
  <si>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</si>
  <si>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</si>
  <si>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</si>
  <si>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</si>
  <si>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</si>
  <si>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</si>
  <si>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</si>
  <si>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</si>
  <si>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</si>
  <si>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</si>
  <si>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</si>
  <si>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</si>
  <si>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</si>
  <si>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</si>
  <si>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</si>
  <si>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</si>
  <si>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</si>
  <si>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</si>
  <si>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</si>
  <si>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</si>
  <si>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</si>
  <si>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</si>
  <si>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</si>
  <si>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</si>
  <si>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</si>
  <si>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</si>
  <si>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</si>
  <si>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</si>
  <si>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</si>
  <si>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</si>
  <si>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</si>
  <si>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</si>
  <si>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</si>
  <si>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</si>
  <si>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</si>
  <si>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</si>
  <si>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</si>
  <si>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Stickney 01-2</t>
  </si>
  <si>
    <t>Corsica 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</si>
</sst>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00"/>
    <numFmt numFmtId="165" formatCode="&quot;$&quot;#,##0.000_);\(&quot;$&quot;#,##0.000\)"/>
    <numFmt numFmtId="166" formatCode="&quot;$&quot;#,##0"/>
    <numFmt numFmtId="167" formatCode="&quot;$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0"/>
      <name val="Gill Sans MT"/>
      <family val="2"/>
    </font>
    <font>
      <sz val="9"/>
      <color rgb="FF002060"/>
      <name val="Gill Sans MT"/>
      <family val="2"/>
    </font>
    <font>
      <sz val="9"/>
      <name val="Gill Sans MT"/>
      <family val="2"/>
    </font>
    <font>
      <sz val="10"/>
      <color rgb="FF002060"/>
      <name val="Ebrima"/>
    </font>
    <font>
      <sz val="9"/>
      <color rgb="FFC00000"/>
      <name val="Gill Sans MT"/>
      <family val="2"/>
    </font>
    <font>
      <sz val="9"/>
      <color rgb="FF002060"/>
      <name val="Ebrima"/>
    </font>
    <font>
      <sz val="10"/>
      <name val="Arial"/>
      <family val="2"/>
    </font>
    <font>
      <sz val="11"/>
      <color theme="1"/>
      <name val="Gill Sans MT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427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quotePrefix="1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7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4" fontId="3" fillId="0" borderId="2" xfId="0" applyNumberFormat="1" applyFont="1" applyFill="1" applyBorder="1"/>
    <xf numFmtId="7" fontId="3" fillId="0" borderId="2" xfId="0" applyNumberFormat="1" applyFont="1" applyFill="1" applyBorder="1"/>
    <xf numFmtId="5" fontId="3" fillId="0" borderId="2" xfId="0" applyNumberFormat="1" applyFont="1" applyFill="1" applyBorder="1"/>
    <xf numFmtId="166" fontId="3" fillId="0" borderId="2" xfId="0" applyNumberFormat="1" applyFont="1" applyFill="1" applyBorder="1"/>
    <xf numFmtId="166" fontId="3" fillId="0" borderId="0" xfId="0" applyNumberFormat="1" applyFont="1" applyFill="1" applyBorder="1"/>
    <xf numFmtId="0" fontId="3" fillId="0" borderId="0" xfId="0" applyFont="1" applyFill="1" applyBorder="1"/>
    <xf numFmtId="167" fontId="3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3" fillId="0" borderId="3" xfId="0" applyNumberFormat="1" applyFont="1" applyFill="1" applyBorder="1"/>
    <xf numFmtId="7" fontId="3" fillId="0" borderId="0" xfId="0" applyNumberFormat="1" applyFont="1" applyFill="1" applyBorder="1"/>
    <xf numFmtId="5" fontId="3" fillId="0" borderId="0" xfId="0" applyNumberFormat="1" applyFont="1" applyFill="1" applyBorder="1"/>
    <xf numFmtId="5" fontId="3" fillId="0" borderId="3" xfId="0" applyNumberFormat="1" applyFont="1" applyFill="1" applyBorder="1"/>
    <xf numFmtId="5" fontId="4" fillId="0" borderId="3" xfId="0" applyNumberFormat="1" applyFont="1" applyFill="1" applyBorder="1"/>
    <xf numFmtId="0" fontId="3" fillId="0" borderId="3" xfId="0" applyFont="1" applyFill="1" applyBorder="1"/>
    <xf numFmtId="3" fontId="3" fillId="0" borderId="4" xfId="0" applyNumberFormat="1" applyFont="1" applyFill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left" wrapText="1"/>
    </xf>
    <xf numFmtId="4" fontId="3" fillId="0" borderId="5" xfId="0" applyNumberFormat="1" applyFont="1" applyFill="1" applyBorder="1"/>
    <xf numFmtId="4" fontId="3" fillId="0" borderId="6" xfId="0" applyNumberFormat="1" applyFont="1" applyFill="1" applyBorder="1"/>
    <xf numFmtId="7" fontId="3" fillId="0" borderId="6" xfId="0" applyNumberFormat="1" applyFont="1" applyFill="1" applyBorder="1"/>
    <xf numFmtId="167" fontId="3" fillId="0" borderId="5" xfId="0" applyNumberFormat="1" applyFont="1" applyFill="1" applyBorder="1"/>
    <xf numFmtId="5" fontId="3" fillId="0" borderId="5" xfId="0" applyNumberFormat="1" applyFont="1" applyFill="1" applyBorder="1"/>
    <xf numFmtId="166" fontId="3" fillId="0" borderId="3" xfId="0" applyNumberFormat="1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4" fontId="5" fillId="0" borderId="7" xfId="0" applyNumberFormat="1" applyFont="1" applyFill="1" applyBorder="1" applyAlignment="1"/>
    <xf numFmtId="5" fontId="4" fillId="0" borderId="0" xfId="0" applyNumberFormat="1" applyFont="1" applyFill="1" applyBorder="1"/>
    <xf numFmtId="0" fontId="6" fillId="0" borderId="0" xfId="0" applyFont="1" applyFill="1" applyBorder="1"/>
    <xf numFmtId="2" fontId="7" fillId="3" borderId="7" xfId="0" applyNumberFormat="1" applyFont="1" applyFill="1" applyBorder="1" applyAlignment="1"/>
    <xf numFmtId="4" fontId="7" fillId="3" borderId="7" xfId="0" applyNumberFormat="1" applyFont="1" applyFill="1" applyBorder="1" applyAlignment="1"/>
  </cellXfs>
  <cellStyles count="14">
    <cellStyle name="Comma 2" xfId="1"/>
    <cellStyle name="Comma 3" xfId="2"/>
    <cellStyle name="Comma 4" xfId="3"/>
    <cellStyle name="Normal" xfId="0" builtinId="0"/>
    <cellStyle name="Normal 10" xfId="4"/>
    <cellStyle name="Normal 11" xfId="5"/>
    <cellStyle name="Normal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GSA%20FY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2016 State Aid"/>
      <sheetName val="Need Calc"/>
      <sheetName val="State Aid Fall Enroll"/>
      <sheetName val="ELL"/>
      <sheetName val="ARSD 24.17.03.07"/>
      <sheetName val="SDCL 13-13-87 Summary"/>
      <sheetName val="13-13-87 Details"/>
      <sheetName val="SCHV2015"/>
      <sheetName val="SCHV2016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O112" sqref="O112"/>
    </sheetView>
  </sheetViews>
  <sheetFormatPr defaultRowHeight="15.75" x14ac:dyDescent="0.35"/>
  <cols>
    <col min="1" max="1" width="6.85546875" style="36" bestFit="1" customWidth="1"/>
    <col min="2" max="2" width="25.28515625" style="36" customWidth="1"/>
    <col min="3" max="7" width="9.85546875" style="15" bestFit="1" customWidth="1"/>
    <col min="8" max="8" width="9.42578125" style="22" customWidth="1"/>
    <col min="9" max="9" width="9.85546875" style="23" bestFit="1" customWidth="1"/>
    <col min="10" max="10" width="12.42578125" style="23" bestFit="1" customWidth="1"/>
    <col min="11" max="11" width="12.42578125" style="38" customWidth="1"/>
    <col min="12" max="12" width="11.85546875" style="39" bestFit="1" customWidth="1"/>
    <col min="13" max="13" width="11.85546875" style="15" bestFit="1" customWidth="1"/>
    <col min="14" max="16384" width="9.140625" style="15"/>
  </cols>
  <sheetData>
    <row r="1" spans="1:13" s="8" customFormat="1" ht="63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</row>
    <row r="2" spans="1:13" x14ac:dyDescent="0.35">
      <c r="A2" s="9">
        <v>6001</v>
      </c>
      <c r="B2" s="9" t="s">
        <v>26</v>
      </c>
      <c r="C2" s="10">
        <v>4255.4799999999996</v>
      </c>
      <c r="D2" s="10">
        <v>4351.5200000000004</v>
      </c>
      <c r="E2" s="10">
        <v>4470.79</v>
      </c>
      <c r="F2" s="10">
        <f>ROUND((C2+D2)/2,2)</f>
        <v>4303.5</v>
      </c>
      <c r="G2" s="10">
        <f>IF(F2&gt;E2,F2,E2)</f>
        <v>4470.79</v>
      </c>
      <c r="H2" s="11">
        <v>4876.76</v>
      </c>
      <c r="I2" s="16">
        <f>IF(G2&lt;200,847.54,IF(G2&gt;600,0,((G2*-0.0005)+0.3)*4237.72))</f>
        <v>0</v>
      </c>
      <c r="J2" s="12">
        <f>G2*(H2+I2)</f>
        <v>21802969.840399999</v>
      </c>
      <c r="K2" s="12">
        <v>53644</v>
      </c>
      <c r="L2" s="13">
        <v>3384</v>
      </c>
      <c r="M2" s="13">
        <f>ROUND((J2+K2+L2),0)</f>
        <v>21859998</v>
      </c>
    </row>
    <row r="3" spans="1:13" ht="13.5" customHeight="1" x14ac:dyDescent="0.35">
      <c r="A3" s="9">
        <v>58003</v>
      </c>
      <c r="B3" s="9" t="s">
        <v>145</v>
      </c>
      <c r="C3" s="10">
        <v>275</v>
      </c>
      <c r="D3" s="10">
        <v>267</v>
      </c>
      <c r="E3" s="10">
        <v>262.10000000000002</v>
      </c>
      <c r="F3" s="10">
        <f>ROUND((C3+D3)/2,2)</f>
        <v>271</v>
      </c>
      <c r="G3" s="10">
        <f>IF(F3&gt;E3,F3,E3)</f>
        <v>271</v>
      </c>
      <c r="H3" s="11">
        <v>4876.76</v>
      </c>
      <c r="I3" s="16">
        <f>IF(G3&lt;200,847.54,IF(G3&gt;600,0,((G3*-0.0005)+0.3)*4237.72))</f>
        <v>697.10493999999994</v>
      </c>
      <c r="J3" s="12">
        <f>G3*(H3+I3)</f>
        <v>1510517.3987400001</v>
      </c>
      <c r="K3" s="12">
        <v>0</v>
      </c>
      <c r="L3" s="13">
        <v>0</v>
      </c>
      <c r="M3" s="13">
        <f>ROUND((J3+K3+L3),0)</f>
        <v>1510517</v>
      </c>
    </row>
    <row r="4" spans="1:13" ht="13.5" customHeight="1" x14ac:dyDescent="0.35">
      <c r="A4" s="9">
        <v>61001</v>
      </c>
      <c r="B4" s="9" t="s">
        <v>152</v>
      </c>
      <c r="C4" s="10">
        <v>290.45</v>
      </c>
      <c r="D4" s="10">
        <v>285.58</v>
      </c>
      <c r="E4" s="10">
        <v>279.63</v>
      </c>
      <c r="F4" s="10">
        <f>ROUND((C4+D4)/2,2)</f>
        <v>288.02</v>
      </c>
      <c r="G4" s="10">
        <f>IF(F4&gt;E4,F4,E4)</f>
        <v>288.02</v>
      </c>
      <c r="H4" s="11">
        <v>4876.76</v>
      </c>
      <c r="I4" s="16">
        <f>IF(G4&lt;200,847.54,IF(G4&gt;600,0,((G4*-0.0005)+0.3)*4237.72))</f>
        <v>661.04194280000002</v>
      </c>
      <c r="J4" s="12">
        <f>G4*(H4+I4)</f>
        <v>1594997.7155652561</v>
      </c>
      <c r="K4" s="12">
        <v>0</v>
      </c>
      <c r="L4" s="13">
        <v>0</v>
      </c>
      <c r="M4" s="13">
        <f>ROUND((J4+K4+L4),0)</f>
        <v>1594998</v>
      </c>
    </row>
    <row r="5" spans="1:13" ht="13.5" customHeight="1" x14ac:dyDescent="0.35">
      <c r="A5" s="9">
        <v>11001</v>
      </c>
      <c r="B5" s="9" t="s">
        <v>35</v>
      </c>
      <c r="C5" s="10">
        <v>333</v>
      </c>
      <c r="D5" s="10">
        <v>346</v>
      </c>
      <c r="E5" s="10">
        <v>300</v>
      </c>
      <c r="F5" s="10">
        <f>ROUND((C5+D5)/2,2)</f>
        <v>339.5</v>
      </c>
      <c r="G5" s="10">
        <f>IF(F5&gt;E5,F5,E5)</f>
        <v>339.5</v>
      </c>
      <c r="H5" s="11">
        <v>4876.76</v>
      </c>
      <c r="I5" s="16">
        <f>IF(G5&lt;200,847.54,IF(G5&gt;600,0,((G5*-0.0005)+0.3)*4237.72))</f>
        <v>551.96302999999989</v>
      </c>
      <c r="J5" s="12">
        <f>G5*(H5+I5)</f>
        <v>1843051.468685</v>
      </c>
      <c r="K5" s="12">
        <v>19507</v>
      </c>
      <c r="L5" s="13">
        <v>0</v>
      </c>
      <c r="M5" s="13">
        <f>ROUND((J5+K5+L5),0)</f>
        <v>1862558</v>
      </c>
    </row>
    <row r="6" spans="1:13" ht="13.5" customHeight="1" x14ac:dyDescent="0.35">
      <c r="A6" s="9">
        <v>38001</v>
      </c>
      <c r="B6" s="9" t="s">
        <v>91</v>
      </c>
      <c r="C6" s="10">
        <v>281.99</v>
      </c>
      <c r="D6" s="10">
        <v>286</v>
      </c>
      <c r="E6" s="10">
        <v>266</v>
      </c>
      <c r="F6" s="10">
        <f>ROUND((C6+D6)/2,2)</f>
        <v>284</v>
      </c>
      <c r="G6" s="10">
        <f>IF(F6&gt;E6,F6,E6)</f>
        <v>284</v>
      </c>
      <c r="H6" s="11">
        <v>4876.76</v>
      </c>
      <c r="I6" s="16">
        <f>IF(G6&lt;200,847.54,IF(G6&gt;600,0,((G6*-0.0005)+0.3)*4237.72))</f>
        <v>669.55975999999998</v>
      </c>
      <c r="J6" s="12">
        <f>G6*(H6+I6)</f>
        <v>1575154.8118400001</v>
      </c>
      <c r="K6" s="12">
        <v>1219</v>
      </c>
      <c r="L6" s="13">
        <v>0</v>
      </c>
      <c r="M6" s="13">
        <f>ROUND((J6+K6+L6),0)</f>
        <v>1576374</v>
      </c>
    </row>
    <row r="7" spans="1:13" ht="13.5" customHeight="1" x14ac:dyDescent="0.35">
      <c r="A7" s="9">
        <v>21001</v>
      </c>
      <c r="B7" s="9" t="s">
        <v>59</v>
      </c>
      <c r="C7" s="10">
        <v>166</v>
      </c>
      <c r="D7" s="10">
        <v>173</v>
      </c>
      <c r="E7" s="10">
        <v>170</v>
      </c>
      <c r="F7" s="10">
        <f>ROUND((C7+D7)/2,2)</f>
        <v>169.5</v>
      </c>
      <c r="G7" s="10">
        <f>IF(F7&gt;E7,F7,E7)</f>
        <v>170</v>
      </c>
      <c r="H7" s="11">
        <v>4876.76</v>
      </c>
      <c r="I7" s="16">
        <f>IF(G7&lt;200,847.54,IF(G7&gt;600,0,((G7*-0.0005)+0.3)*4237.72))</f>
        <v>847.54</v>
      </c>
      <c r="J7" s="12">
        <f>G7*(H7+I7)</f>
        <v>973131</v>
      </c>
      <c r="K7" s="12">
        <v>0</v>
      </c>
      <c r="L7" s="13">
        <v>0</v>
      </c>
      <c r="M7" s="13">
        <f>ROUND((J7+K7+L7),0)</f>
        <v>973131</v>
      </c>
    </row>
    <row r="8" spans="1:13" ht="13.5" customHeight="1" x14ac:dyDescent="0.35">
      <c r="A8" s="9">
        <v>4001</v>
      </c>
      <c r="B8" s="9" t="s">
        <v>19</v>
      </c>
      <c r="C8" s="10">
        <v>261</v>
      </c>
      <c r="D8" s="10">
        <v>251</v>
      </c>
      <c r="E8" s="10">
        <v>238</v>
      </c>
      <c r="F8" s="10">
        <f>ROUND((C8+D8)/2,2)</f>
        <v>256</v>
      </c>
      <c r="G8" s="10">
        <f>IF(F8&gt;E8,F8,E8)</f>
        <v>256</v>
      </c>
      <c r="H8" s="11">
        <v>4876.76</v>
      </c>
      <c r="I8" s="16">
        <f>IF(G8&lt;200,847.54,IF(G8&gt;600,0,((G8*-0.0005)+0.3)*4237.72))</f>
        <v>728.88783999999998</v>
      </c>
      <c r="J8" s="12">
        <f>G8*(H8+I8)</f>
        <v>1435045.8470400001</v>
      </c>
      <c r="K8" s="12">
        <v>0</v>
      </c>
      <c r="L8" s="13">
        <v>0</v>
      </c>
      <c r="M8" s="13">
        <f>ROUND((J8+K8+L8),0)</f>
        <v>1435046</v>
      </c>
    </row>
    <row r="9" spans="1:13" ht="13.5" customHeight="1" x14ac:dyDescent="0.35">
      <c r="A9" s="9">
        <v>49001</v>
      </c>
      <c r="B9" s="9" t="s">
        <v>116</v>
      </c>
      <c r="C9" s="10">
        <v>422.51</v>
      </c>
      <c r="D9" s="10">
        <v>459.89</v>
      </c>
      <c r="E9" s="10">
        <v>477</v>
      </c>
      <c r="F9" s="10">
        <f>ROUND((C9+D9)/2,2)</f>
        <v>441.2</v>
      </c>
      <c r="G9" s="10">
        <f>IF(F9&gt;E9,F9,E9)</f>
        <v>477</v>
      </c>
      <c r="H9" s="11">
        <v>4876.76</v>
      </c>
      <c r="I9" s="16">
        <f>IF(G9&lt;200,847.54,IF(G9&gt;600,0,((G9*-0.0005)+0.3)*4237.72))</f>
        <v>260.61977999999988</v>
      </c>
      <c r="J9" s="12">
        <f>G9*(H9+I9)</f>
        <v>2450530.1550600003</v>
      </c>
      <c r="K9" s="12">
        <v>0</v>
      </c>
      <c r="L9" s="13">
        <v>0</v>
      </c>
      <c r="M9" s="13">
        <f>ROUND((J9+K9+L9),0)</f>
        <v>2450530</v>
      </c>
    </row>
    <row r="10" spans="1:13" ht="13.5" customHeight="1" x14ac:dyDescent="0.35">
      <c r="A10" s="9">
        <v>9001</v>
      </c>
      <c r="B10" s="9" t="s">
        <v>32</v>
      </c>
      <c r="C10" s="10">
        <v>1404.03</v>
      </c>
      <c r="D10" s="10">
        <v>1355.51</v>
      </c>
      <c r="E10" s="10">
        <v>1369</v>
      </c>
      <c r="F10" s="10">
        <f>ROUND((C10+D10)/2,2)</f>
        <v>1379.77</v>
      </c>
      <c r="G10" s="10">
        <f>IF(F10&gt;E10,F10,E10)</f>
        <v>1379.77</v>
      </c>
      <c r="H10" s="11">
        <v>4876.76</v>
      </c>
      <c r="I10" s="16">
        <f>IF(G10&lt;200,847.54,IF(G10&gt;600,0,((G10*-0.0005)+0.3)*4237.72))</f>
        <v>0</v>
      </c>
      <c r="J10" s="12">
        <f>G10*(H10+I10)</f>
        <v>6728807.1452000001</v>
      </c>
      <c r="K10" s="12">
        <v>6096</v>
      </c>
      <c r="L10" s="13">
        <v>0</v>
      </c>
      <c r="M10" s="13">
        <f>ROUND((J10+K10+L10),0)</f>
        <v>6734903</v>
      </c>
    </row>
    <row r="11" spans="1:13" ht="13.5" customHeight="1" x14ac:dyDescent="0.35">
      <c r="A11" s="9">
        <v>3001</v>
      </c>
      <c r="B11" s="9" t="s">
        <v>18</v>
      </c>
      <c r="C11" s="10">
        <v>493</v>
      </c>
      <c r="D11" s="10">
        <v>482</v>
      </c>
      <c r="E11" s="10">
        <v>470</v>
      </c>
      <c r="F11" s="10">
        <f>ROUND((C11+D11)/2,2)</f>
        <v>487.5</v>
      </c>
      <c r="G11" s="10">
        <f>IF(F11&gt;E11,F11,E11)</f>
        <v>487.5</v>
      </c>
      <c r="H11" s="11">
        <v>4876.76</v>
      </c>
      <c r="I11" s="16">
        <f>IF(G11&lt;200,847.54,IF(G11&gt;600,0,((G11*-0.0005)+0.3)*4237.72))</f>
        <v>238.37174999999999</v>
      </c>
      <c r="J11" s="12">
        <f>G11*(H11+I11)</f>
        <v>2493626.7281250004</v>
      </c>
      <c r="K11" s="12">
        <v>1219</v>
      </c>
      <c r="L11" s="13">
        <v>0</v>
      </c>
      <c r="M11" s="13">
        <f>ROUND((J11+K11+L11),0)</f>
        <v>2494846</v>
      </c>
    </row>
    <row r="12" spans="1:13" ht="13.5" customHeight="1" x14ac:dyDescent="0.35">
      <c r="A12" s="9">
        <v>61002</v>
      </c>
      <c r="B12" s="9" t="s">
        <v>153</v>
      </c>
      <c r="C12" s="10">
        <v>650.84</v>
      </c>
      <c r="D12" s="10">
        <v>652</v>
      </c>
      <c r="E12" s="10">
        <v>668</v>
      </c>
      <c r="F12" s="10">
        <f>ROUND((C12+D12)/2,2)</f>
        <v>651.41999999999996</v>
      </c>
      <c r="G12" s="10">
        <f>IF(F12&gt;E12,F12,E12)</f>
        <v>668</v>
      </c>
      <c r="H12" s="11">
        <v>4876.76</v>
      </c>
      <c r="I12" s="16">
        <f>IF(G12&lt;200,847.54,IF(G12&gt;600,0,((G12*-0.0005)+0.3)*4237.72))</f>
        <v>0</v>
      </c>
      <c r="J12" s="12">
        <f>G12*(H12+I12)</f>
        <v>3257675.68</v>
      </c>
      <c r="K12" s="12">
        <v>0</v>
      </c>
      <c r="L12" s="13">
        <v>0</v>
      </c>
      <c r="M12" s="13">
        <f>ROUND((J12+K12+L12),0)</f>
        <v>3257676</v>
      </c>
    </row>
    <row r="13" spans="1:13" ht="13.5" customHeight="1" x14ac:dyDescent="0.35">
      <c r="A13" s="9">
        <v>25001</v>
      </c>
      <c r="B13" s="9" t="s">
        <v>68</v>
      </c>
      <c r="C13" s="10">
        <v>106.2</v>
      </c>
      <c r="D13" s="10">
        <v>95</v>
      </c>
      <c r="E13" s="10">
        <v>91</v>
      </c>
      <c r="F13" s="10">
        <f>ROUND((C13+D13)/2,2)</f>
        <v>100.6</v>
      </c>
      <c r="G13" s="10">
        <f>IF(F13&gt;E13,F13,E13)</f>
        <v>100.6</v>
      </c>
      <c r="H13" s="11">
        <v>4876.76</v>
      </c>
      <c r="I13" s="16">
        <f>IF(G13&lt;200,847.54,IF(G13&gt;600,0,((G13*-0.0005)+0.3)*4237.72))</f>
        <v>847.54</v>
      </c>
      <c r="J13" s="12">
        <f>G13*(H13+I13)</f>
        <v>575864.57999999996</v>
      </c>
      <c r="K13" s="12">
        <v>0</v>
      </c>
      <c r="L13" s="13">
        <v>0</v>
      </c>
      <c r="M13" s="13">
        <f>ROUND((J13+K13+L13),0)</f>
        <v>575865</v>
      </c>
    </row>
    <row r="14" spans="1:13" ht="13.5" customHeight="1" x14ac:dyDescent="0.35">
      <c r="A14" s="9">
        <v>52001</v>
      </c>
      <c r="B14" s="9" t="s">
        <v>130</v>
      </c>
      <c r="C14" s="10">
        <v>143</v>
      </c>
      <c r="D14" s="10">
        <v>148</v>
      </c>
      <c r="E14" s="10">
        <v>148</v>
      </c>
      <c r="F14" s="10">
        <f>ROUND((C14+D14)/2,2)</f>
        <v>145.5</v>
      </c>
      <c r="G14" s="10">
        <f>IF(F14&gt;E14,F14,E14)</f>
        <v>148</v>
      </c>
      <c r="H14" s="11">
        <v>4876.76</v>
      </c>
      <c r="I14" s="16">
        <f>IF(G14&lt;200,847.54,IF(G14&gt;600,0,((G14*-0.0005)+0.3)*4237.72))</f>
        <v>847.54</v>
      </c>
      <c r="J14" s="12">
        <f>G14*(H14+I14)</f>
        <v>847196.4</v>
      </c>
      <c r="K14" s="12">
        <v>0</v>
      </c>
      <c r="L14" s="13">
        <v>0</v>
      </c>
      <c r="M14" s="13">
        <f>ROUND((J14+K14+L14),0)</f>
        <v>847196</v>
      </c>
    </row>
    <row r="15" spans="1:13" ht="13.5" customHeight="1" x14ac:dyDescent="0.35">
      <c r="A15" s="9">
        <v>4002</v>
      </c>
      <c r="B15" s="9" t="s">
        <v>20</v>
      </c>
      <c r="C15" s="10">
        <v>524.42999999999995</v>
      </c>
      <c r="D15" s="10">
        <v>523.02</v>
      </c>
      <c r="E15" s="10">
        <v>485.51</v>
      </c>
      <c r="F15" s="10">
        <f>ROUND((C15+D15)/2,2)</f>
        <v>523.73</v>
      </c>
      <c r="G15" s="10">
        <f>IF(F15&gt;E15,F15,E15)</f>
        <v>523.73</v>
      </c>
      <c r="H15" s="11">
        <v>4876.76</v>
      </c>
      <c r="I15" s="16">
        <f>IF(G15&lt;200,847.54,IF(G15&gt;600,0,((G15*-0.0005)+0.3)*4237.72))</f>
        <v>161.60545219999989</v>
      </c>
      <c r="J15" s="12">
        <f>G15*(H15+I15)</f>
        <v>2638743.138280706</v>
      </c>
      <c r="K15" s="12">
        <v>13411</v>
      </c>
      <c r="L15" s="13">
        <v>0</v>
      </c>
      <c r="M15" s="13">
        <f>ROUND((J15+K15+L15),0)</f>
        <v>2652154</v>
      </c>
    </row>
    <row r="16" spans="1:13" ht="13.5" customHeight="1" x14ac:dyDescent="0.35">
      <c r="A16" s="9">
        <v>22001</v>
      </c>
      <c r="B16" s="9" t="s">
        <v>61</v>
      </c>
      <c r="C16" s="10">
        <v>128.19999999999999</v>
      </c>
      <c r="D16" s="10">
        <v>121</v>
      </c>
      <c r="E16" s="10">
        <v>122.2</v>
      </c>
      <c r="F16" s="10">
        <f>ROUND((C16+D16)/2,2)</f>
        <v>124.6</v>
      </c>
      <c r="G16" s="10">
        <f>IF(F16&gt;E16,F16,E16)</f>
        <v>124.6</v>
      </c>
      <c r="H16" s="11">
        <v>4876.76</v>
      </c>
      <c r="I16" s="16">
        <f>IF(G16&lt;200,847.54,IF(G16&gt;600,0,((G16*-0.0005)+0.3)*4237.72))</f>
        <v>847.54</v>
      </c>
      <c r="J16" s="12">
        <f>G16*(H16+I16)</f>
        <v>713247.78</v>
      </c>
      <c r="K16" s="12">
        <v>0</v>
      </c>
      <c r="L16" s="13">
        <v>0</v>
      </c>
      <c r="M16" s="13">
        <f>ROUND((J16+K16+L16),0)</f>
        <v>713248</v>
      </c>
    </row>
    <row r="17" spans="1:13" ht="13.5" customHeight="1" x14ac:dyDescent="0.35">
      <c r="A17" s="9">
        <v>49002</v>
      </c>
      <c r="B17" s="9" t="s">
        <v>117</v>
      </c>
      <c r="C17" s="10">
        <v>3584.99</v>
      </c>
      <c r="D17" s="10">
        <v>3639.46</v>
      </c>
      <c r="E17" s="10">
        <v>3778.09</v>
      </c>
      <c r="F17" s="10">
        <f>ROUND((C17+D17)/2,2)</f>
        <v>3612.23</v>
      </c>
      <c r="G17" s="10">
        <f>IF(F17&gt;E17,F17,E17)</f>
        <v>3778.09</v>
      </c>
      <c r="H17" s="11">
        <v>4876.76</v>
      </c>
      <c r="I17" s="16">
        <f>IF(G17&lt;200,847.54,IF(G17&gt;600,0,((G17*-0.0005)+0.3)*4237.72))</f>
        <v>0</v>
      </c>
      <c r="J17" s="12">
        <f>G17*(H17+I17)</f>
        <v>18424838.1884</v>
      </c>
      <c r="K17" s="12">
        <v>23165</v>
      </c>
      <c r="L17" s="13">
        <v>0</v>
      </c>
      <c r="M17" s="13">
        <f>ROUND((J17+K17+L17),0)</f>
        <v>18448003</v>
      </c>
    </row>
    <row r="18" spans="1:13" ht="13.5" customHeight="1" x14ac:dyDescent="0.35">
      <c r="A18" s="9">
        <v>30003</v>
      </c>
      <c r="B18" s="9" t="s">
        <v>80</v>
      </c>
      <c r="C18" s="10">
        <v>332.6</v>
      </c>
      <c r="D18" s="10">
        <v>329.6</v>
      </c>
      <c r="E18" s="10">
        <v>322</v>
      </c>
      <c r="F18" s="10">
        <f>ROUND((C18+D18)/2,2)</f>
        <v>331.1</v>
      </c>
      <c r="G18" s="10">
        <f>IF(F18&gt;E18,F18,E18)</f>
        <v>331.1</v>
      </c>
      <c r="H18" s="11">
        <v>4876.76</v>
      </c>
      <c r="I18" s="16">
        <f>IF(G18&lt;200,847.54,IF(G18&gt;600,0,((G18*-0.0005)+0.3)*4237.72))</f>
        <v>569.76145399999996</v>
      </c>
      <c r="J18" s="12">
        <f>G18*(H18+I18)</f>
        <v>1803343.2534194</v>
      </c>
      <c r="K18" s="12">
        <v>1219</v>
      </c>
      <c r="L18" s="13">
        <v>0</v>
      </c>
      <c r="M18" s="13">
        <f>ROUND((J18+K18+L18),0)</f>
        <v>1804562</v>
      </c>
    </row>
    <row r="19" spans="1:13" ht="13.5" customHeight="1" x14ac:dyDescent="0.35">
      <c r="A19" s="9">
        <v>45004</v>
      </c>
      <c r="B19" s="9" t="s">
        <v>110</v>
      </c>
      <c r="C19" s="10">
        <v>460.5</v>
      </c>
      <c r="D19" s="10">
        <v>450.99</v>
      </c>
      <c r="E19" s="10">
        <v>432.12</v>
      </c>
      <c r="F19" s="10">
        <f>ROUND((C19+D19)/2,2)</f>
        <v>455.75</v>
      </c>
      <c r="G19" s="10">
        <f>IF(F19&gt;E19,F19,E19)</f>
        <v>455.75</v>
      </c>
      <c r="H19" s="11">
        <v>4876.76</v>
      </c>
      <c r="I19" s="16">
        <f>IF(G19&lt;200,847.54,IF(G19&gt;600,0,((G19*-0.0005)+0.3)*4237.72))</f>
        <v>305.645555</v>
      </c>
      <c r="J19" s="12">
        <f>G19*(H19+I19)</f>
        <v>2361881.3316912502</v>
      </c>
      <c r="K19" s="12">
        <v>10973</v>
      </c>
      <c r="L19" s="13">
        <v>0</v>
      </c>
      <c r="M19" s="13">
        <f>ROUND((J19+K19+L19),0)</f>
        <v>2372854</v>
      </c>
    </row>
    <row r="20" spans="1:13" ht="13.5" customHeight="1" x14ac:dyDescent="0.35">
      <c r="A20" s="9">
        <v>5001</v>
      </c>
      <c r="B20" s="9" t="s">
        <v>22</v>
      </c>
      <c r="C20" s="10">
        <v>3184.6</v>
      </c>
      <c r="D20" s="10">
        <v>3277.5</v>
      </c>
      <c r="E20" s="10">
        <v>3354.41</v>
      </c>
      <c r="F20" s="10">
        <f>ROUND((C20+D20)/2,2)</f>
        <v>3231.05</v>
      </c>
      <c r="G20" s="10">
        <f>IF(F20&gt;E20,F20,E20)</f>
        <v>3354.41</v>
      </c>
      <c r="H20" s="11">
        <v>4876.76</v>
      </c>
      <c r="I20" s="16">
        <f>IF(G20&lt;200,847.54,IF(G20&gt;600,0,((G20*-0.0005)+0.3)*4237.72))</f>
        <v>0</v>
      </c>
      <c r="J20" s="12">
        <f>G20*(H20+I20)</f>
        <v>16358652.511600001</v>
      </c>
      <c r="K20" s="12">
        <v>63398</v>
      </c>
      <c r="L20" s="13">
        <v>0</v>
      </c>
      <c r="M20" s="13">
        <f>ROUND((J20+K20+L20),0)</f>
        <v>16422051</v>
      </c>
    </row>
    <row r="21" spans="1:13" ht="13.5" customHeight="1" x14ac:dyDescent="0.35">
      <c r="A21" s="9">
        <v>26002</v>
      </c>
      <c r="B21" s="9" t="s">
        <v>71</v>
      </c>
      <c r="C21" s="10">
        <v>200</v>
      </c>
      <c r="D21" s="10">
        <v>221</v>
      </c>
      <c r="E21" s="10">
        <v>219</v>
      </c>
      <c r="F21" s="10">
        <f>ROUND((C21+D21)/2,2)</f>
        <v>210.5</v>
      </c>
      <c r="G21" s="10">
        <f>IF(F21&gt;E21,F21,E21)</f>
        <v>219</v>
      </c>
      <c r="H21" s="11">
        <v>4876.76</v>
      </c>
      <c r="I21" s="16">
        <f>IF(G21&lt;200,847.54,IF(G21&gt;600,0,((G21*-0.0005)+0.3)*4237.72))</f>
        <v>807.28566000000001</v>
      </c>
      <c r="J21" s="12">
        <f>G21*(H21+I21)</f>
        <v>1244805.99954</v>
      </c>
      <c r="K21" s="12">
        <v>0</v>
      </c>
      <c r="L21" s="13">
        <v>0</v>
      </c>
      <c r="M21" s="13">
        <f>ROUND((J21+K21+L21),0)</f>
        <v>1244806</v>
      </c>
    </row>
    <row r="22" spans="1:13" ht="13.5" customHeight="1" x14ac:dyDescent="0.35">
      <c r="A22" s="9">
        <v>43001</v>
      </c>
      <c r="B22" s="9" t="s">
        <v>105</v>
      </c>
      <c r="C22" s="10">
        <v>217</v>
      </c>
      <c r="D22" s="10">
        <v>211.29</v>
      </c>
      <c r="E22" s="10">
        <v>216.09</v>
      </c>
      <c r="F22" s="10">
        <f>ROUND((C22+D22)/2,2)</f>
        <v>214.15</v>
      </c>
      <c r="G22" s="10">
        <f>IF(F22&gt;E22,F22,E22)</f>
        <v>216.09</v>
      </c>
      <c r="H22" s="11">
        <v>4876.76</v>
      </c>
      <c r="I22" s="16">
        <f>IF(G22&lt;200,847.54,IF(G22&gt;600,0,((G22*-0.0005)+0.3)*4237.72))</f>
        <v>813.45154260000004</v>
      </c>
      <c r="J22" s="12">
        <f>G22*(H22+I22)</f>
        <v>1229597.8122404341</v>
      </c>
      <c r="K22" s="12">
        <v>0</v>
      </c>
      <c r="L22" s="13">
        <v>0</v>
      </c>
      <c r="M22" s="13">
        <f>ROUND((J22+K22+L22),0)</f>
        <v>1229598</v>
      </c>
    </row>
    <row r="23" spans="1:13" ht="13.5" customHeight="1" x14ac:dyDescent="0.35">
      <c r="A23" s="9">
        <v>41001</v>
      </c>
      <c r="B23" s="9" t="s">
        <v>100</v>
      </c>
      <c r="C23" s="10">
        <v>859.3</v>
      </c>
      <c r="D23" s="10">
        <v>901.7</v>
      </c>
      <c r="E23" s="10">
        <v>884</v>
      </c>
      <c r="F23" s="10">
        <f>ROUND((C23+D23)/2,2)</f>
        <v>880.5</v>
      </c>
      <c r="G23" s="10">
        <f>IF(F23&gt;E23,F23,E23)</f>
        <v>884</v>
      </c>
      <c r="H23" s="11">
        <v>4876.76</v>
      </c>
      <c r="I23" s="16">
        <f>IF(G23&lt;200,847.54,IF(G23&gt;600,0,((G23*-0.0005)+0.3)*4237.72))</f>
        <v>0</v>
      </c>
      <c r="J23" s="12">
        <f>G23*(H23+I23)</f>
        <v>4311055.84</v>
      </c>
      <c r="K23" s="12">
        <v>2438</v>
      </c>
      <c r="L23" s="13">
        <v>5267</v>
      </c>
      <c r="M23" s="13">
        <f>ROUND((J23+K23+L23),0)</f>
        <v>4318761</v>
      </c>
    </row>
    <row r="24" spans="1:13" ht="13.5" customHeight="1" x14ac:dyDescent="0.35">
      <c r="A24" s="9">
        <v>28001</v>
      </c>
      <c r="B24" s="9" t="s">
        <v>75</v>
      </c>
      <c r="C24" s="10">
        <v>260</v>
      </c>
      <c r="D24" s="10">
        <v>261</v>
      </c>
      <c r="E24" s="10">
        <v>254</v>
      </c>
      <c r="F24" s="10">
        <f>ROUND((C24+D24)/2,2)</f>
        <v>260.5</v>
      </c>
      <c r="G24" s="10">
        <f>IF(F24&gt;E24,F24,E24)</f>
        <v>260.5</v>
      </c>
      <c r="H24" s="11">
        <v>4876.76</v>
      </c>
      <c r="I24" s="16">
        <f>IF(G24&lt;200,847.54,IF(G24&gt;600,0,((G24*-0.0005)+0.3)*4237.72))</f>
        <v>719.35297000000003</v>
      </c>
      <c r="J24" s="12">
        <f>G24*(H24+I24)</f>
        <v>1457787.4286849999</v>
      </c>
      <c r="K24" s="12">
        <v>0</v>
      </c>
      <c r="L24" s="13">
        <v>0</v>
      </c>
      <c r="M24" s="13">
        <f>ROUND((J24+K24+L24),0)</f>
        <v>1457787</v>
      </c>
    </row>
    <row r="25" spans="1:13" ht="13.5" customHeight="1" x14ac:dyDescent="0.35">
      <c r="A25" s="9">
        <v>60001</v>
      </c>
      <c r="B25" s="9" t="s">
        <v>148</v>
      </c>
      <c r="C25" s="10">
        <v>222</v>
      </c>
      <c r="D25" s="10">
        <v>228.13</v>
      </c>
      <c r="E25" s="10">
        <v>227.13</v>
      </c>
      <c r="F25" s="10">
        <f>ROUND((C25+D25)/2,2)</f>
        <v>225.07</v>
      </c>
      <c r="G25" s="10">
        <f>IF(F25&gt;E25,F25,E25)</f>
        <v>227.13</v>
      </c>
      <c r="H25" s="11">
        <v>4876.76</v>
      </c>
      <c r="I25" s="16">
        <f>IF(G25&lt;200,847.54,IF(G25&gt;600,0,((G25*-0.0005)+0.3)*4237.72))</f>
        <v>790.05932819999998</v>
      </c>
      <c r="J25" s="12">
        <f>G25*(H25+I25)</f>
        <v>1287104.6740140661</v>
      </c>
      <c r="K25" s="12">
        <v>0</v>
      </c>
      <c r="L25" s="13">
        <v>0</v>
      </c>
      <c r="M25" s="13">
        <f>ROUND((J25+K25+L25),0)</f>
        <v>1287105</v>
      </c>
    </row>
    <row r="26" spans="1:13" ht="13.5" customHeight="1" x14ac:dyDescent="0.35">
      <c r="A26" s="9">
        <v>7001</v>
      </c>
      <c r="B26" s="9" t="s">
        <v>30</v>
      </c>
      <c r="C26" s="10">
        <v>911</v>
      </c>
      <c r="D26" s="10">
        <v>879.21</v>
      </c>
      <c r="E26" s="10">
        <v>902.51</v>
      </c>
      <c r="F26" s="10">
        <f>ROUND((C26+D26)/2,2)</f>
        <v>895.11</v>
      </c>
      <c r="G26" s="10">
        <f>IF(F26&gt;E26,F26,E26)</f>
        <v>902.51</v>
      </c>
      <c r="H26" s="11">
        <v>4876.76</v>
      </c>
      <c r="I26" s="16">
        <f>IF(G26&lt;200,847.54,IF(G26&gt;600,0,((G26*-0.0005)+0.3)*4237.72))</f>
        <v>0</v>
      </c>
      <c r="J26" s="12">
        <f>G26*(H26+I26)</f>
        <v>4401324.6676000003</v>
      </c>
      <c r="K26" s="12">
        <v>0</v>
      </c>
      <c r="L26" s="13">
        <v>0</v>
      </c>
      <c r="M26" s="13">
        <f>ROUND((J26+K26+L26),0)</f>
        <v>4401325</v>
      </c>
    </row>
    <row r="27" spans="1:13" ht="13.5" customHeight="1" x14ac:dyDescent="0.35">
      <c r="A27" s="9">
        <v>39001</v>
      </c>
      <c r="B27" s="9" t="s">
        <v>94</v>
      </c>
      <c r="C27" s="10">
        <v>564.4</v>
      </c>
      <c r="D27" s="10">
        <v>611</v>
      </c>
      <c r="E27" s="10">
        <v>587</v>
      </c>
      <c r="F27" s="10">
        <f>ROUND((C27+D27)/2,2)</f>
        <v>587.70000000000005</v>
      </c>
      <c r="G27" s="10">
        <f>IF(F27&gt;E27,F27,E27)</f>
        <v>587.70000000000005</v>
      </c>
      <c r="H27" s="11">
        <v>4876.76</v>
      </c>
      <c r="I27" s="16">
        <f>IF(G27&lt;200,847.54,IF(G27&gt;600,0,((G27*-0.0005)+0.3)*4237.72))</f>
        <v>26.061977999999719</v>
      </c>
      <c r="J27" s="12">
        <f>G27*(H27+I27)</f>
        <v>2881388.4764706003</v>
      </c>
      <c r="K27" s="12">
        <v>13411</v>
      </c>
      <c r="L27" s="13">
        <v>0</v>
      </c>
      <c r="M27" s="13">
        <f>ROUND((J27+K27+L27),0)</f>
        <v>2894799</v>
      </c>
    </row>
    <row r="28" spans="1:13" ht="13.5" customHeight="1" x14ac:dyDescent="0.35">
      <c r="A28" s="9">
        <v>12002</v>
      </c>
      <c r="B28" s="9" t="s">
        <v>38</v>
      </c>
      <c r="C28" s="10">
        <v>372</v>
      </c>
      <c r="D28" s="10">
        <v>369</v>
      </c>
      <c r="E28" s="10">
        <v>369</v>
      </c>
      <c r="F28" s="10">
        <f>ROUND((C28+D28)/2,2)</f>
        <v>370.5</v>
      </c>
      <c r="G28" s="10">
        <f>IF(F28&gt;E28,F28,E28)</f>
        <v>370.5</v>
      </c>
      <c r="H28" s="11">
        <v>4876.76</v>
      </c>
      <c r="I28" s="16">
        <f>IF(G28&lt;200,847.54,IF(G28&gt;600,0,((G28*-0.0005)+0.3)*4237.72))</f>
        <v>486.27837</v>
      </c>
      <c r="J28" s="12">
        <f>G28*(H28+I28)</f>
        <v>1987005.716085</v>
      </c>
      <c r="K28" s="12">
        <v>43891</v>
      </c>
      <c r="L28" s="13">
        <v>0</v>
      </c>
      <c r="M28" s="13">
        <f>ROUND((J28+K28+L28),0)</f>
        <v>2030897</v>
      </c>
    </row>
    <row r="29" spans="1:13" ht="13.5" customHeight="1" x14ac:dyDescent="0.35">
      <c r="A29" s="9">
        <v>50005</v>
      </c>
      <c r="B29" s="9" t="s">
        <v>124</v>
      </c>
      <c r="C29" s="10">
        <v>243</v>
      </c>
      <c r="D29" s="10">
        <v>259</v>
      </c>
      <c r="E29" s="10">
        <v>259</v>
      </c>
      <c r="F29" s="10">
        <f>ROUND((C29+D29)/2,2)</f>
        <v>251</v>
      </c>
      <c r="G29" s="10">
        <f>IF(F29&gt;E29,F29,E29)</f>
        <v>259</v>
      </c>
      <c r="H29" s="11">
        <v>4876.76</v>
      </c>
      <c r="I29" s="16">
        <f>IF(G29&lt;200,847.54,IF(G29&gt;600,0,((G29*-0.0005)+0.3)*4237.72))</f>
        <v>722.53125999999997</v>
      </c>
      <c r="J29" s="12">
        <f>G29*(H29+I29)</f>
        <v>1450216.43634</v>
      </c>
      <c r="K29" s="12">
        <v>0</v>
      </c>
      <c r="L29" s="13">
        <v>0</v>
      </c>
      <c r="M29" s="13">
        <f>ROUND((J29+K29+L29),0)</f>
        <v>1450216</v>
      </c>
    </row>
    <row r="30" spans="1:13" ht="13.5" customHeight="1" x14ac:dyDescent="0.35">
      <c r="A30" s="9">
        <v>59003</v>
      </c>
      <c r="B30" s="9" t="s">
        <v>147</v>
      </c>
      <c r="C30" s="10">
        <v>248</v>
      </c>
      <c r="D30" s="10">
        <v>239</v>
      </c>
      <c r="E30" s="10">
        <v>234</v>
      </c>
      <c r="F30" s="10">
        <f>ROUND((C30+D30)/2,2)</f>
        <v>243.5</v>
      </c>
      <c r="G30" s="10">
        <f>IF(F30&gt;E30,F30,E30)</f>
        <v>243.5</v>
      </c>
      <c r="H30" s="11">
        <v>4876.76</v>
      </c>
      <c r="I30" s="16">
        <f>IF(G30&lt;200,847.54,IF(G30&gt;600,0,((G30*-0.0005)+0.3)*4237.72))</f>
        <v>755.37359000000004</v>
      </c>
      <c r="J30" s="12">
        <f>G30*(H30+I30)</f>
        <v>1371424.5291650002</v>
      </c>
      <c r="K30" s="12">
        <v>0</v>
      </c>
      <c r="L30" s="13">
        <v>0</v>
      </c>
      <c r="M30" s="13">
        <f>ROUND((J30+K30+L30),0)</f>
        <v>1371425</v>
      </c>
    </row>
    <row r="31" spans="1:13" ht="13.5" customHeight="1" x14ac:dyDescent="0.35">
      <c r="A31" s="9">
        <v>21003</v>
      </c>
      <c r="B31" s="9" t="s">
        <v>60</v>
      </c>
      <c r="C31" s="10">
        <v>0</v>
      </c>
      <c r="D31" s="10">
        <v>0</v>
      </c>
      <c r="E31" s="10">
        <v>230</v>
      </c>
      <c r="F31" s="10">
        <f>ROUND((C31+D31)/2,2)</f>
        <v>0</v>
      </c>
      <c r="G31" s="10">
        <f>IF(F31&gt;E31,F31,E31)</f>
        <v>230</v>
      </c>
      <c r="H31" s="11">
        <v>4876.76</v>
      </c>
      <c r="I31" s="16">
        <f>IF(G31&lt;200,847.54,IF(G31&gt;600,0,((G31*-0.0005)+0.3)*4237.72))</f>
        <v>783.97820000000002</v>
      </c>
      <c r="J31" s="12">
        <f>G31*(H31+I31)</f>
        <v>1301969.7859999998</v>
      </c>
      <c r="K31" s="12">
        <v>0</v>
      </c>
      <c r="L31" s="13">
        <v>0</v>
      </c>
      <c r="M31" s="13">
        <f>ROUND((J31+K31+L31),0)</f>
        <v>1301970</v>
      </c>
    </row>
    <row r="32" spans="1:13" ht="13.5" customHeight="1" x14ac:dyDescent="0.35">
      <c r="A32" s="9">
        <v>16001</v>
      </c>
      <c r="B32" s="9" t="s">
        <v>49</v>
      </c>
      <c r="C32" s="10">
        <v>857.14</v>
      </c>
      <c r="D32" s="10">
        <v>863.73</v>
      </c>
      <c r="E32" s="10">
        <v>873.38</v>
      </c>
      <c r="F32" s="10">
        <f>ROUND((C32+D32)/2,2)</f>
        <v>860.44</v>
      </c>
      <c r="G32" s="10">
        <f>IF(F32&gt;E32,F32,E32)</f>
        <v>873.38</v>
      </c>
      <c r="H32" s="11">
        <v>4876.76</v>
      </c>
      <c r="I32" s="16">
        <f>IF(G32&lt;200,847.54,IF(G32&gt;600,0,((G32*-0.0005)+0.3)*4237.72))</f>
        <v>0</v>
      </c>
      <c r="J32" s="12">
        <f>G32*(H32+I32)</f>
        <v>4259264.6488000005</v>
      </c>
      <c r="K32" s="12">
        <v>0</v>
      </c>
      <c r="L32" s="13">
        <v>0</v>
      </c>
      <c r="M32" s="13">
        <f>ROUND((J32+K32+L32),0)</f>
        <v>4259265</v>
      </c>
    </row>
    <row r="33" spans="1:13" ht="13.5" customHeight="1" x14ac:dyDescent="0.35">
      <c r="A33" s="9">
        <v>61008</v>
      </c>
      <c r="B33" s="9" t="s">
        <v>155</v>
      </c>
      <c r="C33" s="10">
        <v>1235.8399999999999</v>
      </c>
      <c r="D33" s="10">
        <v>1252.8800000000001</v>
      </c>
      <c r="E33" s="10">
        <v>1285.48</v>
      </c>
      <c r="F33" s="10">
        <f>ROUND((C33+D33)/2,2)</f>
        <v>1244.3599999999999</v>
      </c>
      <c r="G33" s="10">
        <f>IF(F33&gt;E33,F33,E33)</f>
        <v>1285.48</v>
      </c>
      <c r="H33" s="11">
        <v>4876.76</v>
      </c>
      <c r="I33" s="16">
        <f>IF(G33&lt;200,847.54,IF(G33&gt;600,0,((G33*-0.0005)+0.3)*4237.72))</f>
        <v>0</v>
      </c>
      <c r="J33" s="12">
        <f>G33*(H33+I33)</f>
        <v>6268977.4448000006</v>
      </c>
      <c r="K33" s="12">
        <v>9754</v>
      </c>
      <c r="L33" s="13">
        <v>0</v>
      </c>
      <c r="M33" s="13">
        <f>ROUND((J33+K33+L33),0)</f>
        <v>6278731</v>
      </c>
    </row>
    <row r="34" spans="1:13" ht="13.5" customHeight="1" x14ac:dyDescent="0.35">
      <c r="A34" s="9">
        <v>38002</v>
      </c>
      <c r="B34" s="9" t="s">
        <v>92</v>
      </c>
      <c r="C34" s="10">
        <v>314</v>
      </c>
      <c r="D34" s="10">
        <v>307</v>
      </c>
      <c r="E34" s="10">
        <v>286</v>
      </c>
      <c r="F34" s="10">
        <f>ROUND((C34+D34)/2,2)</f>
        <v>310.5</v>
      </c>
      <c r="G34" s="10">
        <f>IF(F34&gt;E34,F34,E34)</f>
        <v>310.5</v>
      </c>
      <c r="H34" s="11">
        <v>4876.76</v>
      </c>
      <c r="I34" s="16">
        <f>IF(G34&lt;200,847.54,IF(G34&gt;600,0,((G34*-0.0005)+0.3)*4237.72))</f>
        <v>613.40997000000004</v>
      </c>
      <c r="J34" s="12">
        <f>G34*(H34+I34)</f>
        <v>1704697.775685</v>
      </c>
      <c r="K34" s="12">
        <v>0</v>
      </c>
      <c r="L34" s="13">
        <v>0</v>
      </c>
      <c r="M34" s="13">
        <f>ROUND((J34+K34+L34),0)</f>
        <v>1704698</v>
      </c>
    </row>
    <row r="35" spans="1:13" ht="13.5" customHeight="1" x14ac:dyDescent="0.35">
      <c r="A35" s="9">
        <v>49003</v>
      </c>
      <c r="B35" s="9" t="s">
        <v>118</v>
      </c>
      <c r="C35" s="10">
        <v>919.18</v>
      </c>
      <c r="D35" s="10">
        <v>913.18</v>
      </c>
      <c r="E35" s="10">
        <v>902.88</v>
      </c>
      <c r="F35" s="10">
        <f>ROUND((C35+D35)/2,2)</f>
        <v>916.18</v>
      </c>
      <c r="G35" s="10">
        <f>IF(F35&gt;E35,F35,E35)</f>
        <v>916.18</v>
      </c>
      <c r="H35" s="11">
        <v>4876.76</v>
      </c>
      <c r="I35" s="16">
        <f>IF(G35&lt;200,847.54,IF(G35&gt;600,0,((G35*-0.0005)+0.3)*4237.72))</f>
        <v>0</v>
      </c>
      <c r="J35" s="12">
        <f>G35*(H35+I35)</f>
        <v>4467989.9768000003</v>
      </c>
      <c r="K35" s="12">
        <v>1219</v>
      </c>
      <c r="L35" s="13">
        <v>0</v>
      </c>
      <c r="M35" s="13">
        <f>ROUND((J35+K35+L35),0)</f>
        <v>4469209</v>
      </c>
    </row>
    <row r="36" spans="1:13" ht="13.5" customHeight="1" x14ac:dyDescent="0.35">
      <c r="A36" s="9">
        <v>5006</v>
      </c>
      <c r="B36" s="9" t="s">
        <v>25</v>
      </c>
      <c r="C36" s="10">
        <v>344</v>
      </c>
      <c r="D36" s="10">
        <v>368</v>
      </c>
      <c r="E36" s="10">
        <v>367</v>
      </c>
      <c r="F36" s="10">
        <f>ROUND((C36+D36)/2,2)</f>
        <v>356</v>
      </c>
      <c r="G36" s="10">
        <f>IF(F36&gt;E36,F36,E36)</f>
        <v>367</v>
      </c>
      <c r="H36" s="11">
        <v>4876.76</v>
      </c>
      <c r="I36" s="16">
        <f>IF(G36&lt;200,847.54,IF(G36&gt;600,0,((G36*-0.0005)+0.3)*4237.72))</f>
        <v>493.69438000000002</v>
      </c>
      <c r="J36" s="12">
        <f>G36*(H36+I36)</f>
        <v>1970956.75746</v>
      </c>
      <c r="K36" s="12">
        <v>12192</v>
      </c>
      <c r="L36" s="13">
        <v>0</v>
      </c>
      <c r="M36" s="13">
        <f>ROUND((J36+K36+L36),0)</f>
        <v>1983149</v>
      </c>
    </row>
    <row r="37" spans="1:13" ht="13.5" customHeight="1" x14ac:dyDescent="0.35">
      <c r="A37" s="9">
        <v>19004</v>
      </c>
      <c r="B37" s="9" t="s">
        <v>56</v>
      </c>
      <c r="C37" s="10">
        <v>499</v>
      </c>
      <c r="D37" s="10">
        <v>509.51</v>
      </c>
      <c r="E37" s="10">
        <v>502.85</v>
      </c>
      <c r="F37" s="10">
        <f>ROUND((C37+D37)/2,2)</f>
        <v>504.26</v>
      </c>
      <c r="G37" s="10">
        <f>IF(F37&gt;E37,F37,E37)</f>
        <v>504.26</v>
      </c>
      <c r="H37" s="11">
        <v>4876.76</v>
      </c>
      <c r="I37" s="16">
        <f>IF(G37&lt;200,847.54,IF(G37&gt;600,0,((G37*-0.0005)+0.3)*4237.72))</f>
        <v>202.85965639999986</v>
      </c>
      <c r="J37" s="12">
        <f>G37*(H37+I37)</f>
        <v>2561449.0079362639</v>
      </c>
      <c r="K37" s="12">
        <v>9754</v>
      </c>
      <c r="L37" s="13">
        <v>0</v>
      </c>
      <c r="M37" s="13">
        <f>ROUND((J37+K37+L37),0)</f>
        <v>2571203</v>
      </c>
    </row>
    <row r="38" spans="1:13" ht="13.5" customHeight="1" x14ac:dyDescent="0.35">
      <c r="A38" s="9">
        <v>56002</v>
      </c>
      <c r="B38" s="9" t="s">
        <v>140</v>
      </c>
      <c r="C38" s="10">
        <v>167</v>
      </c>
      <c r="D38" s="10">
        <v>167</v>
      </c>
      <c r="E38" s="10">
        <v>179</v>
      </c>
      <c r="F38" s="10">
        <f>ROUND((C38+D38)/2,2)</f>
        <v>167</v>
      </c>
      <c r="G38" s="10">
        <f>IF(F38&gt;E38,F38,E38)</f>
        <v>179</v>
      </c>
      <c r="H38" s="11">
        <v>4876.76</v>
      </c>
      <c r="I38" s="16">
        <f>IF(G38&lt;200,847.54,IF(G38&gt;600,0,((G38*-0.0005)+0.3)*4237.72))</f>
        <v>847.54</v>
      </c>
      <c r="J38" s="12">
        <f>G38*(H38+I38)</f>
        <v>1024649.7000000001</v>
      </c>
      <c r="K38" s="12">
        <v>18288</v>
      </c>
      <c r="L38" s="13">
        <v>0</v>
      </c>
      <c r="M38" s="13">
        <f>ROUND((J38+K38+L38),0)</f>
        <v>1042938</v>
      </c>
    </row>
    <row r="39" spans="1:13" ht="13.5" customHeight="1" x14ac:dyDescent="0.35">
      <c r="A39" s="9">
        <v>51001</v>
      </c>
      <c r="B39" s="9" t="s">
        <v>125</v>
      </c>
      <c r="C39" s="10">
        <v>2655</v>
      </c>
      <c r="D39" s="10">
        <v>2676.15</v>
      </c>
      <c r="E39" s="10">
        <v>2759</v>
      </c>
      <c r="F39" s="10">
        <f>ROUND((C39+D39)/2,2)</f>
        <v>2665.58</v>
      </c>
      <c r="G39" s="10">
        <f>IF(F39&gt;E39,F39,E39)</f>
        <v>2759</v>
      </c>
      <c r="H39" s="11">
        <v>4876.76</v>
      </c>
      <c r="I39" s="16">
        <f>IF(G39&lt;200,847.54,IF(G39&gt;600,0,((G39*-0.0005)+0.3)*4237.72))</f>
        <v>0</v>
      </c>
      <c r="J39" s="12">
        <f>G39*(H39+I39)</f>
        <v>13454980.84</v>
      </c>
      <c r="K39" s="12">
        <v>6096</v>
      </c>
      <c r="L39" s="13">
        <v>0</v>
      </c>
      <c r="M39" s="13">
        <f>ROUND((J39+K39+L39),0)</f>
        <v>13461077</v>
      </c>
    </row>
    <row r="40" spans="1:13" ht="13.5" customHeight="1" x14ac:dyDescent="0.35">
      <c r="A40" s="9">
        <v>64002</v>
      </c>
      <c r="B40" s="9" t="s">
        <v>160</v>
      </c>
      <c r="C40" s="10">
        <v>377</v>
      </c>
      <c r="D40" s="10">
        <v>368</v>
      </c>
      <c r="E40" s="10">
        <v>380</v>
      </c>
      <c r="F40" s="10">
        <f>ROUND((C40+D40)/2,2)</f>
        <v>372.5</v>
      </c>
      <c r="G40" s="10">
        <f>IF(F40&gt;E40,F40,E40)</f>
        <v>380</v>
      </c>
      <c r="H40" s="11">
        <v>4876.76</v>
      </c>
      <c r="I40" s="16">
        <f>IF(G40&lt;200,847.54,IF(G40&gt;600,0,((G40*-0.0005)+0.3)*4237.72))</f>
        <v>466.14919999999995</v>
      </c>
      <c r="J40" s="12">
        <f>G40*(H40+I40)</f>
        <v>2030305.496</v>
      </c>
      <c r="K40" s="12">
        <v>2438</v>
      </c>
      <c r="L40" s="13">
        <v>0</v>
      </c>
      <c r="M40" s="13">
        <f>ROUND((J40+K40+L40),0)</f>
        <v>2032743</v>
      </c>
    </row>
    <row r="41" spans="1:13" ht="13.5" customHeight="1" x14ac:dyDescent="0.35">
      <c r="A41" s="9">
        <v>20001</v>
      </c>
      <c r="B41" s="9" t="s">
        <v>57</v>
      </c>
      <c r="C41" s="10">
        <v>333</v>
      </c>
      <c r="D41" s="10">
        <v>339</v>
      </c>
      <c r="E41" s="10">
        <v>353.02</v>
      </c>
      <c r="F41" s="10">
        <f>ROUND((C41+D41)/2,2)</f>
        <v>336</v>
      </c>
      <c r="G41" s="10">
        <f>IF(F41&gt;E41,F41,E41)</f>
        <v>353.02</v>
      </c>
      <c r="H41" s="11">
        <v>4876.76</v>
      </c>
      <c r="I41" s="16">
        <f>IF(G41&lt;200,847.54,IF(G41&gt;600,0,((G41*-0.0005)+0.3)*4237.72))</f>
        <v>523.31604279999999</v>
      </c>
      <c r="J41" s="12">
        <f>G41*(H41+I41)</f>
        <v>1906334.8446292561</v>
      </c>
      <c r="K41" s="12">
        <v>0</v>
      </c>
      <c r="L41" s="13">
        <v>0</v>
      </c>
      <c r="M41" s="13">
        <f>ROUND((J41+K41+L41),0)</f>
        <v>1906335</v>
      </c>
    </row>
    <row r="42" spans="1:13" ht="13.5" customHeight="1" x14ac:dyDescent="0.35">
      <c r="A42" s="9">
        <v>23001</v>
      </c>
      <c r="B42" s="9" t="s">
        <v>64</v>
      </c>
      <c r="C42" s="10">
        <v>164</v>
      </c>
      <c r="D42" s="10">
        <v>156</v>
      </c>
      <c r="E42" s="10">
        <v>150</v>
      </c>
      <c r="F42" s="10">
        <f>ROUND((C42+D42)/2,2)</f>
        <v>160</v>
      </c>
      <c r="G42" s="10">
        <f>IF(F42&gt;E42,F42,E42)</f>
        <v>160</v>
      </c>
      <c r="H42" s="11">
        <v>4876.76</v>
      </c>
      <c r="I42" s="16">
        <f>IF(G42&lt;200,847.54,IF(G42&gt;600,0,((G42*-0.0005)+0.3)*4237.72))</f>
        <v>847.54</v>
      </c>
      <c r="J42" s="12">
        <f>G42*(H42+I42)</f>
        <v>915888</v>
      </c>
      <c r="K42" s="12">
        <v>0</v>
      </c>
      <c r="L42" s="13">
        <v>0</v>
      </c>
      <c r="M42" s="13">
        <f>ROUND((J42+K42+L42),0)</f>
        <v>915888</v>
      </c>
    </row>
    <row r="43" spans="1:13" ht="13.5" customHeight="1" x14ac:dyDescent="0.35">
      <c r="A43" s="9">
        <v>22005</v>
      </c>
      <c r="B43" s="9" t="s">
        <v>62</v>
      </c>
      <c r="C43" s="10">
        <v>133</v>
      </c>
      <c r="D43" s="10">
        <v>130</v>
      </c>
      <c r="E43" s="10">
        <v>132</v>
      </c>
      <c r="F43" s="10">
        <f>ROUND((C43+D43)/2,2)</f>
        <v>131.5</v>
      </c>
      <c r="G43" s="10">
        <f>IF(F43&gt;E43,F43,E43)</f>
        <v>132</v>
      </c>
      <c r="H43" s="11">
        <v>4876.76</v>
      </c>
      <c r="I43" s="16">
        <f>IF(G43&lt;200,847.54,IF(G43&gt;600,0,((G43*-0.0005)+0.3)*4237.72))</f>
        <v>847.54</v>
      </c>
      <c r="J43" s="12">
        <f>G43*(H43+I43)</f>
        <v>755607.6</v>
      </c>
      <c r="K43" s="12">
        <v>0</v>
      </c>
      <c r="L43" s="13">
        <v>0</v>
      </c>
      <c r="M43" s="13">
        <f>ROUND((J43+K43+L43),0)</f>
        <v>755608</v>
      </c>
    </row>
    <row r="44" spans="1:13" ht="13.5" customHeight="1" x14ac:dyDescent="0.35">
      <c r="A44" s="9">
        <v>16002</v>
      </c>
      <c r="B44" s="9" t="s">
        <v>50</v>
      </c>
      <c r="C44" s="10">
        <v>12</v>
      </c>
      <c r="D44" s="10">
        <v>6</v>
      </c>
      <c r="E44" s="10">
        <v>7</v>
      </c>
      <c r="F44" s="10">
        <f>ROUND((C44+D44)/2,2)</f>
        <v>9</v>
      </c>
      <c r="G44" s="10">
        <f>IF(F44&gt;E44,F44,E44)</f>
        <v>9</v>
      </c>
      <c r="H44" s="11">
        <v>4876.76</v>
      </c>
      <c r="I44" s="16">
        <f>IF(G44&lt;200,847.54,IF(G44&gt;600,0,((G44*-0.0005)+0.3)*4237.72))</f>
        <v>847.54</v>
      </c>
      <c r="J44" s="12">
        <f>G44*(H44+I44)</f>
        <v>51518.700000000004</v>
      </c>
      <c r="K44" s="12">
        <v>0</v>
      </c>
      <c r="L44" s="13">
        <v>0</v>
      </c>
      <c r="M44" s="13">
        <f>ROUND((J44+K44+L44),0)</f>
        <v>51519</v>
      </c>
    </row>
    <row r="45" spans="1:13" ht="13.5" customHeight="1" x14ac:dyDescent="0.35">
      <c r="A45" s="9">
        <v>61007</v>
      </c>
      <c r="B45" s="9" t="s">
        <v>154</v>
      </c>
      <c r="C45" s="10">
        <v>688.86</v>
      </c>
      <c r="D45" s="10">
        <v>705</v>
      </c>
      <c r="E45" s="10">
        <v>686</v>
      </c>
      <c r="F45" s="10">
        <f>ROUND((C45+D45)/2,2)</f>
        <v>696.93</v>
      </c>
      <c r="G45" s="10">
        <f>IF(F45&gt;E45,F45,E45)</f>
        <v>696.93</v>
      </c>
      <c r="H45" s="11">
        <v>4876.76</v>
      </c>
      <c r="I45" s="16">
        <f>IF(G45&lt;200,847.54,IF(G45&gt;600,0,((G45*-0.0005)+0.3)*4237.72))</f>
        <v>0</v>
      </c>
      <c r="J45" s="12">
        <f>G45*(H45+I45)</f>
        <v>3398760.3467999999</v>
      </c>
      <c r="K45" s="12">
        <v>3658</v>
      </c>
      <c r="L45" s="13">
        <v>0</v>
      </c>
      <c r="M45" s="13">
        <f>ROUND((J45+K45+L45),0)</f>
        <v>3402418</v>
      </c>
    </row>
    <row r="46" spans="1:13" ht="13.5" customHeight="1" x14ac:dyDescent="0.35">
      <c r="A46" s="9">
        <v>5003</v>
      </c>
      <c r="B46" s="9" t="s">
        <v>23</v>
      </c>
      <c r="C46" s="10">
        <v>260</v>
      </c>
      <c r="D46" s="10">
        <v>267</v>
      </c>
      <c r="E46" s="10">
        <v>279</v>
      </c>
      <c r="F46" s="10">
        <f>ROUND((C46+D46)/2,2)</f>
        <v>263.5</v>
      </c>
      <c r="G46" s="10">
        <f>IF(F46&gt;E46,F46,E46)</f>
        <v>279</v>
      </c>
      <c r="H46" s="11">
        <v>4876.76</v>
      </c>
      <c r="I46" s="16">
        <f>IF(G46&lt;200,847.54,IF(G46&gt;600,0,((G46*-0.0005)+0.3)*4237.72))</f>
        <v>680.15405999999996</v>
      </c>
      <c r="J46" s="12">
        <f>G46*(H46+I46)</f>
        <v>1550379.0227399999</v>
      </c>
      <c r="K46" s="12">
        <v>26822</v>
      </c>
      <c r="L46" s="13">
        <v>0</v>
      </c>
      <c r="M46" s="13">
        <f>ROUND((J46+K46+L46),0)</f>
        <v>1577201</v>
      </c>
    </row>
    <row r="47" spans="1:13" ht="13.5" customHeight="1" x14ac:dyDescent="0.35">
      <c r="A47" s="9">
        <v>28002</v>
      </c>
      <c r="B47" s="9" t="s">
        <v>76</v>
      </c>
      <c r="C47" s="10">
        <v>254</v>
      </c>
      <c r="D47" s="10">
        <v>254</v>
      </c>
      <c r="E47" s="10">
        <v>245</v>
      </c>
      <c r="F47" s="10">
        <f>ROUND((C47+D47)/2,2)</f>
        <v>254</v>
      </c>
      <c r="G47" s="10">
        <f>IF(F47&gt;E47,F47,E47)</f>
        <v>254</v>
      </c>
      <c r="H47" s="11">
        <v>4876.76</v>
      </c>
      <c r="I47" s="16">
        <f>IF(G47&lt;200,847.54,IF(G47&gt;600,0,((G47*-0.0005)+0.3)*4237.72))</f>
        <v>733.12555999999995</v>
      </c>
      <c r="J47" s="12">
        <f>G47*(H47+I47)</f>
        <v>1424910.9322400002</v>
      </c>
      <c r="K47" s="12">
        <v>3658</v>
      </c>
      <c r="L47" s="13">
        <v>0</v>
      </c>
      <c r="M47" s="13">
        <f>ROUND((J47+K47+L47),0)</f>
        <v>1428569</v>
      </c>
    </row>
    <row r="48" spans="1:13" ht="13.5" customHeight="1" x14ac:dyDescent="0.35">
      <c r="A48" s="9">
        <v>17001</v>
      </c>
      <c r="B48" s="9" t="s">
        <v>51</v>
      </c>
      <c r="C48" s="10">
        <v>245.6</v>
      </c>
      <c r="D48" s="10">
        <v>240.6</v>
      </c>
      <c r="E48" s="10">
        <v>239</v>
      </c>
      <c r="F48" s="10">
        <f>ROUND((C48+D48)/2,2)</f>
        <v>243.1</v>
      </c>
      <c r="G48" s="10">
        <f>IF(F48&gt;E48,F48,E48)</f>
        <v>243.1</v>
      </c>
      <c r="H48" s="11">
        <v>4876.76</v>
      </c>
      <c r="I48" s="16">
        <f>IF(G48&lt;200,847.54,IF(G48&gt;600,0,((G48*-0.0005)+0.3)*4237.72))</f>
        <v>756.22113400000001</v>
      </c>
      <c r="J48" s="12">
        <f>G48*(H48+I48)</f>
        <v>1369377.7136754</v>
      </c>
      <c r="K48" s="12">
        <v>0</v>
      </c>
      <c r="L48" s="13">
        <v>0</v>
      </c>
      <c r="M48" s="13">
        <f>ROUND((J48+K48+L48),0)</f>
        <v>1369378</v>
      </c>
    </row>
    <row r="49" spans="1:13" ht="13.5" customHeight="1" x14ac:dyDescent="0.35">
      <c r="A49" s="9">
        <v>44001</v>
      </c>
      <c r="B49" s="9" t="s">
        <v>108</v>
      </c>
      <c r="C49" s="10">
        <v>140</v>
      </c>
      <c r="D49" s="10">
        <v>135</v>
      </c>
      <c r="E49" s="10">
        <v>138</v>
      </c>
      <c r="F49" s="10">
        <f>ROUND((C49+D49)/2,2)</f>
        <v>137.5</v>
      </c>
      <c r="G49" s="10">
        <f>IF(F49&gt;E49,F49,E49)</f>
        <v>138</v>
      </c>
      <c r="H49" s="11">
        <v>4876.76</v>
      </c>
      <c r="I49" s="16">
        <f>IF(G49&lt;200,847.54,IF(G49&gt;600,0,((G49*-0.0005)+0.3)*4237.72))</f>
        <v>847.54</v>
      </c>
      <c r="J49" s="12">
        <f>G49*(H49+I49)</f>
        <v>789953.4</v>
      </c>
      <c r="K49" s="12">
        <v>0</v>
      </c>
      <c r="L49" s="13">
        <v>0</v>
      </c>
      <c r="M49" s="13">
        <f>ROUND((J49+K49+L49),0)</f>
        <v>789953</v>
      </c>
    </row>
    <row r="50" spans="1:13" ht="13.5" customHeight="1" x14ac:dyDescent="0.35">
      <c r="A50" s="9">
        <v>46002</v>
      </c>
      <c r="B50" s="9" t="s">
        <v>113</v>
      </c>
      <c r="C50" s="10">
        <v>188</v>
      </c>
      <c r="D50" s="10">
        <v>196</v>
      </c>
      <c r="E50" s="10">
        <v>185</v>
      </c>
      <c r="F50" s="10">
        <f>ROUND((C50+D50)/2,2)</f>
        <v>192</v>
      </c>
      <c r="G50" s="10">
        <f>IF(F50&gt;E50,F50,E50)</f>
        <v>192</v>
      </c>
      <c r="H50" s="11">
        <v>4876.76</v>
      </c>
      <c r="I50" s="16">
        <f>IF(G50&lt;200,847.54,IF(G50&gt;600,0,((G50*-0.0005)+0.3)*4237.72))</f>
        <v>847.54</v>
      </c>
      <c r="J50" s="12">
        <f>G50*(H50+I50)</f>
        <v>1099065.6000000001</v>
      </c>
      <c r="K50" s="12">
        <v>0</v>
      </c>
      <c r="L50" s="13">
        <v>0</v>
      </c>
      <c r="M50" s="13">
        <f>ROUND((J50+K50+L50),0)</f>
        <v>1099066</v>
      </c>
    </row>
    <row r="51" spans="1:13" ht="13.5" customHeight="1" x14ac:dyDescent="0.35">
      <c r="A51" s="9">
        <v>24004</v>
      </c>
      <c r="B51" s="9" t="s">
        <v>67</v>
      </c>
      <c r="C51" s="10">
        <v>311</v>
      </c>
      <c r="D51" s="10">
        <v>314</v>
      </c>
      <c r="E51" s="10">
        <v>302</v>
      </c>
      <c r="F51" s="10">
        <f>ROUND((C51+D51)/2,2)</f>
        <v>312.5</v>
      </c>
      <c r="G51" s="10">
        <f>IF(F51&gt;E51,F51,E51)</f>
        <v>312.5</v>
      </c>
      <c r="H51" s="11">
        <v>4876.76</v>
      </c>
      <c r="I51" s="16">
        <f>IF(G51&lt;200,847.54,IF(G51&gt;600,0,((G51*-0.0005)+0.3)*4237.72))</f>
        <v>609.17224999999996</v>
      </c>
      <c r="J51" s="12">
        <f>G51*(H51+I51)</f>
        <v>1714353.828125</v>
      </c>
      <c r="K51" s="12">
        <v>9754</v>
      </c>
      <c r="L51" s="13">
        <v>0</v>
      </c>
      <c r="M51" s="13">
        <f>ROUND((J51+K51+L51),0)</f>
        <v>1724108</v>
      </c>
    </row>
    <row r="52" spans="1:13" ht="13.5" customHeight="1" x14ac:dyDescent="0.35">
      <c r="A52" s="9">
        <v>50003</v>
      </c>
      <c r="B52" s="9" t="s">
        <v>123</v>
      </c>
      <c r="C52" s="10">
        <v>639.70000000000005</v>
      </c>
      <c r="D52" s="10">
        <v>656.84</v>
      </c>
      <c r="E52" s="10">
        <v>669.7</v>
      </c>
      <c r="F52" s="10">
        <f>ROUND((C52+D52)/2,2)</f>
        <v>648.27</v>
      </c>
      <c r="G52" s="10">
        <f>IF(F52&gt;E52,F52,E52)</f>
        <v>669.7</v>
      </c>
      <c r="H52" s="11">
        <v>4876.76</v>
      </c>
      <c r="I52" s="16">
        <f>IF(G52&lt;200,847.54,IF(G52&gt;600,0,((G52*-0.0005)+0.3)*4237.72))</f>
        <v>0</v>
      </c>
      <c r="J52" s="12">
        <f>G52*(H52+I52)</f>
        <v>3265966.1720000003</v>
      </c>
      <c r="K52" s="12">
        <v>21945</v>
      </c>
      <c r="L52" s="13">
        <v>0</v>
      </c>
      <c r="M52" s="13">
        <f>ROUND((J52+K52+L52),0)</f>
        <v>3287911</v>
      </c>
    </row>
    <row r="53" spans="1:13" ht="13.5" customHeight="1" x14ac:dyDescent="0.35">
      <c r="A53" s="9">
        <v>14001</v>
      </c>
      <c r="B53" s="9" t="s">
        <v>42</v>
      </c>
      <c r="C53" s="10">
        <v>207</v>
      </c>
      <c r="D53" s="10">
        <v>226</v>
      </c>
      <c r="E53" s="10">
        <v>237</v>
      </c>
      <c r="F53" s="10">
        <f>ROUND((C53+D53)/2,2)</f>
        <v>216.5</v>
      </c>
      <c r="G53" s="10">
        <f>IF(F53&gt;E53,F53,E53)</f>
        <v>237</v>
      </c>
      <c r="H53" s="11">
        <v>4876.76</v>
      </c>
      <c r="I53" s="16">
        <f>IF(G53&lt;200,847.54,IF(G53&gt;600,0,((G53*-0.0005)+0.3)*4237.72))</f>
        <v>769.14618000000007</v>
      </c>
      <c r="J53" s="12">
        <f>G53*(H53+I53)</f>
        <v>1338079.7646600001</v>
      </c>
      <c r="K53" s="12">
        <v>0</v>
      </c>
      <c r="L53" s="13">
        <v>0</v>
      </c>
      <c r="M53" s="13">
        <f>ROUND((J53+K53+L53),0)</f>
        <v>1338080</v>
      </c>
    </row>
    <row r="54" spans="1:13" ht="13.5" customHeight="1" x14ac:dyDescent="0.35">
      <c r="A54" s="9">
        <v>6002</v>
      </c>
      <c r="B54" s="9" t="s">
        <v>27</v>
      </c>
      <c r="C54" s="10">
        <v>174</v>
      </c>
      <c r="D54" s="10">
        <v>167.3</v>
      </c>
      <c r="E54" s="10">
        <v>158.30000000000001</v>
      </c>
      <c r="F54" s="10">
        <f>ROUND((C54+D54)/2,2)</f>
        <v>170.65</v>
      </c>
      <c r="G54" s="10">
        <f>IF(F54&gt;E54,F54,E54)</f>
        <v>170.65</v>
      </c>
      <c r="H54" s="11">
        <v>4876.76</v>
      </c>
      <c r="I54" s="16">
        <f>IF(G54&lt;200,847.54,IF(G54&gt;600,0,((G54*-0.0005)+0.3)*4237.72))</f>
        <v>847.54</v>
      </c>
      <c r="J54" s="12">
        <f>G54*(H54+I54)</f>
        <v>976851.79500000004</v>
      </c>
      <c r="K54" s="12">
        <v>0</v>
      </c>
      <c r="L54" s="13">
        <v>0</v>
      </c>
      <c r="M54" s="13">
        <f>ROUND((J54+K54+L54),0)</f>
        <v>976852</v>
      </c>
    </row>
    <row r="55" spans="1:13" ht="13.5" customHeight="1" x14ac:dyDescent="0.35">
      <c r="A55" s="9">
        <v>33001</v>
      </c>
      <c r="B55" s="9" t="s">
        <v>83</v>
      </c>
      <c r="C55" s="10">
        <v>339.1</v>
      </c>
      <c r="D55" s="10">
        <v>311.08</v>
      </c>
      <c r="E55" s="10">
        <v>318.02</v>
      </c>
      <c r="F55" s="10">
        <f>ROUND((C55+D55)/2,2)</f>
        <v>325.08999999999997</v>
      </c>
      <c r="G55" s="10">
        <f>IF(F55&gt;E55,F55,E55)</f>
        <v>325.08999999999997</v>
      </c>
      <c r="H55" s="11">
        <v>4876.76</v>
      </c>
      <c r="I55" s="16">
        <f>IF(G55&lt;200,847.54,IF(G55&gt;600,0,((G55*-0.0005)+0.3)*4237.72))</f>
        <v>582.49580260000005</v>
      </c>
      <c r="J55" s="12">
        <f>G55*(H55+I55)</f>
        <v>1774749.468867234</v>
      </c>
      <c r="K55" s="12">
        <v>30480</v>
      </c>
      <c r="L55" s="13">
        <v>0</v>
      </c>
      <c r="M55" s="13">
        <f>ROUND((J55+K55+L55),0)</f>
        <v>1805229</v>
      </c>
    </row>
    <row r="56" spans="1:13" ht="13.5" customHeight="1" x14ac:dyDescent="0.35">
      <c r="A56" s="9">
        <v>49004</v>
      </c>
      <c r="B56" s="9" t="s">
        <v>119</v>
      </c>
      <c r="C56" s="10">
        <v>494</v>
      </c>
      <c r="D56" s="10">
        <v>475</v>
      </c>
      <c r="E56" s="10">
        <v>474</v>
      </c>
      <c r="F56" s="10">
        <f>ROUND((C56+D56)/2,2)</f>
        <v>484.5</v>
      </c>
      <c r="G56" s="10">
        <f>IF(F56&gt;E56,F56,E56)</f>
        <v>484.5</v>
      </c>
      <c r="H56" s="11">
        <v>4876.76</v>
      </c>
      <c r="I56" s="16">
        <f>IF(G56&lt;200,847.54,IF(G56&gt;600,0,((G56*-0.0005)+0.3)*4237.72))</f>
        <v>244.72833</v>
      </c>
      <c r="J56" s="12">
        <f>G56*(H56+I56)</f>
        <v>2481361.0958850002</v>
      </c>
      <c r="K56" s="12">
        <v>0</v>
      </c>
      <c r="L56" s="13">
        <v>0</v>
      </c>
      <c r="M56" s="13">
        <f>ROUND((J56+K56+L56),0)</f>
        <v>2481361</v>
      </c>
    </row>
    <row r="57" spans="1:13" ht="13.5" customHeight="1" x14ac:dyDescent="0.35">
      <c r="A57" s="9">
        <v>63001</v>
      </c>
      <c r="B57" s="9" t="s">
        <v>158</v>
      </c>
      <c r="C57" s="10">
        <v>275</v>
      </c>
      <c r="D57" s="10">
        <v>275.05</v>
      </c>
      <c r="E57" s="10">
        <v>287</v>
      </c>
      <c r="F57" s="10">
        <f>ROUND((C57+D57)/2,2)</f>
        <v>275.02999999999997</v>
      </c>
      <c r="G57" s="10">
        <f>IF(F57&gt;E57,F57,E57)</f>
        <v>287</v>
      </c>
      <c r="H57" s="11">
        <v>4876.76</v>
      </c>
      <c r="I57" s="16">
        <f>IF(G57&lt;200,847.54,IF(G57&gt;600,0,((G57*-0.0005)+0.3)*4237.72))</f>
        <v>663.20317999999997</v>
      </c>
      <c r="J57" s="12">
        <f>G57*(H57+I57)</f>
        <v>1589969.4326600002</v>
      </c>
      <c r="K57" s="12">
        <v>0</v>
      </c>
      <c r="L57" s="13">
        <v>0</v>
      </c>
      <c r="M57" s="13">
        <f>ROUND((J57+K57+L57),0)</f>
        <v>1589969</v>
      </c>
    </row>
    <row r="58" spans="1:13" ht="13.5" customHeight="1" x14ac:dyDescent="0.35">
      <c r="A58" s="9">
        <v>53001</v>
      </c>
      <c r="B58" s="9" t="s">
        <v>132</v>
      </c>
      <c r="C58" s="10">
        <v>263.39999999999998</v>
      </c>
      <c r="D58" s="10">
        <v>259.14999999999998</v>
      </c>
      <c r="E58" s="10">
        <v>252.04</v>
      </c>
      <c r="F58" s="10">
        <f>ROUND((C58+D58)/2,2)</f>
        <v>261.27999999999997</v>
      </c>
      <c r="G58" s="10">
        <f>IF(F58&gt;E58,F58,E58)</f>
        <v>261.27999999999997</v>
      </c>
      <c r="H58" s="11">
        <v>4876.76</v>
      </c>
      <c r="I58" s="16">
        <f>IF(G58&lt;200,847.54,IF(G58&gt;600,0,((G58*-0.0005)+0.3)*4237.72))</f>
        <v>717.70025920000012</v>
      </c>
      <c r="J58" s="12">
        <f>G58*(H58+I58)</f>
        <v>1461720.5765237759</v>
      </c>
      <c r="K58" s="12">
        <v>0</v>
      </c>
      <c r="L58" s="13">
        <v>0</v>
      </c>
      <c r="M58" s="13">
        <f>ROUND((J58+K58+L58),0)</f>
        <v>1461721</v>
      </c>
    </row>
    <row r="59" spans="1:13" ht="13.5" customHeight="1" x14ac:dyDescent="0.35">
      <c r="A59" s="9">
        <v>25003</v>
      </c>
      <c r="B59" s="9" t="s">
        <v>69</v>
      </c>
      <c r="C59" s="10">
        <v>108</v>
      </c>
      <c r="D59" s="10">
        <v>83</v>
      </c>
      <c r="E59" s="10">
        <v>69</v>
      </c>
      <c r="F59" s="10">
        <f>ROUND((C59+D59)/2,2)</f>
        <v>95.5</v>
      </c>
      <c r="G59" s="10">
        <f>IF(F59&gt;E59,F59,E59)</f>
        <v>95.5</v>
      </c>
      <c r="H59" s="11">
        <v>4876.76</v>
      </c>
      <c r="I59" s="16">
        <f>IF(G59&lt;200,847.54,IF(G59&gt;600,0,((G59*-0.0005)+0.3)*4237.72))</f>
        <v>847.54</v>
      </c>
      <c r="J59" s="12">
        <f>G59*(H59+I59)</f>
        <v>546670.65</v>
      </c>
      <c r="K59" s="12">
        <v>0</v>
      </c>
      <c r="L59" s="13">
        <v>0</v>
      </c>
      <c r="M59" s="13">
        <f>ROUND((J59+K59+L59),0)</f>
        <v>546671</v>
      </c>
    </row>
    <row r="60" spans="1:13" ht="13.5" customHeight="1" x14ac:dyDescent="0.35">
      <c r="A60" s="9">
        <v>26004</v>
      </c>
      <c r="B60" s="9" t="s">
        <v>72</v>
      </c>
      <c r="C60" s="10">
        <v>379</v>
      </c>
      <c r="D60" s="10">
        <v>382</v>
      </c>
      <c r="E60" s="10">
        <v>391</v>
      </c>
      <c r="F60" s="10">
        <f>ROUND((C60+D60)/2,2)</f>
        <v>380.5</v>
      </c>
      <c r="G60" s="10">
        <f>IF(F60&gt;E60,F60,E60)</f>
        <v>391</v>
      </c>
      <c r="H60" s="11">
        <v>4876.76</v>
      </c>
      <c r="I60" s="16">
        <f>IF(G60&lt;200,847.54,IF(G60&gt;600,0,((G60*-0.0005)+0.3)*4237.72))</f>
        <v>442.84173999999996</v>
      </c>
      <c r="J60" s="12">
        <f>G60*(H60+I60)</f>
        <v>2079964.2803400001</v>
      </c>
      <c r="K60" s="12">
        <v>0</v>
      </c>
      <c r="L60" s="13">
        <v>0</v>
      </c>
      <c r="M60" s="13">
        <f>ROUND((J60+K60+L60),0)</f>
        <v>2079964</v>
      </c>
    </row>
    <row r="61" spans="1:13" ht="13.5" customHeight="1" x14ac:dyDescent="0.35">
      <c r="A61" s="17">
        <v>6006</v>
      </c>
      <c r="B61" s="9" t="s">
        <v>29</v>
      </c>
      <c r="C61" s="10">
        <v>581</v>
      </c>
      <c r="D61" s="10">
        <v>596</v>
      </c>
      <c r="E61" s="10">
        <v>582</v>
      </c>
      <c r="F61" s="10">
        <f>ROUND((C61+D61)/2,2)</f>
        <v>588.5</v>
      </c>
      <c r="G61" s="10">
        <f>IF(F61&gt;E61,F61,E61)</f>
        <v>588.5</v>
      </c>
      <c r="H61" s="11">
        <v>4876.76</v>
      </c>
      <c r="I61" s="16">
        <f>IF(G61&lt;200,847.54,IF(G61&gt;600,0,((G61*-0.0005)+0.3)*4237.72))</f>
        <v>24.366889999999906</v>
      </c>
      <c r="J61" s="12">
        <f>G61*(H61+I61)</f>
        <v>2884313.1747650001</v>
      </c>
      <c r="K61" s="12">
        <v>1219</v>
      </c>
      <c r="L61" s="13">
        <v>0</v>
      </c>
      <c r="M61" s="13">
        <f>ROUND((J61+K61+L61),0)</f>
        <v>2885532</v>
      </c>
    </row>
    <row r="62" spans="1:13" ht="13.5" customHeight="1" x14ac:dyDescent="0.35">
      <c r="A62" s="9">
        <v>27001</v>
      </c>
      <c r="B62" s="9" t="s">
        <v>74</v>
      </c>
      <c r="C62" s="10">
        <v>300</v>
      </c>
      <c r="D62" s="10">
        <v>295</v>
      </c>
      <c r="E62" s="10">
        <v>288</v>
      </c>
      <c r="F62" s="10">
        <f>ROUND((C62+D62)/2,2)</f>
        <v>297.5</v>
      </c>
      <c r="G62" s="10">
        <f>IF(F62&gt;E62,F62,E62)</f>
        <v>297.5</v>
      </c>
      <c r="H62" s="11">
        <v>4876.76</v>
      </c>
      <c r="I62" s="16">
        <f>IF(G62&lt;200,847.54,IF(G62&gt;600,0,((G62*-0.0005)+0.3)*4237.72))</f>
        <v>640.95515</v>
      </c>
      <c r="J62" s="12">
        <f>G62*(H62+I62)</f>
        <v>1641520.257125</v>
      </c>
      <c r="K62" s="12">
        <v>0</v>
      </c>
      <c r="L62" s="13">
        <v>0</v>
      </c>
      <c r="M62" s="13">
        <f>ROUND((J62+K62+L62),0)</f>
        <v>1641520</v>
      </c>
    </row>
    <row r="63" spans="1:13" ht="13.5" customHeight="1" x14ac:dyDescent="0.35">
      <c r="A63" s="9">
        <v>28003</v>
      </c>
      <c r="B63" s="9" t="s">
        <v>77</v>
      </c>
      <c r="C63" s="10">
        <v>715</v>
      </c>
      <c r="D63" s="10">
        <v>726.25</v>
      </c>
      <c r="E63" s="10">
        <v>726.68</v>
      </c>
      <c r="F63" s="10">
        <f>ROUND((C63+D63)/2,2)</f>
        <v>720.63</v>
      </c>
      <c r="G63" s="10">
        <f>IF(F63&gt;E63,F63,E63)</f>
        <v>726.68</v>
      </c>
      <c r="H63" s="11">
        <v>4876.76</v>
      </c>
      <c r="I63" s="16">
        <f>IF(G63&lt;200,847.54,IF(G63&gt;600,0,((G63*-0.0005)+0.3)*4237.72))</f>
        <v>0</v>
      </c>
      <c r="J63" s="12">
        <f>G63*(H63+I63)</f>
        <v>3543843.9567999998</v>
      </c>
      <c r="K63" s="12">
        <v>6096</v>
      </c>
      <c r="L63" s="13">
        <v>0</v>
      </c>
      <c r="M63" s="13">
        <f>ROUND((J63+K63+L63),0)</f>
        <v>3549940</v>
      </c>
    </row>
    <row r="64" spans="1:13" ht="13.5" customHeight="1" x14ac:dyDescent="0.35">
      <c r="A64" s="9">
        <v>30001</v>
      </c>
      <c r="B64" s="9" t="s">
        <v>79</v>
      </c>
      <c r="C64" s="10">
        <v>409.28</v>
      </c>
      <c r="D64" s="10">
        <v>423</v>
      </c>
      <c r="E64" s="10">
        <v>439</v>
      </c>
      <c r="F64" s="10">
        <f>ROUND((C64+D64)/2,2)</f>
        <v>416.14</v>
      </c>
      <c r="G64" s="10">
        <f>IF(F64&gt;E64,F64,E64)</f>
        <v>439</v>
      </c>
      <c r="H64" s="11">
        <v>4876.76</v>
      </c>
      <c r="I64" s="16">
        <f>IF(G64&lt;200,847.54,IF(G64&gt;600,0,((G64*-0.0005)+0.3)*4237.72))</f>
        <v>341.13645999999994</v>
      </c>
      <c r="J64" s="12">
        <f>G64*(H64+I64)</f>
        <v>2290656.5459400001</v>
      </c>
      <c r="K64" s="12">
        <v>12192</v>
      </c>
      <c r="L64" s="13">
        <v>0</v>
      </c>
      <c r="M64" s="13">
        <f>ROUND((J64+K64+L64),0)</f>
        <v>2302849</v>
      </c>
    </row>
    <row r="65" spans="1:13" ht="13.5" customHeight="1" x14ac:dyDescent="0.35">
      <c r="A65" s="9">
        <v>31001</v>
      </c>
      <c r="B65" s="9" t="s">
        <v>81</v>
      </c>
      <c r="C65" s="10">
        <v>169.25</v>
      </c>
      <c r="D65" s="10">
        <v>179.25</v>
      </c>
      <c r="E65" s="10">
        <v>194.25</v>
      </c>
      <c r="F65" s="10">
        <f>ROUND((C65+D65)/2,2)</f>
        <v>174.25</v>
      </c>
      <c r="G65" s="10">
        <f>IF(F65&gt;E65,F65,E65)</f>
        <v>194.25</v>
      </c>
      <c r="H65" s="11">
        <v>4876.76</v>
      </c>
      <c r="I65" s="16">
        <f>IF(G65&lt;200,847.54,IF(G65&gt;600,0,((G65*-0.0005)+0.3)*4237.72))</f>
        <v>847.54</v>
      </c>
      <c r="J65" s="12">
        <f>G65*(H65+I65)</f>
        <v>1111945.2750000001</v>
      </c>
      <c r="K65" s="12">
        <v>0</v>
      </c>
      <c r="L65" s="13">
        <v>0</v>
      </c>
      <c r="M65" s="13">
        <f>ROUND((J65+K65+L65),0)</f>
        <v>1111945</v>
      </c>
    </row>
    <row r="66" spans="1:13" ht="13.5" customHeight="1" x14ac:dyDescent="0.35">
      <c r="A66" s="9">
        <v>41002</v>
      </c>
      <c r="B66" s="9" t="s">
        <v>101</v>
      </c>
      <c r="C66" s="10">
        <v>3267.04</v>
      </c>
      <c r="D66" s="10">
        <v>3572</v>
      </c>
      <c r="E66" s="10">
        <v>3853.6</v>
      </c>
      <c r="F66" s="10">
        <f>ROUND((C66+D66)/2,2)</f>
        <v>3419.52</v>
      </c>
      <c r="G66" s="10">
        <f>IF(F66&gt;E66,F66,E66)</f>
        <v>3853.6</v>
      </c>
      <c r="H66" s="11">
        <v>4876.76</v>
      </c>
      <c r="I66" s="16">
        <f>IF(G66&lt;200,847.54,IF(G66&gt;600,0,((G66*-0.0005)+0.3)*4237.72))</f>
        <v>0</v>
      </c>
      <c r="J66" s="12">
        <f>G66*(H66+I66)</f>
        <v>18793082.335999999</v>
      </c>
      <c r="K66" s="12">
        <v>24384</v>
      </c>
      <c r="L66" s="13">
        <v>0</v>
      </c>
      <c r="M66" s="13">
        <f>ROUND((J66+K66+L66),0)</f>
        <v>18817466</v>
      </c>
    </row>
    <row r="67" spans="1:13" ht="13.5" customHeight="1" x14ac:dyDescent="0.35">
      <c r="A67" s="9">
        <v>14002</v>
      </c>
      <c r="B67" s="9" t="s">
        <v>43</v>
      </c>
      <c r="C67" s="10">
        <v>173</v>
      </c>
      <c r="D67" s="10">
        <v>177</v>
      </c>
      <c r="E67" s="10">
        <v>166</v>
      </c>
      <c r="F67" s="10">
        <f>ROUND((C67+D67)/2,2)</f>
        <v>175</v>
      </c>
      <c r="G67" s="10">
        <f>IF(F67&gt;E67,F67,E67)</f>
        <v>175</v>
      </c>
      <c r="H67" s="11">
        <v>4876.76</v>
      </c>
      <c r="I67" s="16">
        <f>IF(G67&lt;200,847.54,IF(G67&gt;600,0,((G67*-0.0005)+0.3)*4237.72))</f>
        <v>847.54</v>
      </c>
      <c r="J67" s="12">
        <f>G67*(H67+I67)</f>
        <v>1001752.5</v>
      </c>
      <c r="K67" s="12">
        <v>0</v>
      </c>
      <c r="L67" s="13">
        <v>0</v>
      </c>
      <c r="M67" s="13">
        <f>ROUND((J67+K67+L67),0)</f>
        <v>1001753</v>
      </c>
    </row>
    <row r="68" spans="1:13" ht="13.5" customHeight="1" x14ac:dyDescent="0.35">
      <c r="A68" s="9">
        <v>10001</v>
      </c>
      <c r="B68" s="9" t="s">
        <v>34</v>
      </c>
      <c r="C68" s="10">
        <v>120</v>
      </c>
      <c r="D68" s="10">
        <v>120</v>
      </c>
      <c r="E68" s="10">
        <v>120.14</v>
      </c>
      <c r="F68" s="10">
        <f>ROUND((C68+D68)/2,2)</f>
        <v>120</v>
      </c>
      <c r="G68" s="10">
        <f>IF(F68&gt;E68,F68,E68)</f>
        <v>120.14</v>
      </c>
      <c r="H68" s="11">
        <v>4876.76</v>
      </c>
      <c r="I68" s="16">
        <f>IF(G68&lt;200,847.54,IF(G68&gt;600,0,((G68*-0.0005)+0.3)*4237.72))</f>
        <v>847.54</v>
      </c>
      <c r="J68" s="12">
        <f>G68*(H68+I68)</f>
        <v>687717.402</v>
      </c>
      <c r="K68" s="12">
        <v>0</v>
      </c>
      <c r="L68" s="13">
        <v>0</v>
      </c>
      <c r="M68" s="13">
        <f>ROUND((J68+K68+L68),0)</f>
        <v>687717</v>
      </c>
    </row>
    <row r="69" spans="1:13" ht="13.5" customHeight="1" x14ac:dyDescent="0.35">
      <c r="A69" s="9">
        <v>34002</v>
      </c>
      <c r="B69" s="9" t="s">
        <v>87</v>
      </c>
      <c r="C69" s="10">
        <v>268</v>
      </c>
      <c r="D69" s="10">
        <v>261</v>
      </c>
      <c r="E69" s="10">
        <v>251.4</v>
      </c>
      <c r="F69" s="10">
        <f>ROUND((C69+D69)/2,2)</f>
        <v>264.5</v>
      </c>
      <c r="G69" s="10">
        <f>IF(F69&gt;E69,F69,E69)</f>
        <v>264.5</v>
      </c>
      <c r="H69" s="11">
        <v>4876.76</v>
      </c>
      <c r="I69" s="16">
        <f>IF(G69&lt;200,847.54,IF(G69&gt;600,0,((G69*-0.0005)+0.3)*4237.72))</f>
        <v>710.87752999999998</v>
      </c>
      <c r="J69" s="12">
        <f>G69*(H69+I69)</f>
        <v>1477930.126685</v>
      </c>
      <c r="K69" s="12">
        <v>0</v>
      </c>
      <c r="L69" s="13">
        <v>0</v>
      </c>
      <c r="M69" s="13">
        <f>ROUND((J69+K69+L69),0)</f>
        <v>1477930</v>
      </c>
    </row>
    <row r="70" spans="1:13" ht="13.5" customHeight="1" x14ac:dyDescent="0.35">
      <c r="A70" s="9">
        <v>51002</v>
      </c>
      <c r="B70" s="9" t="s">
        <v>126</v>
      </c>
      <c r="C70" s="10">
        <v>517.5</v>
      </c>
      <c r="D70" s="10">
        <v>512.6</v>
      </c>
      <c r="E70" s="10">
        <v>499</v>
      </c>
      <c r="F70" s="10">
        <f>ROUND((C70+D70)/2,2)</f>
        <v>515.04999999999995</v>
      </c>
      <c r="G70" s="10">
        <f>IF(F70&gt;E70,F70,E70)</f>
        <v>515.04999999999995</v>
      </c>
      <c r="H70" s="11">
        <v>4876.76</v>
      </c>
      <c r="I70" s="16">
        <f>IF(G70&lt;200,847.54,IF(G70&gt;600,0,((G70*-0.0005)+0.3)*4237.72))</f>
        <v>179.99715699999996</v>
      </c>
      <c r="J70" s="12">
        <f>G70*(H70+I70)</f>
        <v>2604482.7737128497</v>
      </c>
      <c r="K70" s="12">
        <v>6096</v>
      </c>
      <c r="L70" s="13">
        <v>0</v>
      </c>
      <c r="M70" s="13">
        <f>ROUND((J70+K70+L70),0)</f>
        <v>2610579</v>
      </c>
    </row>
    <row r="71" spans="1:13" ht="13.5" customHeight="1" x14ac:dyDescent="0.35">
      <c r="A71" s="9">
        <v>56006</v>
      </c>
      <c r="B71" s="9" t="s">
        <v>142</v>
      </c>
      <c r="C71" s="10">
        <v>206</v>
      </c>
      <c r="D71" s="10">
        <v>203</v>
      </c>
      <c r="E71" s="10">
        <v>216</v>
      </c>
      <c r="F71" s="10">
        <f>ROUND((C71+D71)/2,2)</f>
        <v>204.5</v>
      </c>
      <c r="G71" s="10">
        <f>IF(F71&gt;E71,F71,E71)</f>
        <v>216</v>
      </c>
      <c r="H71" s="11">
        <v>4876.76</v>
      </c>
      <c r="I71" s="16">
        <f>IF(G71&lt;200,847.54,IF(G71&gt;600,0,((G71*-0.0005)+0.3)*4237.72))</f>
        <v>813.64224000000002</v>
      </c>
      <c r="J71" s="12">
        <f>G71*(H71+I71)</f>
        <v>1229126.88384</v>
      </c>
      <c r="K71" s="12">
        <v>7315</v>
      </c>
      <c r="L71" s="13">
        <v>0</v>
      </c>
      <c r="M71" s="13">
        <f>ROUND((J71+K71+L71),0)</f>
        <v>1236442</v>
      </c>
    </row>
    <row r="72" spans="1:13" ht="13.5" customHeight="1" x14ac:dyDescent="0.35">
      <c r="A72" s="9">
        <v>23002</v>
      </c>
      <c r="B72" s="9" t="s">
        <v>65</v>
      </c>
      <c r="C72" s="10">
        <v>808.08</v>
      </c>
      <c r="D72" s="10">
        <v>803.24</v>
      </c>
      <c r="E72" s="10">
        <v>814.8</v>
      </c>
      <c r="F72" s="10">
        <f>ROUND((C72+D72)/2,2)</f>
        <v>805.66</v>
      </c>
      <c r="G72" s="10">
        <f>IF(F72&gt;E72,F72,E72)</f>
        <v>814.8</v>
      </c>
      <c r="H72" s="11">
        <v>4876.76</v>
      </c>
      <c r="I72" s="16">
        <f>IF(G72&lt;200,847.54,IF(G72&gt;600,0,((G72*-0.0005)+0.3)*4237.72))</f>
        <v>0</v>
      </c>
      <c r="J72" s="12">
        <f>G72*(H72+I72)</f>
        <v>3973584.048</v>
      </c>
      <c r="K72" s="12">
        <v>1219</v>
      </c>
      <c r="L72" s="13">
        <v>0</v>
      </c>
      <c r="M72" s="13">
        <f>ROUND((J72+K72+L72),0)</f>
        <v>3974803</v>
      </c>
    </row>
    <row r="73" spans="1:13" ht="13.5" customHeight="1" x14ac:dyDescent="0.35">
      <c r="A73" s="9">
        <v>53002</v>
      </c>
      <c r="B73" s="9" t="s">
        <v>133</v>
      </c>
      <c r="C73" s="10">
        <v>102</v>
      </c>
      <c r="D73" s="10">
        <v>107</v>
      </c>
      <c r="E73" s="10">
        <v>112</v>
      </c>
      <c r="F73" s="10">
        <f>ROUND((C73+D73)/2,2)</f>
        <v>104.5</v>
      </c>
      <c r="G73" s="10">
        <f>IF(F73&gt;E73,F73,E73)</f>
        <v>112</v>
      </c>
      <c r="H73" s="11">
        <v>4876.76</v>
      </c>
      <c r="I73" s="16">
        <f>IF(G73&lt;200,847.54,IF(G73&gt;600,0,((G73*-0.0005)+0.3)*4237.72))</f>
        <v>847.54</v>
      </c>
      <c r="J73" s="12">
        <f>G73*(H73+I73)</f>
        <v>641121.6</v>
      </c>
      <c r="K73" s="12">
        <v>0</v>
      </c>
      <c r="L73" s="13">
        <v>0</v>
      </c>
      <c r="M73" s="13">
        <f>ROUND((J73+K73+L73),0)</f>
        <v>641122</v>
      </c>
    </row>
    <row r="74" spans="1:13" ht="13.5" customHeight="1" x14ac:dyDescent="0.35">
      <c r="A74" s="9">
        <v>48003</v>
      </c>
      <c r="B74" s="9" t="s">
        <v>115</v>
      </c>
      <c r="C74" s="10">
        <v>370.88</v>
      </c>
      <c r="D74" s="10">
        <v>363</v>
      </c>
      <c r="E74" s="10">
        <v>359</v>
      </c>
      <c r="F74" s="10">
        <f>ROUND((C74+D74)/2,2)</f>
        <v>366.94</v>
      </c>
      <c r="G74" s="10">
        <f>IF(F74&gt;E74,F74,E74)</f>
        <v>366.94</v>
      </c>
      <c r="H74" s="11">
        <v>4876.76</v>
      </c>
      <c r="I74" s="16">
        <f>IF(G74&lt;200,847.54,IF(G74&gt;600,0,((G74*-0.0005)+0.3)*4237.72))</f>
        <v>493.82151160000001</v>
      </c>
      <c r="J74" s="12">
        <f>G74*(H74+I74)</f>
        <v>1970681.1798665042</v>
      </c>
      <c r="K74" s="12">
        <v>7315</v>
      </c>
      <c r="L74" s="13">
        <v>0</v>
      </c>
      <c r="M74" s="13">
        <f>ROUND((J74+K74+L74),0)</f>
        <v>1977996</v>
      </c>
    </row>
    <row r="75" spans="1:13" ht="13.5" customHeight="1" x14ac:dyDescent="0.35">
      <c r="A75" s="9">
        <v>2002</v>
      </c>
      <c r="B75" s="9" t="s">
        <v>15</v>
      </c>
      <c r="C75" s="10">
        <v>2304.5</v>
      </c>
      <c r="D75" s="10">
        <v>2402.19</v>
      </c>
      <c r="E75" s="10">
        <v>2470.7399999999998</v>
      </c>
      <c r="F75" s="10">
        <f>ROUND((C75+D75)/2,2)</f>
        <v>2353.35</v>
      </c>
      <c r="G75" s="10">
        <f>IF(F75&gt;E75,F75,E75)</f>
        <v>2470.7399999999998</v>
      </c>
      <c r="H75" s="11">
        <v>4876.76</v>
      </c>
      <c r="I75" s="16">
        <f>IF(G75&lt;200,847.54,IF(G75&gt;600,0,((G75*-0.0005)+0.3)*4237.72))</f>
        <v>0</v>
      </c>
      <c r="J75" s="12">
        <f>G75*(H75+I75)</f>
        <v>12049206.0024</v>
      </c>
      <c r="K75" s="12">
        <v>646171</v>
      </c>
      <c r="L75" s="13">
        <v>11733</v>
      </c>
      <c r="M75" s="13">
        <f>ROUND((J75+K75+L75),0)</f>
        <v>12707110</v>
      </c>
    </row>
    <row r="76" spans="1:13" ht="13.5" customHeight="1" x14ac:dyDescent="0.35">
      <c r="A76" s="9">
        <v>22006</v>
      </c>
      <c r="B76" s="9" t="s">
        <v>63</v>
      </c>
      <c r="C76" s="10">
        <v>376.28</v>
      </c>
      <c r="D76" s="10">
        <v>369.04</v>
      </c>
      <c r="E76" s="10">
        <v>381.7</v>
      </c>
      <c r="F76" s="10">
        <f>ROUND((C76+D76)/2,2)</f>
        <v>372.66</v>
      </c>
      <c r="G76" s="10">
        <f>IF(F76&gt;E76,F76,E76)</f>
        <v>381.7</v>
      </c>
      <c r="H76" s="11">
        <v>4876.76</v>
      </c>
      <c r="I76" s="16">
        <f>IF(G76&lt;200,847.54,IF(G76&gt;600,0,((G76*-0.0005)+0.3)*4237.72))</f>
        <v>462.54713800000002</v>
      </c>
      <c r="J76" s="12">
        <f>G76*(H76+I76)</f>
        <v>2038013.5345745999</v>
      </c>
      <c r="K76" s="12">
        <v>24384</v>
      </c>
      <c r="L76" s="13">
        <v>0</v>
      </c>
      <c r="M76" s="13">
        <f>ROUND((J76+K76+L76),0)</f>
        <v>2062398</v>
      </c>
    </row>
    <row r="77" spans="1:13" ht="13.5" customHeight="1" x14ac:dyDescent="0.35">
      <c r="A77" s="9">
        <v>13003</v>
      </c>
      <c r="B77" s="9" t="s">
        <v>41</v>
      </c>
      <c r="C77" s="10">
        <v>286</v>
      </c>
      <c r="D77" s="10">
        <v>278</v>
      </c>
      <c r="E77" s="10">
        <v>289.14999999999998</v>
      </c>
      <c r="F77" s="10">
        <f>ROUND((C77+D77)/2,2)</f>
        <v>282</v>
      </c>
      <c r="G77" s="10">
        <f>IF(F77&gt;E77,F77,E77)</f>
        <v>289.14999999999998</v>
      </c>
      <c r="H77" s="11">
        <v>4876.76</v>
      </c>
      <c r="I77" s="16">
        <f>IF(G77&lt;200,847.54,IF(G77&gt;600,0,((G77*-0.0005)+0.3)*4237.72))</f>
        <v>658.64763100000005</v>
      </c>
      <c r="J77" s="12">
        <f>G77*(H77+I77)</f>
        <v>1600563.1165036499</v>
      </c>
      <c r="K77" s="12">
        <v>0</v>
      </c>
      <c r="L77" s="13">
        <v>0</v>
      </c>
      <c r="M77" s="13">
        <f>ROUND((J77+K77+L77),0)</f>
        <v>1600563</v>
      </c>
    </row>
    <row r="78" spans="1:13" ht="13.5" customHeight="1" x14ac:dyDescent="0.35">
      <c r="A78" s="9">
        <v>2003</v>
      </c>
      <c r="B78" s="9" t="s">
        <v>16</v>
      </c>
      <c r="C78" s="10">
        <v>228</v>
      </c>
      <c r="D78" s="10">
        <v>216</v>
      </c>
      <c r="E78" s="10">
        <v>217</v>
      </c>
      <c r="F78" s="10">
        <f>ROUND((C78+D78)/2,2)</f>
        <v>222</v>
      </c>
      <c r="G78" s="10">
        <f>IF(F78&gt;E78,F78,E78)</f>
        <v>222</v>
      </c>
      <c r="H78" s="11">
        <v>4876.76</v>
      </c>
      <c r="I78" s="16">
        <f>IF(G78&lt;200,847.54,IF(G78&gt;600,0,((G78*-0.0005)+0.3)*4237.72))</f>
        <v>800.92908</v>
      </c>
      <c r="J78" s="12">
        <f>G78*(H78+I78)</f>
        <v>1260446.9757600001</v>
      </c>
      <c r="K78" s="12">
        <v>2438</v>
      </c>
      <c r="L78" s="13">
        <v>0</v>
      </c>
      <c r="M78" s="13">
        <f>ROUND((J78+K78+L78),0)</f>
        <v>1262885</v>
      </c>
    </row>
    <row r="79" spans="1:13" ht="13.5" customHeight="1" x14ac:dyDescent="0.35">
      <c r="A79" s="9">
        <v>37003</v>
      </c>
      <c r="B79" s="9" t="s">
        <v>90</v>
      </c>
      <c r="C79" s="10">
        <v>191</v>
      </c>
      <c r="D79" s="10">
        <v>178</v>
      </c>
      <c r="E79" s="10">
        <v>188</v>
      </c>
      <c r="F79" s="10">
        <f>ROUND((C79+D79)/2,2)</f>
        <v>184.5</v>
      </c>
      <c r="G79" s="10">
        <f>IF(F79&gt;E79,F79,E79)</f>
        <v>188</v>
      </c>
      <c r="H79" s="11">
        <v>4876.76</v>
      </c>
      <c r="I79" s="16">
        <f>IF(G79&lt;200,847.54,IF(G79&gt;600,0,((G79*-0.0005)+0.3)*4237.72))</f>
        <v>847.54</v>
      </c>
      <c r="J79" s="12">
        <f>G79*(H79+I79)</f>
        <v>1076168.4000000001</v>
      </c>
      <c r="K79" s="12">
        <v>1219</v>
      </c>
      <c r="L79" s="13">
        <v>0</v>
      </c>
      <c r="M79" s="13">
        <f>ROUND((J79+K79+L79),0)</f>
        <v>1077387</v>
      </c>
    </row>
    <row r="80" spans="1:13" ht="13.5" customHeight="1" x14ac:dyDescent="0.35">
      <c r="A80" s="9">
        <v>35002</v>
      </c>
      <c r="B80" s="9" t="s">
        <v>88</v>
      </c>
      <c r="C80" s="10">
        <v>362</v>
      </c>
      <c r="D80" s="10">
        <v>368</v>
      </c>
      <c r="E80" s="10">
        <v>361</v>
      </c>
      <c r="F80" s="10">
        <f>ROUND((C80+D80)/2,2)</f>
        <v>365</v>
      </c>
      <c r="G80" s="10">
        <f>IF(F80&gt;E80,F80,E80)</f>
        <v>365</v>
      </c>
      <c r="H80" s="11">
        <v>4876.76</v>
      </c>
      <c r="I80" s="16">
        <f>IF(G80&lt;200,847.54,IF(G80&gt;600,0,((G80*-0.0005)+0.3)*4237.72))</f>
        <v>497.93209999999999</v>
      </c>
      <c r="J80" s="12">
        <f>G80*(H80+I80)</f>
        <v>1961762.6165</v>
      </c>
      <c r="K80" s="12">
        <v>0</v>
      </c>
      <c r="L80" s="13">
        <v>0</v>
      </c>
      <c r="M80" s="13">
        <f>ROUND((J80+K80+L80),0)</f>
        <v>1961763</v>
      </c>
    </row>
    <row r="81" spans="1:13" ht="13.5" customHeight="1" x14ac:dyDescent="0.35">
      <c r="A81" s="9">
        <v>7002</v>
      </c>
      <c r="B81" s="9" t="s">
        <v>31</v>
      </c>
      <c r="C81" s="10">
        <v>293</v>
      </c>
      <c r="D81" s="10">
        <v>293.5</v>
      </c>
      <c r="E81" s="10">
        <v>307</v>
      </c>
      <c r="F81" s="10">
        <f>ROUND((C81+D81)/2,2)</f>
        <v>293.25</v>
      </c>
      <c r="G81" s="10">
        <f>IF(F81&gt;E81,F81,E81)</f>
        <v>307</v>
      </c>
      <c r="H81" s="11">
        <v>4876.76</v>
      </c>
      <c r="I81" s="16">
        <f>IF(G81&lt;200,847.54,IF(G81&gt;600,0,((G81*-0.0005)+0.3)*4237.72))</f>
        <v>620.82597999999996</v>
      </c>
      <c r="J81" s="12">
        <f>G81*(H81+I81)</f>
        <v>1687758.89586</v>
      </c>
      <c r="K81" s="12">
        <v>7315</v>
      </c>
      <c r="L81" s="13">
        <v>0</v>
      </c>
      <c r="M81" s="13">
        <f>ROUND((J81+K81+L81),0)</f>
        <v>1695074</v>
      </c>
    </row>
    <row r="82" spans="1:13" ht="13.5" customHeight="1" x14ac:dyDescent="0.35">
      <c r="A82" s="9">
        <v>38003</v>
      </c>
      <c r="B82" s="9" t="s">
        <v>93</v>
      </c>
      <c r="C82" s="10">
        <v>165</v>
      </c>
      <c r="D82" s="10">
        <v>163</v>
      </c>
      <c r="E82" s="10">
        <v>162</v>
      </c>
      <c r="F82" s="10">
        <f>ROUND((C82+D82)/2,2)</f>
        <v>164</v>
      </c>
      <c r="G82" s="10">
        <f>IF(F82&gt;E82,F82,E82)</f>
        <v>164</v>
      </c>
      <c r="H82" s="11">
        <v>4876.76</v>
      </c>
      <c r="I82" s="16">
        <f>IF(G82&lt;200,847.54,IF(G82&gt;600,0,((G82*-0.0005)+0.3)*4237.72))</f>
        <v>847.54</v>
      </c>
      <c r="J82" s="12">
        <f>G82*(H82+I82)</f>
        <v>938785.20000000007</v>
      </c>
      <c r="K82" s="12">
        <v>0</v>
      </c>
      <c r="L82" s="13">
        <v>0</v>
      </c>
      <c r="M82" s="13">
        <f>ROUND((J82+K82+L82),0)</f>
        <v>938785</v>
      </c>
    </row>
    <row r="83" spans="1:13" ht="13.5" customHeight="1" x14ac:dyDescent="0.35">
      <c r="A83" s="9">
        <v>45005</v>
      </c>
      <c r="B83" s="9" t="s">
        <v>111</v>
      </c>
      <c r="C83" s="10">
        <v>215</v>
      </c>
      <c r="D83" s="10">
        <v>202</v>
      </c>
      <c r="E83" s="10">
        <v>218</v>
      </c>
      <c r="F83" s="10">
        <f>ROUND((C83+D83)/2,2)</f>
        <v>208.5</v>
      </c>
      <c r="G83" s="10">
        <f>IF(F83&gt;E83,F83,E83)</f>
        <v>218</v>
      </c>
      <c r="H83" s="11">
        <v>4876.76</v>
      </c>
      <c r="I83" s="16">
        <f>IF(G83&lt;200,847.54,IF(G83&gt;600,0,((G83*-0.0005)+0.3)*4237.72))</f>
        <v>809.40452000000005</v>
      </c>
      <c r="J83" s="12">
        <f>G83*(H83+I83)</f>
        <v>1239583.8653600002</v>
      </c>
      <c r="K83" s="12">
        <v>6096</v>
      </c>
      <c r="L83" s="13">
        <v>0</v>
      </c>
      <c r="M83" s="13">
        <f>ROUND((J83+K83+L83),0)</f>
        <v>1245680</v>
      </c>
    </row>
    <row r="84" spans="1:13" ht="13.5" customHeight="1" x14ac:dyDescent="0.35">
      <c r="A84" s="9">
        <v>40001</v>
      </c>
      <c r="B84" s="9" t="s">
        <v>98</v>
      </c>
      <c r="C84" s="10">
        <v>784.53</v>
      </c>
      <c r="D84" s="10">
        <v>740.28</v>
      </c>
      <c r="E84" s="10">
        <v>763.29</v>
      </c>
      <c r="F84" s="10">
        <f>ROUND((C84+D84)/2,2)</f>
        <v>762.41</v>
      </c>
      <c r="G84" s="10">
        <f>IF(F84&gt;E84,F84,E84)</f>
        <v>763.29</v>
      </c>
      <c r="H84" s="11">
        <v>4876.76</v>
      </c>
      <c r="I84" s="16">
        <f>IF(G84&lt;200,847.54,IF(G84&gt;600,0,((G84*-0.0005)+0.3)*4237.72))</f>
        <v>0</v>
      </c>
      <c r="J84" s="12">
        <f>G84*(H84+I84)</f>
        <v>3722382.1403999999</v>
      </c>
      <c r="K84" s="12">
        <v>12192</v>
      </c>
      <c r="L84" s="13">
        <v>0</v>
      </c>
      <c r="M84" s="13">
        <f>ROUND((J84+K84+L84),0)</f>
        <v>3734574</v>
      </c>
    </row>
    <row r="85" spans="1:13" ht="13.5" customHeight="1" x14ac:dyDescent="0.35">
      <c r="A85" s="9">
        <v>52004</v>
      </c>
      <c r="B85" s="9" t="s">
        <v>131</v>
      </c>
      <c r="C85" s="10">
        <v>244.33</v>
      </c>
      <c r="D85" s="10">
        <v>266.61</v>
      </c>
      <c r="E85" s="10">
        <v>273.37</v>
      </c>
      <c r="F85" s="10">
        <f>ROUND((C85+D85)/2,2)</f>
        <v>255.47</v>
      </c>
      <c r="G85" s="10">
        <f>IF(F85&gt;E85,F85,E85)</f>
        <v>273.37</v>
      </c>
      <c r="H85" s="11">
        <v>4876.76</v>
      </c>
      <c r="I85" s="16">
        <f>IF(G85&lt;200,847.54,IF(G85&gt;600,0,((G85*-0.0005)+0.3)*4237.72))</f>
        <v>692.0832418</v>
      </c>
      <c r="J85" s="12">
        <f>G85*(H85+I85)</f>
        <v>1522354.6770108661</v>
      </c>
      <c r="K85" s="12">
        <v>0</v>
      </c>
      <c r="L85" s="13">
        <v>0</v>
      </c>
      <c r="M85" s="13">
        <f>ROUND((J85+K85+L85),0)</f>
        <v>1522355</v>
      </c>
    </row>
    <row r="86" spans="1:13" ht="13.5" customHeight="1" x14ac:dyDescent="0.35">
      <c r="A86" s="9">
        <v>41004</v>
      </c>
      <c r="B86" s="9" t="s">
        <v>102</v>
      </c>
      <c r="C86" s="10">
        <v>1032</v>
      </c>
      <c r="D86" s="10">
        <v>1044</v>
      </c>
      <c r="E86" s="10">
        <v>1049.51</v>
      </c>
      <c r="F86" s="10">
        <f>ROUND((C86+D86)/2,2)</f>
        <v>1038</v>
      </c>
      <c r="G86" s="10">
        <f>IF(F86&gt;E86,F86,E86)</f>
        <v>1049.51</v>
      </c>
      <c r="H86" s="11">
        <v>4876.76</v>
      </c>
      <c r="I86" s="16">
        <f>IF(G86&lt;200,847.54,IF(G86&gt;600,0,((G86*-0.0005)+0.3)*4237.72))</f>
        <v>0</v>
      </c>
      <c r="J86" s="12">
        <f>G86*(H86+I86)</f>
        <v>5118208.3876</v>
      </c>
      <c r="K86" s="12">
        <v>0</v>
      </c>
      <c r="L86" s="13">
        <v>0</v>
      </c>
      <c r="M86" s="13">
        <f>ROUND((J86+K86+L86),0)</f>
        <v>5118208</v>
      </c>
    </row>
    <row r="87" spans="1:13" ht="13.5" customHeight="1" x14ac:dyDescent="0.35">
      <c r="A87" s="9">
        <v>44002</v>
      </c>
      <c r="B87" s="9" t="s">
        <v>109</v>
      </c>
      <c r="C87" s="10">
        <v>213</v>
      </c>
      <c r="D87" s="10">
        <v>183</v>
      </c>
      <c r="E87" s="10">
        <v>196</v>
      </c>
      <c r="F87" s="10">
        <f>ROUND((C87+D87)/2,2)</f>
        <v>198</v>
      </c>
      <c r="G87" s="10">
        <f>IF(F87&gt;E87,F87,E87)</f>
        <v>198</v>
      </c>
      <c r="H87" s="11">
        <v>4876.76</v>
      </c>
      <c r="I87" s="16">
        <f>IF(G87&lt;200,847.54,IF(G87&gt;600,0,((G87*-0.0005)+0.3)*4237.72))</f>
        <v>847.54</v>
      </c>
      <c r="J87" s="12">
        <f>G87*(H87+I87)</f>
        <v>1133411.4000000001</v>
      </c>
      <c r="K87" s="12">
        <v>23165</v>
      </c>
      <c r="L87" s="13">
        <v>0</v>
      </c>
      <c r="M87" s="13">
        <f>ROUND((J87+K87+L87),0)</f>
        <v>1156576</v>
      </c>
    </row>
    <row r="88" spans="1:13" ht="13.5" customHeight="1" x14ac:dyDescent="0.35">
      <c r="A88" s="9">
        <v>42001</v>
      </c>
      <c r="B88" s="9" t="s">
        <v>104</v>
      </c>
      <c r="C88" s="10">
        <v>401</v>
      </c>
      <c r="D88" s="10">
        <v>398</v>
      </c>
      <c r="E88" s="10">
        <v>388</v>
      </c>
      <c r="F88" s="10">
        <f>ROUND((C88+D88)/2,2)</f>
        <v>399.5</v>
      </c>
      <c r="G88" s="10">
        <f>IF(F88&gt;E88,F88,E88)</f>
        <v>399.5</v>
      </c>
      <c r="H88" s="11">
        <v>4876.76</v>
      </c>
      <c r="I88" s="16">
        <f>IF(G88&lt;200,847.54,IF(G88&gt;600,0,((G88*-0.0005)+0.3)*4237.72))</f>
        <v>424.83142999999995</v>
      </c>
      <c r="J88" s="12">
        <f>G88*(H88+I88)</f>
        <v>2117985.7762850001</v>
      </c>
      <c r="K88" s="12">
        <v>0</v>
      </c>
      <c r="L88" s="13">
        <v>0</v>
      </c>
      <c r="M88" s="13">
        <f>ROUND((J88+K88+L88),0)</f>
        <v>2117986</v>
      </c>
    </row>
    <row r="89" spans="1:13" ht="13.5" customHeight="1" x14ac:dyDescent="0.35">
      <c r="A89" s="9">
        <v>39002</v>
      </c>
      <c r="B89" s="9" t="s">
        <v>95</v>
      </c>
      <c r="C89" s="10">
        <v>1138.68</v>
      </c>
      <c r="D89" s="10">
        <v>1131.8699999999999</v>
      </c>
      <c r="E89" s="10">
        <v>1160.8399999999999</v>
      </c>
      <c r="F89" s="10">
        <f>ROUND((C89+D89)/2,2)</f>
        <v>1135.28</v>
      </c>
      <c r="G89" s="10">
        <f>IF(F89&gt;E89,F89,E89)</f>
        <v>1160.8399999999999</v>
      </c>
      <c r="H89" s="11">
        <v>4876.76</v>
      </c>
      <c r="I89" s="16">
        <f>IF(G89&lt;200,847.54,IF(G89&gt;600,0,((G89*-0.0005)+0.3)*4237.72))</f>
        <v>0</v>
      </c>
      <c r="J89" s="12">
        <f>G89*(H89+I89)</f>
        <v>5661138.0784</v>
      </c>
      <c r="K89" s="12">
        <v>1219</v>
      </c>
      <c r="L89" s="13">
        <v>0</v>
      </c>
      <c r="M89" s="13">
        <f>ROUND((J89+K89+L89),0)</f>
        <v>5662357</v>
      </c>
    </row>
    <row r="90" spans="1:13" ht="13.5" customHeight="1" x14ac:dyDescent="0.35">
      <c r="A90" s="9">
        <v>60003</v>
      </c>
      <c r="B90" s="9" t="s">
        <v>149</v>
      </c>
      <c r="C90" s="10">
        <v>178</v>
      </c>
      <c r="D90" s="10">
        <v>195</v>
      </c>
      <c r="E90" s="10">
        <v>191</v>
      </c>
      <c r="F90" s="10">
        <f>ROUND((C90+D90)/2,2)</f>
        <v>186.5</v>
      </c>
      <c r="G90" s="10">
        <f>IF(F90&gt;E90,F90,E90)</f>
        <v>191</v>
      </c>
      <c r="H90" s="11">
        <v>4876.76</v>
      </c>
      <c r="I90" s="16">
        <f>IF(G90&lt;200,847.54,IF(G90&gt;600,0,((G90*-0.0005)+0.3)*4237.72))</f>
        <v>847.54</v>
      </c>
      <c r="J90" s="12">
        <f>G90*(H90+I90)</f>
        <v>1093341.3</v>
      </c>
      <c r="K90" s="12">
        <v>2438</v>
      </c>
      <c r="L90" s="13">
        <v>0</v>
      </c>
      <c r="M90" s="13">
        <f>ROUND((J90+K90+L90),0)</f>
        <v>1095779</v>
      </c>
    </row>
    <row r="91" spans="1:13" ht="13.5" customHeight="1" x14ac:dyDescent="0.35">
      <c r="A91" s="9">
        <v>43007</v>
      </c>
      <c r="B91" s="9" t="s">
        <v>107</v>
      </c>
      <c r="C91" s="10">
        <v>357.53</v>
      </c>
      <c r="D91" s="10">
        <v>356.92</v>
      </c>
      <c r="E91" s="10">
        <v>359.57</v>
      </c>
      <c r="F91" s="10">
        <f>ROUND((C91+D91)/2,2)</f>
        <v>357.23</v>
      </c>
      <c r="G91" s="10">
        <f>IF(F91&gt;E91,F91,E91)</f>
        <v>359.57</v>
      </c>
      <c r="H91" s="11">
        <v>4876.76</v>
      </c>
      <c r="I91" s="16">
        <f>IF(G91&lt;200,847.54,IF(G91&gt;600,0,((G91*-0.0005)+0.3)*4237.72))</f>
        <v>509.43750979999999</v>
      </c>
      <c r="J91" s="12">
        <f>G91*(H91+I91)</f>
        <v>1936715.0385987861</v>
      </c>
      <c r="K91" s="12">
        <v>12192</v>
      </c>
      <c r="L91" s="13">
        <v>0</v>
      </c>
      <c r="M91" s="13">
        <f>ROUND((J91+K91+L91),0)</f>
        <v>1948907</v>
      </c>
    </row>
    <row r="92" spans="1:13" ht="13.5" customHeight="1" x14ac:dyDescent="0.35">
      <c r="A92" s="9">
        <v>15001</v>
      </c>
      <c r="B92" s="9" t="s">
        <v>46</v>
      </c>
      <c r="C92" s="10">
        <v>171</v>
      </c>
      <c r="D92" s="10">
        <v>156</v>
      </c>
      <c r="E92" s="10">
        <v>152</v>
      </c>
      <c r="F92" s="10">
        <f>ROUND((C92+D92)/2,2)</f>
        <v>163.5</v>
      </c>
      <c r="G92" s="10">
        <f>IF(F92&gt;E92,F92,E92)</f>
        <v>163.5</v>
      </c>
      <c r="H92" s="11">
        <v>4876.76</v>
      </c>
      <c r="I92" s="16">
        <f>IF(G92&lt;200,847.54,IF(G92&gt;600,0,((G92*-0.0005)+0.3)*4237.72))</f>
        <v>847.54</v>
      </c>
      <c r="J92" s="12">
        <f>G92*(H92+I92)</f>
        <v>935923.05</v>
      </c>
      <c r="K92" s="12">
        <v>0</v>
      </c>
      <c r="L92" s="13">
        <v>0</v>
      </c>
      <c r="M92" s="13">
        <f>ROUND((J92+K92+L92),0)</f>
        <v>935923</v>
      </c>
    </row>
    <row r="93" spans="1:13" ht="13.5" customHeight="1" x14ac:dyDescent="0.35">
      <c r="A93" s="9">
        <v>15002</v>
      </c>
      <c r="B93" s="9" t="s">
        <v>47</v>
      </c>
      <c r="C93" s="10">
        <v>482</v>
      </c>
      <c r="D93" s="10">
        <v>486</v>
      </c>
      <c r="E93" s="10">
        <v>465</v>
      </c>
      <c r="F93" s="10">
        <f>ROUND((C93+D93)/2,2)</f>
        <v>484</v>
      </c>
      <c r="G93" s="10">
        <f>IF(F93&gt;E93,F93,E93)</f>
        <v>484</v>
      </c>
      <c r="H93" s="11">
        <v>4876.76</v>
      </c>
      <c r="I93" s="16">
        <f>IF(G93&lt;200,847.54,IF(G93&gt;600,0,((G93*-0.0005)+0.3)*4237.72))</f>
        <v>245.78775999999999</v>
      </c>
      <c r="J93" s="12">
        <f>G93*(H93+I93)</f>
        <v>2479313.1158400001</v>
      </c>
      <c r="K93" s="12">
        <v>1219</v>
      </c>
      <c r="L93" s="13">
        <v>0</v>
      </c>
      <c r="M93" s="13">
        <f>ROUND((J93+K93+L93),0)</f>
        <v>2480532</v>
      </c>
    </row>
    <row r="94" spans="1:13" ht="13.5" customHeight="1" x14ac:dyDescent="0.35">
      <c r="A94" s="9">
        <v>46001</v>
      </c>
      <c r="B94" s="9" t="s">
        <v>112</v>
      </c>
      <c r="C94" s="10">
        <v>2653.25</v>
      </c>
      <c r="D94" s="10">
        <v>2642</v>
      </c>
      <c r="E94" s="10">
        <v>2681.76</v>
      </c>
      <c r="F94" s="10">
        <f>ROUND((C94+D94)/2,2)</f>
        <v>2647.63</v>
      </c>
      <c r="G94" s="10">
        <f>IF(F94&gt;E94,F94,E94)</f>
        <v>2681.76</v>
      </c>
      <c r="H94" s="11">
        <v>4876.76</v>
      </c>
      <c r="I94" s="16">
        <f>IF(G94&lt;200,847.54,IF(G94&gt;600,0,((G94*-0.0005)+0.3)*4237.72))</f>
        <v>0</v>
      </c>
      <c r="J94" s="12">
        <f>G94*(H94+I94)</f>
        <v>13078299.897600001</v>
      </c>
      <c r="K94" s="12">
        <v>0</v>
      </c>
      <c r="L94" s="13">
        <v>0</v>
      </c>
      <c r="M94" s="13">
        <f>ROUND((J94+K94+L94),0)</f>
        <v>13078300</v>
      </c>
    </row>
    <row r="95" spans="1:13" ht="13.5" customHeight="1" x14ac:dyDescent="0.35">
      <c r="A95" s="9">
        <v>33002</v>
      </c>
      <c r="B95" s="9" t="s">
        <v>84</v>
      </c>
      <c r="C95" s="10">
        <v>282</v>
      </c>
      <c r="D95" s="10">
        <v>283</v>
      </c>
      <c r="E95" s="10">
        <v>281</v>
      </c>
      <c r="F95" s="10">
        <f>ROUND((C95+D95)/2,2)</f>
        <v>282.5</v>
      </c>
      <c r="G95" s="10">
        <f>IF(F95&gt;E95,F95,E95)</f>
        <v>282.5</v>
      </c>
      <c r="H95" s="11">
        <v>4876.76</v>
      </c>
      <c r="I95" s="16">
        <f>IF(G95&lt;200,847.54,IF(G95&gt;600,0,((G95*-0.0005)+0.3)*4237.72))</f>
        <v>672.73804999999993</v>
      </c>
      <c r="J95" s="12">
        <f>G95*(H95+I95)</f>
        <v>1567733.199125</v>
      </c>
      <c r="K95" s="12">
        <v>13411</v>
      </c>
      <c r="L95" s="13">
        <v>0</v>
      </c>
      <c r="M95" s="13">
        <f>ROUND((J95+K95+L95),0)</f>
        <v>1581144</v>
      </c>
    </row>
    <row r="96" spans="1:13" ht="13.5" customHeight="1" x14ac:dyDescent="0.35">
      <c r="A96" s="9">
        <v>25004</v>
      </c>
      <c r="B96" s="9" t="s">
        <v>70</v>
      </c>
      <c r="C96" s="10">
        <v>893.39</v>
      </c>
      <c r="D96" s="10">
        <v>909.49</v>
      </c>
      <c r="E96" s="10">
        <v>908.8</v>
      </c>
      <c r="F96" s="10">
        <f>ROUND((C96+D96)/2,2)</f>
        <v>901.44</v>
      </c>
      <c r="G96" s="10">
        <f>IF(F96&gt;E96,F96,E96)</f>
        <v>908.8</v>
      </c>
      <c r="H96" s="11">
        <v>4876.76</v>
      </c>
      <c r="I96" s="16">
        <f>IF(G96&lt;200,847.54,IF(G96&gt;600,0,((G96*-0.0005)+0.3)*4237.72))</f>
        <v>0</v>
      </c>
      <c r="J96" s="12">
        <f>G96*(H96+I96)</f>
        <v>4431999.4879999999</v>
      </c>
      <c r="K96" s="12">
        <v>15849</v>
      </c>
      <c r="L96" s="13">
        <v>0</v>
      </c>
      <c r="M96" s="13">
        <f>ROUND((J96+K96+L96),0)</f>
        <v>4447848</v>
      </c>
    </row>
    <row r="97" spans="1:13" ht="13.5" customHeight="1" x14ac:dyDescent="0.35">
      <c r="A97" s="9">
        <v>29004</v>
      </c>
      <c r="B97" s="9" t="s">
        <v>78</v>
      </c>
      <c r="C97" s="10">
        <v>450.06</v>
      </c>
      <c r="D97" s="10">
        <v>451.44</v>
      </c>
      <c r="E97" s="10">
        <v>457.07</v>
      </c>
      <c r="F97" s="10">
        <f>ROUND((C97+D97)/2,2)</f>
        <v>450.75</v>
      </c>
      <c r="G97" s="10">
        <f>IF(F97&gt;E97,F97,E97)</f>
        <v>457.07</v>
      </c>
      <c r="H97" s="11">
        <v>4876.76</v>
      </c>
      <c r="I97" s="16">
        <f>IF(G97&lt;200,847.54,IF(G97&gt;600,0,((G97*-0.0005)+0.3)*4237.72))</f>
        <v>302.84865980000001</v>
      </c>
      <c r="J97" s="12">
        <f>G97*(H97+I97)</f>
        <v>2367443.7301347861</v>
      </c>
      <c r="K97" s="12">
        <v>0</v>
      </c>
      <c r="L97" s="13">
        <v>0</v>
      </c>
      <c r="M97" s="13">
        <f>ROUND((J97+K97+L97),0)</f>
        <v>2367444</v>
      </c>
    </row>
    <row r="98" spans="1:13" ht="14.25" customHeight="1" x14ac:dyDescent="0.35">
      <c r="A98" s="9">
        <v>17002</v>
      </c>
      <c r="B98" s="9" t="s">
        <v>52</v>
      </c>
      <c r="C98" s="10">
        <v>2712.23</v>
      </c>
      <c r="D98" s="10">
        <v>2746.56</v>
      </c>
      <c r="E98" s="10">
        <v>2785.05</v>
      </c>
      <c r="F98" s="10">
        <f>ROUND((C98+D98)/2,2)</f>
        <v>2729.4</v>
      </c>
      <c r="G98" s="10">
        <f>IF(F98&gt;E98,F98,E98)</f>
        <v>2785.05</v>
      </c>
      <c r="H98" s="11">
        <v>4876.76</v>
      </c>
      <c r="I98" s="16">
        <f>IF(G98&lt;200,847.54,IF(G98&gt;600,0,((G98*-0.0005)+0.3)*4237.72))</f>
        <v>0</v>
      </c>
      <c r="J98" s="12">
        <f>G98*(H98+I98)</f>
        <v>13582020.438000001</v>
      </c>
      <c r="K98" s="12">
        <v>23165</v>
      </c>
      <c r="L98" s="13">
        <v>0</v>
      </c>
      <c r="M98" s="13">
        <f>ROUND((J98+K98+L98),0)</f>
        <v>13605185</v>
      </c>
    </row>
    <row r="99" spans="1:13" ht="13.5" customHeight="1" x14ac:dyDescent="0.35">
      <c r="A99" s="9">
        <v>62006</v>
      </c>
      <c r="B99" s="9" t="s">
        <v>157</v>
      </c>
      <c r="C99" s="10">
        <v>655</v>
      </c>
      <c r="D99" s="10">
        <v>675.03</v>
      </c>
      <c r="E99" s="10">
        <v>682.26</v>
      </c>
      <c r="F99" s="10">
        <f>ROUND((C99+D99)/2,2)</f>
        <v>665.02</v>
      </c>
      <c r="G99" s="10">
        <f>IF(F99&gt;E99,F99,E99)</f>
        <v>682.26</v>
      </c>
      <c r="H99" s="11">
        <v>4876.76</v>
      </c>
      <c r="I99" s="16">
        <f>IF(G99&lt;200,847.54,IF(G99&gt;600,0,((G99*-0.0005)+0.3)*4237.72))</f>
        <v>0</v>
      </c>
      <c r="J99" s="12">
        <f>G99*(H99+I99)</f>
        <v>3327218.2776000001</v>
      </c>
      <c r="K99" s="12">
        <v>0</v>
      </c>
      <c r="L99" s="13">
        <v>0</v>
      </c>
      <c r="M99" s="13">
        <f>ROUND((J99+K99+L99),0)</f>
        <v>3327218</v>
      </c>
    </row>
    <row r="100" spans="1:13" ht="13.5" customHeight="1" x14ac:dyDescent="0.35">
      <c r="A100" s="9">
        <v>43002</v>
      </c>
      <c r="B100" s="9" t="s">
        <v>106</v>
      </c>
      <c r="C100" s="10">
        <v>225</v>
      </c>
      <c r="D100" s="10">
        <v>231</v>
      </c>
      <c r="E100" s="10">
        <v>239</v>
      </c>
      <c r="F100" s="10">
        <f>ROUND((C100+D100)/2,2)</f>
        <v>228</v>
      </c>
      <c r="G100" s="10">
        <f>IF(F100&gt;E100,F100,E100)</f>
        <v>239</v>
      </c>
      <c r="H100" s="11">
        <v>4876.76</v>
      </c>
      <c r="I100" s="16">
        <f>IF(G100&lt;200,847.54,IF(G100&gt;600,0,((G100*-0.0005)+0.3)*4237.72))</f>
        <v>764.90845999999999</v>
      </c>
      <c r="J100" s="12">
        <f>G100*(H100+I100)</f>
        <v>1348358.7619399999</v>
      </c>
      <c r="K100" s="12">
        <v>9754</v>
      </c>
      <c r="L100" s="13">
        <v>0</v>
      </c>
      <c r="M100" s="13">
        <f>ROUND((J100+K100+L100),0)</f>
        <v>1358113</v>
      </c>
    </row>
    <row r="101" spans="1:13" ht="13.5" customHeight="1" x14ac:dyDescent="0.35">
      <c r="A101" s="9">
        <v>17003</v>
      </c>
      <c r="B101" s="9" t="s">
        <v>53</v>
      </c>
      <c r="C101" s="10">
        <v>222.2</v>
      </c>
      <c r="D101" s="10">
        <v>208</v>
      </c>
      <c r="E101" s="10">
        <v>205</v>
      </c>
      <c r="F101" s="10">
        <f>ROUND((C101+D101)/2,2)</f>
        <v>215.1</v>
      </c>
      <c r="G101" s="10">
        <f>IF(F101&gt;E101,F101,E101)</f>
        <v>215.1</v>
      </c>
      <c r="H101" s="11">
        <v>4876.76</v>
      </c>
      <c r="I101" s="16">
        <f>IF(G101&lt;200,847.54,IF(G101&gt;600,0,((G101*-0.0005)+0.3)*4237.72))</f>
        <v>815.54921400000012</v>
      </c>
      <c r="J101" s="12">
        <f>G101*(H101+I101)</f>
        <v>1224415.7119314002</v>
      </c>
      <c r="K101" s="12">
        <v>3658</v>
      </c>
      <c r="L101" s="13">
        <v>0</v>
      </c>
      <c r="M101" s="13">
        <f>ROUND((J101+K101+L101),0)</f>
        <v>1228074</v>
      </c>
    </row>
    <row r="102" spans="1:13" ht="13.5" customHeight="1" x14ac:dyDescent="0.35">
      <c r="A102" s="9">
        <v>51003</v>
      </c>
      <c r="B102" s="9" t="s">
        <v>127</v>
      </c>
      <c r="C102" s="10">
        <v>263</v>
      </c>
      <c r="D102" s="10">
        <v>265</v>
      </c>
      <c r="E102" s="10">
        <v>258</v>
      </c>
      <c r="F102" s="10">
        <f>ROUND((C102+D102)/2,2)</f>
        <v>264</v>
      </c>
      <c r="G102" s="10">
        <f>IF(F102&gt;E102,F102,E102)</f>
        <v>264</v>
      </c>
      <c r="H102" s="11">
        <v>4876.76</v>
      </c>
      <c r="I102" s="16">
        <f>IF(G102&lt;200,847.54,IF(G102&gt;600,0,((G102*-0.0005)+0.3)*4237.72))</f>
        <v>711.93696</v>
      </c>
      <c r="J102" s="12">
        <f>G102*(H102+I102)</f>
        <v>1475415.9974400001</v>
      </c>
      <c r="K102" s="12">
        <v>0</v>
      </c>
      <c r="L102" s="13">
        <v>0</v>
      </c>
      <c r="M102" s="13">
        <f>ROUND((J102+K102+L102),0)</f>
        <v>1475416</v>
      </c>
    </row>
    <row r="103" spans="1:13" ht="13.5" customHeight="1" x14ac:dyDescent="0.35">
      <c r="A103" s="9">
        <v>9002</v>
      </c>
      <c r="B103" s="9" t="s">
        <v>33</v>
      </c>
      <c r="C103" s="10">
        <v>325.7</v>
      </c>
      <c r="D103" s="10">
        <v>331</v>
      </c>
      <c r="E103" s="10">
        <v>288.72000000000003</v>
      </c>
      <c r="F103" s="10">
        <f>ROUND((C103+D103)/2,2)</f>
        <v>328.35</v>
      </c>
      <c r="G103" s="10">
        <f>IF(F103&gt;E103,F103,E103)</f>
        <v>328.35</v>
      </c>
      <c r="H103" s="11">
        <v>4876.76</v>
      </c>
      <c r="I103" s="16">
        <f>IF(G103&lt;200,847.54,IF(G103&gt;600,0,((G103*-0.0005)+0.3)*4237.72))</f>
        <v>575.58831899999996</v>
      </c>
      <c r="J103" s="12">
        <f>G103*(H103+I103)</f>
        <v>1790278.5705436503</v>
      </c>
      <c r="K103" s="12">
        <v>0</v>
      </c>
      <c r="L103" s="13">
        <v>0</v>
      </c>
      <c r="M103" s="13">
        <f>ROUND((J103+K103+L103),0)</f>
        <v>1790279</v>
      </c>
    </row>
    <row r="104" spans="1:13" ht="13.5" customHeight="1" x14ac:dyDescent="0.35">
      <c r="A104" s="9">
        <v>56007</v>
      </c>
      <c r="B104" s="9" t="s">
        <v>143</v>
      </c>
      <c r="C104" s="10">
        <v>260</v>
      </c>
      <c r="D104" s="10">
        <v>236</v>
      </c>
      <c r="E104" s="10">
        <v>243</v>
      </c>
      <c r="F104" s="10">
        <f>ROUND((C104+D104)/2,2)</f>
        <v>248</v>
      </c>
      <c r="G104" s="10">
        <f>IF(F104&gt;E104,F104,E104)</f>
        <v>248</v>
      </c>
      <c r="H104" s="11">
        <v>4876.76</v>
      </c>
      <c r="I104" s="16">
        <f>IF(G104&lt;200,847.54,IF(G104&gt;600,0,((G104*-0.0005)+0.3)*4237.72))</f>
        <v>745.83871999999997</v>
      </c>
      <c r="J104" s="12">
        <f>G104*(H104+I104)</f>
        <v>1394404.4825599999</v>
      </c>
      <c r="K104" s="12">
        <v>0</v>
      </c>
      <c r="L104" s="13">
        <v>0</v>
      </c>
      <c r="M104" s="13">
        <f>ROUND((J104+K104+L104),0)</f>
        <v>1394404</v>
      </c>
    </row>
    <row r="105" spans="1:13" ht="13.5" customHeight="1" x14ac:dyDescent="0.35">
      <c r="A105" s="9">
        <v>23003</v>
      </c>
      <c r="B105" s="9" t="s">
        <v>66</v>
      </c>
      <c r="C105" s="10">
        <v>123</v>
      </c>
      <c r="D105" s="10">
        <v>112</v>
      </c>
      <c r="E105" s="10">
        <v>98</v>
      </c>
      <c r="F105" s="10">
        <f>ROUND((C105+D105)/2,2)</f>
        <v>117.5</v>
      </c>
      <c r="G105" s="10">
        <f>IF(F105&gt;E105,F105,E105)</f>
        <v>117.5</v>
      </c>
      <c r="H105" s="11">
        <v>4876.76</v>
      </c>
      <c r="I105" s="16">
        <f>IF(G105&lt;200,847.54,IF(G105&gt;600,0,((G105*-0.0005)+0.3)*4237.72))</f>
        <v>847.54</v>
      </c>
      <c r="J105" s="12">
        <f>G105*(H105+I105)</f>
        <v>672605.25</v>
      </c>
      <c r="K105" s="12">
        <v>0</v>
      </c>
      <c r="L105" s="13">
        <v>0</v>
      </c>
      <c r="M105" s="13">
        <f>ROUND((J105+K105+L105),0)</f>
        <v>672605</v>
      </c>
    </row>
    <row r="106" spans="1:13" ht="13.5" customHeight="1" x14ac:dyDescent="0.35">
      <c r="A106" s="9">
        <v>65001</v>
      </c>
      <c r="B106" s="9" t="s">
        <v>161</v>
      </c>
      <c r="C106" s="10">
        <v>1391.42</v>
      </c>
      <c r="D106" s="10">
        <v>1373.18</v>
      </c>
      <c r="E106" s="10">
        <v>1438.18</v>
      </c>
      <c r="F106" s="10">
        <f>ROUND((C106+D106)/2,2)</f>
        <v>1382.3</v>
      </c>
      <c r="G106" s="10">
        <f>IF(F106&gt;E106,F106,E106)</f>
        <v>1438.18</v>
      </c>
      <c r="H106" s="11">
        <v>4876.76</v>
      </c>
      <c r="I106" s="16">
        <f>IF(G106&lt;200,847.54,IF(G106&gt;600,0,((G106*-0.0005)+0.3)*4237.72))</f>
        <v>0</v>
      </c>
      <c r="J106" s="12">
        <f>G106*(H106+I106)</f>
        <v>7013658.696800001</v>
      </c>
      <c r="K106" s="12">
        <v>28041</v>
      </c>
      <c r="L106" s="13">
        <v>0</v>
      </c>
      <c r="M106" s="13">
        <f>ROUND((J106+K106+L106),0)</f>
        <v>7041700</v>
      </c>
    </row>
    <row r="107" spans="1:13" ht="13.5" customHeight="1" x14ac:dyDescent="0.35">
      <c r="A107" s="9">
        <v>39005</v>
      </c>
      <c r="B107" s="9" t="s">
        <v>97</v>
      </c>
      <c r="C107" s="10">
        <v>124</v>
      </c>
      <c r="D107" s="10">
        <v>133</v>
      </c>
      <c r="E107" s="10">
        <v>153</v>
      </c>
      <c r="F107" s="10">
        <f>ROUND((C107+D107)/2,2)</f>
        <v>128.5</v>
      </c>
      <c r="G107" s="10">
        <f>IF(F107&gt;E107,F107,E107)</f>
        <v>153</v>
      </c>
      <c r="H107" s="11">
        <v>4876.76</v>
      </c>
      <c r="I107" s="16">
        <f>IF(G107&lt;200,847.54,IF(G107&gt;600,0,((G107*-0.0005)+0.3)*4237.72))</f>
        <v>847.54</v>
      </c>
      <c r="J107" s="12">
        <f>G107*(H107+I107)</f>
        <v>875817.9</v>
      </c>
      <c r="K107" s="12">
        <v>12192</v>
      </c>
      <c r="L107" s="13">
        <v>0</v>
      </c>
      <c r="M107" s="13">
        <f>ROUND((J107+K107+L107),0)</f>
        <v>888010</v>
      </c>
    </row>
    <row r="108" spans="1:13" ht="13.5" customHeight="1" x14ac:dyDescent="0.35">
      <c r="A108" s="9">
        <v>60004</v>
      </c>
      <c r="B108" s="9" t="s">
        <v>150</v>
      </c>
      <c r="C108" s="10">
        <v>362.5</v>
      </c>
      <c r="D108" s="10">
        <v>383</v>
      </c>
      <c r="E108" s="10">
        <v>392.4</v>
      </c>
      <c r="F108" s="10">
        <f>ROUND((C108+D108)/2,2)</f>
        <v>372.75</v>
      </c>
      <c r="G108" s="10">
        <f>IF(F108&gt;E108,F108,E108)</f>
        <v>392.4</v>
      </c>
      <c r="H108" s="11">
        <v>4876.76</v>
      </c>
      <c r="I108" s="16">
        <f>IF(G108&lt;200,847.54,IF(G108&gt;600,0,((G108*-0.0005)+0.3)*4237.72))</f>
        <v>439.87533600000006</v>
      </c>
      <c r="J108" s="12">
        <f>G108*(H108+I108)</f>
        <v>2086247.7058464</v>
      </c>
      <c r="K108" s="12">
        <v>4877</v>
      </c>
      <c r="L108" s="13">
        <v>0</v>
      </c>
      <c r="M108" s="13">
        <f>ROUND((J108+K108+L108),0)</f>
        <v>2091125</v>
      </c>
    </row>
    <row r="109" spans="1:13" ht="13.5" customHeight="1" x14ac:dyDescent="0.35">
      <c r="A109" s="9">
        <v>33003</v>
      </c>
      <c r="B109" s="9" t="s">
        <v>85</v>
      </c>
      <c r="C109" s="10">
        <v>556</v>
      </c>
      <c r="D109" s="10">
        <v>536</v>
      </c>
      <c r="E109" s="10">
        <v>530.77</v>
      </c>
      <c r="F109" s="10">
        <f>ROUND((C109+D109)/2,2)</f>
        <v>546</v>
      </c>
      <c r="G109" s="10">
        <f>IF(F109&gt;E109,F109,E109)</f>
        <v>546</v>
      </c>
      <c r="H109" s="11">
        <v>4876.76</v>
      </c>
      <c r="I109" s="16">
        <f>IF((G109-20.77)&lt;200,847.54,IF((G109-20.77)&gt;600,0,(((G109-20.77)*-0.0005)+0.3)*4237.72))</f>
        <v>158.42716220000003</v>
      </c>
      <c r="J109" s="12">
        <f>G109*(H109+I109)</f>
        <v>2749212.1905612</v>
      </c>
      <c r="K109" s="12">
        <v>12192</v>
      </c>
      <c r="L109" s="13">
        <v>0</v>
      </c>
      <c r="M109" s="13">
        <f>ROUND((J109+K109+L109),0)</f>
        <v>2761404</v>
      </c>
    </row>
    <row r="110" spans="1:13" ht="13.5" customHeight="1" x14ac:dyDescent="0.35">
      <c r="A110" s="9">
        <v>32002</v>
      </c>
      <c r="B110" s="9" t="s">
        <v>82</v>
      </c>
      <c r="C110" s="10">
        <v>2643.51</v>
      </c>
      <c r="D110" s="10">
        <v>2652.3</v>
      </c>
      <c r="E110" s="10">
        <v>2664.56</v>
      </c>
      <c r="F110" s="10">
        <f>ROUND((C110+D110)/2,2)</f>
        <v>2647.91</v>
      </c>
      <c r="G110" s="10">
        <f>IF(F110&gt;E110,F110,E110)</f>
        <v>2664.56</v>
      </c>
      <c r="H110" s="11">
        <v>4876.76</v>
      </c>
      <c r="I110" s="16">
        <f>IF(G110&lt;200,847.54,IF(G110&gt;600,0,((G110*-0.0005)+0.3)*4237.72))</f>
        <v>0</v>
      </c>
      <c r="J110" s="12">
        <f>G110*(H110+I110)</f>
        <v>12994419.625600001</v>
      </c>
      <c r="K110" s="12">
        <v>2438</v>
      </c>
      <c r="L110" s="13">
        <v>5959</v>
      </c>
      <c r="M110" s="13">
        <f>ROUND((J110+K110+L110),0)</f>
        <v>13002817</v>
      </c>
    </row>
    <row r="111" spans="1:13" ht="13.5" customHeight="1" x14ac:dyDescent="0.35">
      <c r="A111" s="9">
        <v>1001</v>
      </c>
      <c r="B111" s="9" t="s">
        <v>13</v>
      </c>
      <c r="C111" s="10">
        <v>311</v>
      </c>
      <c r="D111" s="10">
        <v>330</v>
      </c>
      <c r="E111" s="10">
        <v>338</v>
      </c>
      <c r="F111" s="10">
        <f>ROUND((C111+D111)/2,2)</f>
        <v>320.5</v>
      </c>
      <c r="G111" s="10">
        <f>IF(F111&gt;E111,F111,E111)</f>
        <v>338</v>
      </c>
      <c r="H111" s="11">
        <v>4876.76</v>
      </c>
      <c r="I111" s="16">
        <f>IF((G111-56)&lt;200,847.54,IF((G111-56)&gt;600,0,(((G111-56)*-0.0005)+0.3)*4237.72))</f>
        <v>673.79747999999995</v>
      </c>
      <c r="J111" s="12">
        <f>G111*(H111+I111)</f>
        <v>1876088.42824</v>
      </c>
      <c r="K111" s="12">
        <v>7315</v>
      </c>
      <c r="L111" s="13">
        <v>0</v>
      </c>
      <c r="M111" s="13">
        <f>ROUND((J111+K111+L111),0)</f>
        <v>1883403</v>
      </c>
    </row>
    <row r="112" spans="1:13" ht="13.5" customHeight="1" x14ac:dyDescent="0.35">
      <c r="A112" s="9">
        <v>11005</v>
      </c>
      <c r="B112" s="9" t="s">
        <v>37</v>
      </c>
      <c r="C112" s="10">
        <v>457.4</v>
      </c>
      <c r="D112" s="10">
        <v>466</v>
      </c>
      <c r="E112" s="10">
        <v>484.05</v>
      </c>
      <c r="F112" s="10">
        <f>ROUND((C112+D112)/2,2)</f>
        <v>461.7</v>
      </c>
      <c r="G112" s="10">
        <f>IF(F112&gt;E112,F112,E112)</f>
        <v>484.05</v>
      </c>
      <c r="H112" s="11">
        <v>4876.76</v>
      </c>
      <c r="I112" s="16">
        <f>IF(G112&lt;200,847.54,IF(G112&gt;600,0,((G112*-0.0005)+0.3)*4237.72))</f>
        <v>245.68181699999988</v>
      </c>
      <c r="J112" s="12">
        <f>G112*(H112+I112)</f>
        <v>2479517.9615188502</v>
      </c>
      <c r="K112" s="12">
        <v>10973</v>
      </c>
      <c r="L112" s="13">
        <v>0</v>
      </c>
      <c r="M112" s="13">
        <f>ROUND((J112+K112+L112),0)</f>
        <v>2490491</v>
      </c>
    </row>
    <row r="113" spans="1:13" ht="13.5" customHeight="1" x14ac:dyDescent="0.35">
      <c r="A113" s="9">
        <v>51004</v>
      </c>
      <c r="B113" s="9" t="s">
        <v>128</v>
      </c>
      <c r="C113" s="10">
        <v>13811.58</v>
      </c>
      <c r="D113" s="10">
        <v>13842.35</v>
      </c>
      <c r="E113" s="10">
        <v>13638.6</v>
      </c>
      <c r="F113" s="10">
        <f>ROUND((C113+D113)/2,2)</f>
        <v>13826.97</v>
      </c>
      <c r="G113" s="10">
        <f>IF(F113&gt;E113,F113,E113)</f>
        <v>13826.97</v>
      </c>
      <c r="H113" s="11">
        <v>4876.76</v>
      </c>
      <c r="I113" s="16">
        <f>IF(G113&lt;200,847.54,IF(G113&gt;600,0,((G113*-0.0005)+0.3)*4237.72))</f>
        <v>0</v>
      </c>
      <c r="J113" s="12">
        <f>G113*(H113+I113)</f>
        <v>67430814.217199996</v>
      </c>
      <c r="K113" s="12">
        <v>64617</v>
      </c>
      <c r="L113" s="13">
        <v>24130</v>
      </c>
      <c r="M113" s="13">
        <f>ROUND((J113+K113+L113),0)</f>
        <v>67519561</v>
      </c>
    </row>
    <row r="114" spans="1:13" ht="13.5" customHeight="1" x14ac:dyDescent="0.35">
      <c r="A114" s="9">
        <v>56004</v>
      </c>
      <c r="B114" s="9" t="s">
        <v>141</v>
      </c>
      <c r="C114" s="10">
        <v>623.45000000000005</v>
      </c>
      <c r="D114" s="10">
        <v>643.5</v>
      </c>
      <c r="E114" s="10">
        <v>600.54999999999995</v>
      </c>
      <c r="F114" s="10">
        <f>ROUND((C114+D114)/2,2)</f>
        <v>633.48</v>
      </c>
      <c r="G114" s="10">
        <f>IF(F114&gt;E114,F114,E114)</f>
        <v>633.48</v>
      </c>
      <c r="H114" s="11">
        <v>4876.76</v>
      </c>
      <c r="I114" s="16">
        <f>IF(G114&lt;200,847.54,IF(G114&gt;600,0,((G114*-0.0005)+0.3)*4237.72))</f>
        <v>0</v>
      </c>
      <c r="J114" s="12">
        <f>G114*(H114+I114)</f>
        <v>3089329.9248000002</v>
      </c>
      <c r="K114" s="12">
        <v>0</v>
      </c>
      <c r="L114" s="13">
        <v>0</v>
      </c>
      <c r="M114" s="13">
        <f>ROUND((J114+K114+L114),0)</f>
        <v>3089330</v>
      </c>
    </row>
    <row r="115" spans="1:13" ht="13.5" customHeight="1" x14ac:dyDescent="0.35">
      <c r="A115" s="9">
        <v>54004</v>
      </c>
      <c r="B115" s="9" t="s">
        <v>135</v>
      </c>
      <c r="C115" s="10">
        <v>211</v>
      </c>
      <c r="D115" s="10">
        <v>214</v>
      </c>
      <c r="E115" s="10">
        <v>230</v>
      </c>
      <c r="F115" s="10">
        <f>ROUND((C115+D115)/2,2)</f>
        <v>212.5</v>
      </c>
      <c r="G115" s="10">
        <f>IF(F115&gt;E115,F115,E115)</f>
        <v>230</v>
      </c>
      <c r="H115" s="11">
        <v>4876.76</v>
      </c>
      <c r="I115" s="16">
        <f>IF(G115&lt;200,847.54,IF(G115&gt;600,0,((G115*-0.0005)+0.3)*4237.72))</f>
        <v>783.97820000000002</v>
      </c>
      <c r="J115" s="12">
        <f>G115*(H115+I115)</f>
        <v>1301969.7859999998</v>
      </c>
      <c r="K115" s="12">
        <v>3658</v>
      </c>
      <c r="L115" s="13">
        <v>0</v>
      </c>
      <c r="M115" s="13">
        <f>ROUND((J115+K115+L115),0)</f>
        <v>1305628</v>
      </c>
    </row>
    <row r="116" spans="1:13" ht="13.5" customHeight="1" x14ac:dyDescent="0.35">
      <c r="A116" s="9">
        <v>39004</v>
      </c>
      <c r="B116" s="9" t="s">
        <v>96</v>
      </c>
      <c r="C116" s="10">
        <v>156</v>
      </c>
      <c r="D116" s="10">
        <v>157</v>
      </c>
      <c r="E116" s="10">
        <v>157</v>
      </c>
      <c r="F116" s="10">
        <f>ROUND((C116+D116)/2,2)</f>
        <v>156.5</v>
      </c>
      <c r="G116" s="10">
        <f>IF(F116&gt;E116,F116,E116)</f>
        <v>157</v>
      </c>
      <c r="H116" s="11">
        <v>4876.76</v>
      </c>
      <c r="I116" s="16">
        <f>IF(G116&lt;200,847.54,IF(G116&gt;600,0,((G116*-0.0005)+0.3)*4237.72))</f>
        <v>847.54</v>
      </c>
      <c r="J116" s="12">
        <f>G116*(H116+I116)</f>
        <v>898715.1</v>
      </c>
      <c r="K116" s="12">
        <v>4877</v>
      </c>
      <c r="L116" s="13">
        <v>0</v>
      </c>
      <c r="M116" s="13">
        <f>ROUND((J116+K116+L116),0)</f>
        <v>903592</v>
      </c>
    </row>
    <row r="117" spans="1:13" ht="13.5" customHeight="1" x14ac:dyDescent="0.35">
      <c r="A117" s="9">
        <v>55005</v>
      </c>
      <c r="B117" s="9" t="s">
        <v>139</v>
      </c>
      <c r="C117" s="10">
        <v>197</v>
      </c>
      <c r="D117" s="10">
        <v>186</v>
      </c>
      <c r="E117" s="10">
        <v>183</v>
      </c>
      <c r="F117" s="10">
        <f>ROUND((C117+D117)/2,2)</f>
        <v>191.5</v>
      </c>
      <c r="G117" s="10">
        <f>IF(F117&gt;E117,F117,E117)</f>
        <v>191.5</v>
      </c>
      <c r="H117" s="11">
        <v>4876.76</v>
      </c>
      <c r="I117" s="16">
        <f>IF(G117&lt;200,847.54,IF(G117&gt;600,0,((G117*-0.0005)+0.3)*4237.72))</f>
        <v>847.54</v>
      </c>
      <c r="J117" s="12">
        <f>G117*(H117+I117)</f>
        <v>1096203.45</v>
      </c>
      <c r="K117" s="12">
        <v>4877</v>
      </c>
      <c r="L117" s="13">
        <v>0</v>
      </c>
      <c r="M117" s="13">
        <f>ROUND((J117+K117+L117),0)</f>
        <v>1101080</v>
      </c>
    </row>
    <row r="118" spans="1:13" ht="13.5" customHeight="1" x14ac:dyDescent="0.35">
      <c r="A118" s="9">
        <v>4003</v>
      </c>
      <c r="B118" s="9" t="s">
        <v>21</v>
      </c>
      <c r="C118" s="10">
        <v>264</v>
      </c>
      <c r="D118" s="10">
        <v>262</v>
      </c>
      <c r="E118" s="10">
        <v>252</v>
      </c>
      <c r="F118" s="10">
        <f>ROUND((C118+D118)/2,2)</f>
        <v>263</v>
      </c>
      <c r="G118" s="10">
        <f>IF(F118&gt;E118,F118,E118)</f>
        <v>263</v>
      </c>
      <c r="H118" s="11">
        <v>4876.76</v>
      </c>
      <c r="I118" s="16">
        <f>IF(G118&lt;200,847.54,IF(G118&gt;600,0,((G118*-0.0005)+0.3)*4237.72))</f>
        <v>714.05581999999993</v>
      </c>
      <c r="J118" s="12">
        <f>G118*(H118+I118)</f>
        <v>1470384.56066</v>
      </c>
      <c r="K118" s="12">
        <v>0</v>
      </c>
      <c r="L118" s="13">
        <v>0</v>
      </c>
      <c r="M118" s="13">
        <f>ROUND((J118+K118+L118),0)</f>
        <v>1470385</v>
      </c>
    </row>
    <row r="119" spans="1:13" ht="13.5" customHeight="1" x14ac:dyDescent="0.35">
      <c r="A119" s="9">
        <v>62005</v>
      </c>
      <c r="B119" s="9" t="s">
        <v>156</v>
      </c>
      <c r="C119" s="10">
        <v>189</v>
      </c>
      <c r="D119" s="10">
        <v>176</v>
      </c>
      <c r="E119" s="10">
        <v>177</v>
      </c>
      <c r="F119" s="10">
        <f>ROUND((C119+D119)/2,2)</f>
        <v>182.5</v>
      </c>
      <c r="G119" s="10">
        <f>IF(F119&gt;E119,F119,E119)</f>
        <v>182.5</v>
      </c>
      <c r="H119" s="11">
        <v>4876.76</v>
      </c>
      <c r="I119" s="16">
        <f>IF(G119&lt;200,847.54,IF(G119&gt;600,0,((G119*-0.0005)+0.3)*4237.72))</f>
        <v>847.54</v>
      </c>
      <c r="J119" s="12">
        <f>G119*(H119+I119)</f>
        <v>1044684.75</v>
      </c>
      <c r="K119" s="12">
        <v>0</v>
      </c>
      <c r="L119" s="13">
        <v>29</v>
      </c>
      <c r="M119" s="13">
        <f>ROUND((J119+K119+L119),0)</f>
        <v>1044714</v>
      </c>
    </row>
    <row r="120" spans="1:13" ht="13.5" customHeight="1" x14ac:dyDescent="0.35">
      <c r="A120" s="9">
        <v>49005</v>
      </c>
      <c r="B120" s="9" t="s">
        <v>120</v>
      </c>
      <c r="C120" s="10">
        <v>22691.95</v>
      </c>
      <c r="D120" s="10">
        <v>23119.47</v>
      </c>
      <c r="E120" s="10">
        <v>23354.89</v>
      </c>
      <c r="F120" s="10">
        <f>ROUND((C120+D120)/2,2)</f>
        <v>22905.71</v>
      </c>
      <c r="G120" s="10">
        <f>IF(F120&gt;E120,F120,E120)</f>
        <v>23354.89</v>
      </c>
      <c r="H120" s="11">
        <v>4876.76</v>
      </c>
      <c r="I120" s="16">
        <f>IF(G120&lt;200,847.54,IF(G120&gt;600,0,((G120*-0.0005)+0.3)*4237.72))</f>
        <v>0</v>
      </c>
      <c r="J120" s="12">
        <f>G120*(H120+I120)</f>
        <v>113896193.3564</v>
      </c>
      <c r="K120" s="12">
        <v>1358178</v>
      </c>
      <c r="L120" s="13">
        <v>54727</v>
      </c>
      <c r="M120" s="13">
        <f>ROUND((J120+K120+L120),0)</f>
        <v>115309098</v>
      </c>
    </row>
    <row r="121" spans="1:13" ht="13.5" customHeight="1" x14ac:dyDescent="0.35">
      <c r="A121" s="9">
        <v>5005</v>
      </c>
      <c r="B121" s="9" t="s">
        <v>24</v>
      </c>
      <c r="C121" s="10">
        <v>582.41999999999996</v>
      </c>
      <c r="D121" s="10">
        <v>633.26</v>
      </c>
      <c r="E121" s="10">
        <v>643.42999999999995</v>
      </c>
      <c r="F121" s="10">
        <f>ROUND((C121+D121)/2,2)</f>
        <v>607.84</v>
      </c>
      <c r="G121" s="10">
        <f>IF(F121&gt;E121,F121,E121)</f>
        <v>643.42999999999995</v>
      </c>
      <c r="H121" s="11">
        <v>4876.76</v>
      </c>
      <c r="I121" s="16">
        <f>IF(G121&lt;200,847.54,IF(G121&gt;600,0,((G121*-0.0005)+0.3)*4237.72))</f>
        <v>0</v>
      </c>
      <c r="J121" s="12">
        <f>G121*(H121+I121)</f>
        <v>3137853.6867999998</v>
      </c>
      <c r="K121" s="12">
        <v>9754</v>
      </c>
      <c r="L121" s="13">
        <v>0</v>
      </c>
      <c r="M121" s="13">
        <f>ROUND((J121+K121+L121),0)</f>
        <v>3147608</v>
      </c>
    </row>
    <row r="122" spans="1:13" ht="13.5" customHeight="1" x14ac:dyDescent="0.35">
      <c r="A122" s="9">
        <v>54002</v>
      </c>
      <c r="B122" s="9" t="s">
        <v>134</v>
      </c>
      <c r="C122" s="10">
        <v>905</v>
      </c>
      <c r="D122" s="10">
        <v>925</v>
      </c>
      <c r="E122" s="10">
        <v>904</v>
      </c>
      <c r="F122" s="10">
        <f>ROUND((C122+D122)/2,2)</f>
        <v>915</v>
      </c>
      <c r="G122" s="10">
        <f>IF(F122&gt;E122,F122,E122)</f>
        <v>915</v>
      </c>
      <c r="H122" s="11">
        <v>4876.76</v>
      </c>
      <c r="I122" s="16">
        <f>IF(G122&lt;200,847.54,IF(G122&gt;600,0,((G122*-0.0005)+0.3)*4237.72))</f>
        <v>0</v>
      </c>
      <c r="J122" s="12">
        <f>G122*(H122+I122)</f>
        <v>4462235.4000000004</v>
      </c>
      <c r="K122" s="12">
        <v>6096</v>
      </c>
      <c r="L122" s="13">
        <v>0</v>
      </c>
      <c r="M122" s="13">
        <f>ROUND((J122+K122+L122),0)</f>
        <v>4468331</v>
      </c>
    </row>
    <row r="123" spans="1:13" ht="13.5" customHeight="1" x14ac:dyDescent="0.35">
      <c r="A123" s="9">
        <v>15003</v>
      </c>
      <c r="B123" s="9" t="s">
        <v>48</v>
      </c>
      <c r="C123" s="10">
        <v>180</v>
      </c>
      <c r="D123" s="10">
        <v>184.5</v>
      </c>
      <c r="E123" s="10">
        <v>164</v>
      </c>
      <c r="F123" s="10">
        <f>ROUND((C123+D123)/2,2)</f>
        <v>182.25</v>
      </c>
      <c r="G123" s="10">
        <f>IF(F123&gt;E123,F123,E123)</f>
        <v>182.25</v>
      </c>
      <c r="H123" s="11">
        <v>4876.76</v>
      </c>
      <c r="I123" s="16">
        <f>IF(G123&lt;200,847.54,IF(G123&gt;600,0,((G123*-0.0005)+0.3)*4237.72))</f>
        <v>847.54</v>
      </c>
      <c r="J123" s="12">
        <f>G123*(H123+I123)</f>
        <v>1043253.675</v>
      </c>
      <c r="K123" s="12">
        <v>9754</v>
      </c>
      <c r="L123" s="13">
        <v>0</v>
      </c>
      <c r="M123" s="13">
        <f>ROUND((J123+K123+L123),0)</f>
        <v>1053008</v>
      </c>
    </row>
    <row r="124" spans="1:13" ht="13.5" customHeight="1" x14ac:dyDescent="0.35">
      <c r="A124" s="9">
        <v>26005</v>
      </c>
      <c r="B124" s="9" t="s">
        <v>73</v>
      </c>
      <c r="C124" s="10">
        <v>110</v>
      </c>
      <c r="D124" s="10">
        <v>111</v>
      </c>
      <c r="E124" s="10">
        <v>107</v>
      </c>
      <c r="F124" s="10">
        <f>ROUND((C124+D124)/2,2)</f>
        <v>110.5</v>
      </c>
      <c r="G124" s="10">
        <f>IF(F124&gt;E124,F124,E124)</f>
        <v>110.5</v>
      </c>
      <c r="H124" s="11">
        <v>4876.76</v>
      </c>
      <c r="I124" s="16">
        <f>IF(G124&lt;200,847.54,IF(G124&gt;600,0,((G124*-0.0005)+0.3)*4237.72))</f>
        <v>847.54</v>
      </c>
      <c r="J124" s="12">
        <f>G124*(H124+I124)</f>
        <v>632535.15</v>
      </c>
      <c r="K124" s="12">
        <v>0</v>
      </c>
      <c r="L124" s="13">
        <v>0</v>
      </c>
      <c r="M124" s="13">
        <f>ROUND((J124+K124+L124),0)</f>
        <v>632535</v>
      </c>
    </row>
    <row r="125" spans="1:13" ht="13.5" customHeight="1" x14ac:dyDescent="0.35">
      <c r="A125" s="9">
        <v>40002</v>
      </c>
      <c r="B125" s="9" t="s">
        <v>99</v>
      </c>
      <c r="C125" s="10">
        <v>2142.8000000000002</v>
      </c>
      <c r="D125" s="10">
        <v>2207.42</v>
      </c>
      <c r="E125" s="10">
        <v>2237.0100000000002</v>
      </c>
      <c r="F125" s="10">
        <f>ROUND((C125+D125)/2,2)</f>
        <v>2175.11</v>
      </c>
      <c r="G125" s="10">
        <f>IF(F125&gt;E125,F125,E125)</f>
        <v>2237.0100000000002</v>
      </c>
      <c r="H125" s="11">
        <v>4876.76</v>
      </c>
      <c r="I125" s="16">
        <f>IF(G125&lt;200,847.54,IF(G125&gt;600,0,((G125*-0.0005)+0.3)*4237.72))</f>
        <v>0</v>
      </c>
      <c r="J125" s="12">
        <f>G125*(H125+I125)</f>
        <v>10909360.887600001</v>
      </c>
      <c r="K125" s="12">
        <v>4877</v>
      </c>
      <c r="L125" s="13">
        <v>0</v>
      </c>
      <c r="M125" s="13">
        <f>ROUND((J125+K125+L125),0)</f>
        <v>10914238</v>
      </c>
    </row>
    <row r="126" spans="1:13" ht="13.5" customHeight="1" x14ac:dyDescent="0.35">
      <c r="A126" s="9">
        <v>57001</v>
      </c>
      <c r="B126" s="9" t="s">
        <v>144</v>
      </c>
      <c r="C126" s="10">
        <v>418.61</v>
      </c>
      <c r="D126" s="10">
        <v>433.17</v>
      </c>
      <c r="E126" s="10">
        <v>427</v>
      </c>
      <c r="F126" s="10">
        <f>ROUND((C126+D126)/2,2)</f>
        <v>425.89</v>
      </c>
      <c r="G126" s="10">
        <f>IF(F126&gt;E126,F126,E126)</f>
        <v>427</v>
      </c>
      <c r="H126" s="11">
        <v>4876.76</v>
      </c>
      <c r="I126" s="16">
        <f>IF(G126&lt;200,847.54,IF(G126&gt;600,0,((G126*-0.0005)+0.3)*4237.72))</f>
        <v>366.56277999999998</v>
      </c>
      <c r="J126" s="12">
        <f>G126*(H126+I126)</f>
        <v>2238898.82706</v>
      </c>
      <c r="K126" s="12">
        <v>0</v>
      </c>
      <c r="L126" s="13">
        <v>0</v>
      </c>
      <c r="M126" s="13">
        <f>ROUND((J126+K126+L126),0)</f>
        <v>2238899</v>
      </c>
    </row>
    <row r="127" spans="1:13" ht="13.5" customHeight="1" x14ac:dyDescent="0.35">
      <c r="A127" s="9">
        <v>54006</v>
      </c>
      <c r="B127" s="9" t="s">
        <v>136</v>
      </c>
      <c r="C127" s="10">
        <v>164</v>
      </c>
      <c r="D127" s="10">
        <v>141</v>
      </c>
      <c r="E127" s="10">
        <v>153</v>
      </c>
      <c r="F127" s="10">
        <f>ROUND((C127+D127)/2,2)</f>
        <v>152.5</v>
      </c>
      <c r="G127" s="10">
        <f>IF(F127&gt;E127,F127,E127)</f>
        <v>153</v>
      </c>
      <c r="H127" s="11">
        <v>4876.76</v>
      </c>
      <c r="I127" s="16">
        <f>IF(G127&lt;200,847.54,IF(G127&gt;600,0,((G127*-0.0005)+0.3)*4237.72))</f>
        <v>847.54</v>
      </c>
      <c r="J127" s="12">
        <f>G127*(H127+I127)</f>
        <v>875817.9</v>
      </c>
      <c r="K127" s="12">
        <v>2438</v>
      </c>
      <c r="L127" s="13">
        <v>0</v>
      </c>
      <c r="M127" s="13">
        <f>ROUND((J127+K127+L127),0)</f>
        <v>878256</v>
      </c>
    </row>
    <row r="128" spans="1:13" ht="13.5" customHeight="1" x14ac:dyDescent="0.35">
      <c r="A128" s="9">
        <v>41005</v>
      </c>
      <c r="B128" s="9" t="s">
        <v>103</v>
      </c>
      <c r="C128" s="10">
        <v>1496.38</v>
      </c>
      <c r="D128" s="10">
        <v>1500</v>
      </c>
      <c r="E128" s="10">
        <v>1608.23</v>
      </c>
      <c r="F128" s="10">
        <f>ROUND((C128+D128)/2,2)</f>
        <v>1498.19</v>
      </c>
      <c r="G128" s="10">
        <f>IF(F128&gt;E128,F128,E128)</f>
        <v>1608.23</v>
      </c>
      <c r="H128" s="11">
        <v>4876.76</v>
      </c>
      <c r="I128" s="16">
        <f>IF(G128&lt;200,847.54,IF(G128&gt;600,0,((G128*-0.0005)+0.3)*4237.72))</f>
        <v>0</v>
      </c>
      <c r="J128" s="12">
        <f>G128*(H128+I128)</f>
        <v>7842951.7348000007</v>
      </c>
      <c r="K128" s="12">
        <v>3658</v>
      </c>
      <c r="L128" s="13">
        <v>0</v>
      </c>
      <c r="M128" s="13">
        <f>ROUND((J128+K128+L128),0)</f>
        <v>7846610</v>
      </c>
    </row>
    <row r="129" spans="1:13" ht="13.5" customHeight="1" x14ac:dyDescent="0.35">
      <c r="A129" s="9">
        <v>20003</v>
      </c>
      <c r="B129" s="9" t="s">
        <v>58</v>
      </c>
      <c r="C129" s="10">
        <v>352</v>
      </c>
      <c r="D129" s="10">
        <v>341</v>
      </c>
      <c r="E129" s="10">
        <v>329</v>
      </c>
      <c r="F129" s="10">
        <f>ROUND((C129+D129)/2,2)</f>
        <v>346.5</v>
      </c>
      <c r="G129" s="10">
        <f>IF(F129&gt;E129,F129,E129)</f>
        <v>346.5</v>
      </c>
      <c r="H129" s="11">
        <v>4876.76</v>
      </c>
      <c r="I129" s="16">
        <f>IF(G129&lt;200,847.54,IF(G129&gt;600,0,((G129*-0.0005)+0.3)*4237.72))</f>
        <v>537.13100999999995</v>
      </c>
      <c r="J129" s="12">
        <f>G129*(H129+I129)</f>
        <v>1875913.2349650001</v>
      </c>
      <c r="K129" s="12">
        <v>0</v>
      </c>
      <c r="L129" s="13">
        <v>0</v>
      </c>
      <c r="M129" s="13">
        <f>ROUND((J129+K129+L129),0)</f>
        <v>1875913</v>
      </c>
    </row>
    <row r="130" spans="1:13" ht="13.5" customHeight="1" x14ac:dyDescent="0.35">
      <c r="A130" s="9">
        <v>66001</v>
      </c>
      <c r="B130" s="9" t="s">
        <v>162</v>
      </c>
      <c r="C130" s="10">
        <v>2098</v>
      </c>
      <c r="D130" s="10">
        <v>2054</v>
      </c>
      <c r="E130" s="10">
        <v>2024.3</v>
      </c>
      <c r="F130" s="10">
        <f>ROUND((C130+D130)/2,2)</f>
        <v>2076</v>
      </c>
      <c r="G130" s="10">
        <f>IF(F130&gt;E130,F130,E130)</f>
        <v>2076</v>
      </c>
      <c r="H130" s="11">
        <v>4876.76</v>
      </c>
      <c r="I130" s="16">
        <f>IF(G130&lt;200,847.54,IF(G130&gt;600,0,((G130*-0.0005)+0.3)*4237.72))</f>
        <v>0</v>
      </c>
      <c r="J130" s="12">
        <f>G130*(H130+I130)</f>
        <v>10124153.76</v>
      </c>
      <c r="K130" s="12">
        <v>10973</v>
      </c>
      <c r="L130" s="13">
        <v>9578</v>
      </c>
      <c r="M130" s="13">
        <f>ROUND((J130+K130+L130),0)</f>
        <v>10144705</v>
      </c>
    </row>
    <row r="131" spans="1:13" ht="13.5" customHeight="1" x14ac:dyDescent="0.35">
      <c r="A131" s="9">
        <v>33005</v>
      </c>
      <c r="B131" s="9" t="s">
        <v>86</v>
      </c>
      <c r="C131" s="10">
        <v>191</v>
      </c>
      <c r="D131" s="10">
        <v>166</v>
      </c>
      <c r="E131" s="10">
        <v>158</v>
      </c>
      <c r="F131" s="10">
        <f>ROUND((C131+D131)/2,2)</f>
        <v>178.5</v>
      </c>
      <c r="G131" s="10">
        <f>IF(F131&gt;E131,F131,E131)</f>
        <v>178.5</v>
      </c>
      <c r="H131" s="11">
        <v>4876.76</v>
      </c>
      <c r="I131" s="16">
        <f>IF(G131&lt;200,847.54,IF(G131&gt;600,0,((G131*-0.0005)+0.3)*4237.72))</f>
        <v>847.54</v>
      </c>
      <c r="J131" s="12">
        <f>G131*(H131+I131)</f>
        <v>1021787.55</v>
      </c>
      <c r="K131" s="12">
        <v>3658</v>
      </c>
      <c r="L131" s="13">
        <v>0</v>
      </c>
      <c r="M131" s="13">
        <f>ROUND((J131+K131+L131),0)</f>
        <v>1025446</v>
      </c>
    </row>
    <row r="132" spans="1:13" ht="13.5" customHeight="1" x14ac:dyDescent="0.35">
      <c r="A132" s="9">
        <v>49006</v>
      </c>
      <c r="B132" s="9" t="s">
        <v>121</v>
      </c>
      <c r="C132" s="10">
        <v>809</v>
      </c>
      <c r="D132" s="10">
        <v>848</v>
      </c>
      <c r="E132" s="10">
        <v>897</v>
      </c>
      <c r="F132" s="10">
        <f>ROUND((C132+D132)/2,2)</f>
        <v>828.5</v>
      </c>
      <c r="G132" s="10">
        <f>IF(F132&gt;E132,F132,E132)</f>
        <v>897</v>
      </c>
      <c r="H132" s="11">
        <v>4876.76</v>
      </c>
      <c r="I132" s="16">
        <f>IF(G132&lt;200,847.54,IF(G132&gt;600,0,((G132*-0.0005)+0.3)*4237.72))</f>
        <v>0</v>
      </c>
      <c r="J132" s="12">
        <f>G132*(H132+I132)</f>
        <v>4374453.72</v>
      </c>
      <c r="K132" s="12">
        <v>12192</v>
      </c>
      <c r="L132" s="13">
        <v>0</v>
      </c>
      <c r="M132" s="13">
        <f>ROUND((J132+K132+L132),0)</f>
        <v>4386646</v>
      </c>
    </row>
    <row r="133" spans="1:13" ht="13.5" customHeight="1" x14ac:dyDescent="0.35">
      <c r="A133" s="9">
        <v>13001</v>
      </c>
      <c r="B133" s="9" t="s">
        <v>40</v>
      </c>
      <c r="C133" s="10">
        <v>1214.1600000000001</v>
      </c>
      <c r="D133" s="10">
        <v>1228.8800000000001</v>
      </c>
      <c r="E133" s="10">
        <v>1204.1199999999999</v>
      </c>
      <c r="F133" s="10">
        <f>ROUND((C133+D133)/2,2)</f>
        <v>1221.52</v>
      </c>
      <c r="G133" s="10">
        <f>IF(F133&gt;E133,F133,E133)</f>
        <v>1221.52</v>
      </c>
      <c r="H133" s="11">
        <v>4876.76</v>
      </c>
      <c r="I133" s="16">
        <f>IF(G133&lt;200,847.54,IF(G133&gt;600,0,((G133*-0.0005)+0.3)*4237.72))</f>
        <v>0</v>
      </c>
      <c r="J133" s="12">
        <f>G133*(H133+I133)</f>
        <v>5957059.8752000006</v>
      </c>
      <c r="K133" s="12">
        <v>3658</v>
      </c>
      <c r="L133" s="13">
        <v>0</v>
      </c>
      <c r="M133" s="13">
        <f>ROUND((J133+K133+L133),0)</f>
        <v>5960718</v>
      </c>
    </row>
    <row r="134" spans="1:13" ht="13.5" customHeight="1" x14ac:dyDescent="0.35">
      <c r="A134" s="9">
        <v>60006</v>
      </c>
      <c r="B134" s="9" t="s">
        <v>151</v>
      </c>
      <c r="C134" s="10">
        <v>349</v>
      </c>
      <c r="D134" s="10">
        <v>348.4</v>
      </c>
      <c r="E134" s="10">
        <v>331</v>
      </c>
      <c r="F134" s="10">
        <f>ROUND((C134+D134)/2,2)</f>
        <v>348.7</v>
      </c>
      <c r="G134" s="10">
        <f>IF(F134&gt;E134,F134,E134)</f>
        <v>348.7</v>
      </c>
      <c r="H134" s="11">
        <v>4876.76</v>
      </c>
      <c r="I134" s="16">
        <f>IF(G134&lt;200,847.54,IF(G134&gt;600,0,((G134*-0.0005)+0.3)*4237.72))</f>
        <v>532.46951799999999</v>
      </c>
      <c r="J134" s="12">
        <f>G134*(H134+I134)</f>
        <v>1886198.3329266</v>
      </c>
      <c r="K134" s="12">
        <v>8534</v>
      </c>
      <c r="L134" s="13">
        <v>0</v>
      </c>
      <c r="M134" s="13">
        <f>ROUND((J134+K134+L134),0)</f>
        <v>1894732</v>
      </c>
    </row>
    <row r="135" spans="1:13" ht="13.5" customHeight="1" x14ac:dyDescent="0.35">
      <c r="A135" s="9">
        <v>11004</v>
      </c>
      <c r="B135" s="9" t="s">
        <v>36</v>
      </c>
      <c r="C135" s="10">
        <v>769</v>
      </c>
      <c r="D135" s="10">
        <v>812.4</v>
      </c>
      <c r="E135" s="10">
        <v>831</v>
      </c>
      <c r="F135" s="10">
        <f>ROUND((C135+D135)/2,2)</f>
        <v>790.7</v>
      </c>
      <c r="G135" s="10">
        <f>IF(F135&gt;E135,F135,E135)</f>
        <v>831</v>
      </c>
      <c r="H135" s="11">
        <v>4876.76</v>
      </c>
      <c r="I135" s="16">
        <f>IF(G135&lt;200,847.54,IF(G135&gt;600,0,((G135*-0.0005)+0.3)*4237.72))</f>
        <v>0</v>
      </c>
      <c r="J135" s="12">
        <f>G135*(H135+I135)</f>
        <v>4052587.56</v>
      </c>
      <c r="K135" s="12">
        <v>1219</v>
      </c>
      <c r="L135" s="13">
        <v>0</v>
      </c>
      <c r="M135" s="13">
        <f>ROUND((J135+K135+L135),0)</f>
        <v>4053807</v>
      </c>
    </row>
    <row r="136" spans="1:13" ht="13.5" customHeight="1" x14ac:dyDescent="0.35">
      <c r="A136" s="9">
        <v>51005</v>
      </c>
      <c r="B136" s="9" t="s">
        <v>129</v>
      </c>
      <c r="C136" s="10">
        <v>254</v>
      </c>
      <c r="D136" s="10">
        <v>259</v>
      </c>
      <c r="E136" s="10">
        <v>255</v>
      </c>
      <c r="F136" s="10">
        <f>ROUND((C136+D136)/2,2)</f>
        <v>256.5</v>
      </c>
      <c r="G136" s="10">
        <f>IF(F136&gt;E136,F136,E136)</f>
        <v>256.5</v>
      </c>
      <c r="H136" s="11">
        <v>4876.76</v>
      </c>
      <c r="I136" s="16">
        <f>IF(G136&lt;200,847.54,IF(G136&gt;600,0,((G136*-0.0005)+0.3)*4237.72))</f>
        <v>727.82840999999996</v>
      </c>
      <c r="J136" s="12">
        <f>G136*(H136+I136)</f>
        <v>1437576.927165</v>
      </c>
      <c r="K136" s="12">
        <v>0</v>
      </c>
      <c r="L136" s="13">
        <v>0</v>
      </c>
      <c r="M136" s="13">
        <f>ROUND((J136+K136+L136),0)</f>
        <v>1437577</v>
      </c>
    </row>
    <row r="137" spans="1:13" ht="13.5" customHeight="1" x14ac:dyDescent="0.35">
      <c r="A137" s="9">
        <v>6005</v>
      </c>
      <c r="B137" s="9" t="s">
        <v>28</v>
      </c>
      <c r="C137" s="10">
        <v>317.43</v>
      </c>
      <c r="D137" s="10">
        <v>307</v>
      </c>
      <c r="E137" s="10">
        <v>308</v>
      </c>
      <c r="F137" s="10">
        <f>ROUND((C137+D137)/2,2)</f>
        <v>312.22000000000003</v>
      </c>
      <c r="G137" s="10">
        <f>IF(F137&gt;E137,F137,E137)</f>
        <v>312.22000000000003</v>
      </c>
      <c r="H137" s="11">
        <v>4876.76</v>
      </c>
      <c r="I137" s="16">
        <f>IF(G137&lt;200,847.54,IF(G137&gt;600,0,((G137*-0.0005)+0.3)*4237.72))</f>
        <v>609.76553079999985</v>
      </c>
      <c r="J137" s="12">
        <f>G137*(H137+I137)</f>
        <v>1713003.001226376</v>
      </c>
      <c r="K137" s="12">
        <v>1219</v>
      </c>
      <c r="L137" s="13">
        <v>0</v>
      </c>
      <c r="M137" s="13">
        <f>ROUND((J137+K137+L137),0)</f>
        <v>1714222</v>
      </c>
    </row>
    <row r="138" spans="1:13" ht="13.5" customHeight="1" x14ac:dyDescent="0.35">
      <c r="A138" s="9">
        <v>14004</v>
      </c>
      <c r="B138" s="9" t="s">
        <v>44</v>
      </c>
      <c r="C138" s="10">
        <v>3857.12</v>
      </c>
      <c r="D138" s="10">
        <v>3913.23</v>
      </c>
      <c r="E138" s="10">
        <v>3967.17</v>
      </c>
      <c r="F138" s="10">
        <f>ROUND((C138+D138)/2,2)</f>
        <v>3885.18</v>
      </c>
      <c r="G138" s="10">
        <f>IF(F138&gt;E138,F138,E138)</f>
        <v>3967.17</v>
      </c>
      <c r="H138" s="11">
        <v>4876.76</v>
      </c>
      <c r="I138" s="16">
        <f>IF(G138&lt;200,847.54,IF(G138&gt;600,0,((G138*-0.0005)+0.3)*4237.72))</f>
        <v>0</v>
      </c>
      <c r="J138" s="12">
        <f>G138*(H138+I138)</f>
        <v>19346935.9692</v>
      </c>
      <c r="K138" s="12">
        <v>14630</v>
      </c>
      <c r="L138" s="13">
        <v>0</v>
      </c>
      <c r="M138" s="13">
        <f>ROUND((J138+K138+L138),0)</f>
        <v>19361566</v>
      </c>
    </row>
    <row r="139" spans="1:13" ht="13.5" customHeight="1" x14ac:dyDescent="0.35">
      <c r="A139" s="9">
        <v>18003</v>
      </c>
      <c r="B139" s="9" t="s">
        <v>54</v>
      </c>
      <c r="C139" s="10">
        <v>160</v>
      </c>
      <c r="D139" s="10">
        <v>156</v>
      </c>
      <c r="E139" s="10">
        <v>173</v>
      </c>
      <c r="F139" s="10">
        <f>ROUND((C139+D139)/2,2)</f>
        <v>158</v>
      </c>
      <c r="G139" s="10">
        <f>IF(F139&gt;E139,F139,E139)</f>
        <v>173</v>
      </c>
      <c r="H139" s="11">
        <v>4876.76</v>
      </c>
      <c r="I139" s="16">
        <f>IF(G139&lt;200,847.54,IF(G139&gt;600,0,((G139*-0.0005)+0.3)*4237.72))</f>
        <v>847.54</v>
      </c>
      <c r="J139" s="12">
        <f>G139*(H139+I139)</f>
        <v>990303.9</v>
      </c>
      <c r="K139" s="12">
        <v>0</v>
      </c>
      <c r="L139" s="13">
        <v>0</v>
      </c>
      <c r="M139" s="13">
        <f>ROUND((J139+K139+L139),0)</f>
        <v>990304</v>
      </c>
    </row>
    <row r="140" spans="1:13" ht="13.5" customHeight="1" x14ac:dyDescent="0.35">
      <c r="A140" s="9">
        <v>14005</v>
      </c>
      <c r="B140" s="9" t="s">
        <v>45</v>
      </c>
      <c r="C140" s="10">
        <v>215</v>
      </c>
      <c r="D140" s="10">
        <v>212</v>
      </c>
      <c r="E140" s="10">
        <v>238</v>
      </c>
      <c r="F140" s="10">
        <f>ROUND((C140+D140)/2,2)</f>
        <v>213.5</v>
      </c>
      <c r="G140" s="10">
        <f>IF(F140&gt;E140,F140,E140)</f>
        <v>238</v>
      </c>
      <c r="H140" s="11">
        <v>4876.76</v>
      </c>
      <c r="I140" s="16">
        <f>IF(G140&lt;200,847.54,IF(G140&gt;600,0,((G140*-0.0005)+0.3)*4237.72))</f>
        <v>767.02732000000003</v>
      </c>
      <c r="J140" s="12">
        <f>G140*(H140+I140)</f>
        <v>1343221.38216</v>
      </c>
      <c r="K140" s="12">
        <v>0</v>
      </c>
      <c r="L140" s="13">
        <v>0</v>
      </c>
      <c r="M140" s="13">
        <f>ROUND((J140+K140+L140),0)</f>
        <v>1343221</v>
      </c>
    </row>
    <row r="141" spans="1:13" ht="13.5" customHeight="1" x14ac:dyDescent="0.35">
      <c r="A141" s="9">
        <v>18005</v>
      </c>
      <c r="B141" s="9" t="s">
        <v>55</v>
      </c>
      <c r="C141" s="10">
        <v>535</v>
      </c>
      <c r="D141" s="10">
        <v>508</v>
      </c>
      <c r="E141" s="10">
        <v>513</v>
      </c>
      <c r="F141" s="10">
        <f>ROUND((C141+D141)/2,2)</f>
        <v>521.5</v>
      </c>
      <c r="G141" s="10">
        <f>IF(F141&gt;E141,F141,E141)</f>
        <v>521.5</v>
      </c>
      <c r="H141" s="11">
        <v>4876.76</v>
      </c>
      <c r="I141" s="16">
        <f>IF(G141&lt;200,847.54,IF(G141&gt;600,0,((G141*-0.0005)+0.3)*4237.72))</f>
        <v>166.33051000000003</v>
      </c>
      <c r="J141" s="12">
        <f>G141*(H141+I141)</f>
        <v>2629971.7009649999</v>
      </c>
      <c r="K141" s="12">
        <v>0</v>
      </c>
      <c r="L141" s="13">
        <v>0</v>
      </c>
      <c r="M141" s="13">
        <f>ROUND((J141+K141+L141),0)</f>
        <v>2629972</v>
      </c>
    </row>
    <row r="142" spans="1:13" ht="13.5" customHeight="1" x14ac:dyDescent="0.35">
      <c r="A142" s="9">
        <v>36002</v>
      </c>
      <c r="B142" s="9" t="s">
        <v>89</v>
      </c>
      <c r="C142" s="10">
        <v>281</v>
      </c>
      <c r="D142" s="10">
        <v>319</v>
      </c>
      <c r="E142" s="10">
        <v>339</v>
      </c>
      <c r="F142" s="10">
        <f>ROUND((C142+D142)/2,2)</f>
        <v>300</v>
      </c>
      <c r="G142" s="10">
        <f>IF(F142&gt;E142,F142,E142)</f>
        <v>339</v>
      </c>
      <c r="H142" s="11">
        <v>4876.76</v>
      </c>
      <c r="I142" s="16">
        <f>IF(G142&lt;200,847.54,IF(G142&gt;600,0,((G142*-0.0005)+0.3)*4237.72))</f>
        <v>553.02245999999991</v>
      </c>
      <c r="J142" s="12">
        <f>G142*(H142+I142)</f>
        <v>1840696.2539400002</v>
      </c>
      <c r="K142" s="12">
        <v>15849</v>
      </c>
      <c r="L142" s="13">
        <v>0</v>
      </c>
      <c r="M142" s="13">
        <f>ROUND((J142+K142+L142),0)</f>
        <v>1856545</v>
      </c>
    </row>
    <row r="143" spans="1:13" ht="13.5" customHeight="1" x14ac:dyDescent="0.35">
      <c r="A143" s="9">
        <v>49007</v>
      </c>
      <c r="B143" s="9" t="s">
        <v>122</v>
      </c>
      <c r="C143" s="10">
        <v>1372.72</v>
      </c>
      <c r="D143" s="10">
        <v>1340.93</v>
      </c>
      <c r="E143" s="10">
        <v>1375.93</v>
      </c>
      <c r="F143" s="10">
        <f>ROUND((C143+D143)/2,2)</f>
        <v>1356.83</v>
      </c>
      <c r="G143" s="10">
        <f>IF(F143&gt;E143,F143,E143)</f>
        <v>1375.93</v>
      </c>
      <c r="H143" s="11">
        <v>4876.76</v>
      </c>
      <c r="I143" s="16">
        <f>IF(G143&lt;200,847.54,IF(G143&gt;600,0,((G143*-0.0005)+0.3)*4237.72))</f>
        <v>0</v>
      </c>
      <c r="J143" s="12">
        <f>G143*(H143+I143)</f>
        <v>6710080.3868000004</v>
      </c>
      <c r="K143" s="12">
        <v>3658</v>
      </c>
      <c r="L143" s="13">
        <v>0</v>
      </c>
      <c r="M143" s="13">
        <f>ROUND((J143+K143+L143),0)</f>
        <v>6713738</v>
      </c>
    </row>
    <row r="144" spans="1:13" ht="13.5" customHeight="1" x14ac:dyDescent="0.35">
      <c r="A144" s="9">
        <v>1003</v>
      </c>
      <c r="B144" s="9" t="s">
        <v>14</v>
      </c>
      <c r="C144" s="10">
        <v>114</v>
      </c>
      <c r="D144" s="10">
        <v>116</v>
      </c>
      <c r="E144" s="10">
        <v>110</v>
      </c>
      <c r="F144" s="10">
        <f>ROUND((C144+D144)/2,2)</f>
        <v>115</v>
      </c>
      <c r="G144" s="10">
        <f>IF(F144&gt;E144,F144,E144)</f>
        <v>115</v>
      </c>
      <c r="H144" s="11">
        <v>4876.76</v>
      </c>
      <c r="I144" s="16">
        <f>IF(G144&lt;200,847.54,IF(G144&gt;600,0,((G144*-0.0005)+0.3)*4237.72))</f>
        <v>847.54</v>
      </c>
      <c r="J144" s="12">
        <f>G144*(H144+I144)</f>
        <v>658294.5</v>
      </c>
      <c r="K144" s="12">
        <v>0</v>
      </c>
      <c r="L144" s="13">
        <v>0</v>
      </c>
      <c r="M144" s="13">
        <f>ROUND((J144+K144+L144),0)</f>
        <v>658295</v>
      </c>
    </row>
    <row r="145" spans="1:13" ht="13.5" customHeight="1" x14ac:dyDescent="0.35">
      <c r="A145" s="9">
        <v>47001</v>
      </c>
      <c r="B145" s="9" t="s">
        <v>114</v>
      </c>
      <c r="C145" s="10">
        <v>408.49</v>
      </c>
      <c r="D145" s="10">
        <v>397</v>
      </c>
      <c r="E145" s="10">
        <v>400</v>
      </c>
      <c r="F145" s="10">
        <f>ROUND((C145+D145)/2,2)</f>
        <v>402.75</v>
      </c>
      <c r="G145" s="10">
        <f>IF(F145&gt;E145,F145,E145)</f>
        <v>402.75</v>
      </c>
      <c r="H145" s="11">
        <v>4876.76</v>
      </c>
      <c r="I145" s="16">
        <f>IF(G145&lt;200,847.54,IF(G145&gt;600,0,((G145*-0.0005)+0.3)*4237.72))</f>
        <v>417.94513499999999</v>
      </c>
      <c r="J145" s="12">
        <f>G145*(H145+I145)</f>
        <v>2132442.4931212501</v>
      </c>
      <c r="K145" s="12">
        <v>0</v>
      </c>
      <c r="L145" s="13">
        <v>0</v>
      </c>
      <c r="M145" s="13">
        <f>ROUND((J145+K145+L145),0)</f>
        <v>2132442</v>
      </c>
    </row>
    <row r="146" spans="1:13" ht="13.5" customHeight="1" x14ac:dyDescent="0.35">
      <c r="A146" s="9">
        <v>12003</v>
      </c>
      <c r="B146" s="9" t="s">
        <v>39</v>
      </c>
      <c r="C146" s="10">
        <v>227</v>
      </c>
      <c r="D146" s="10">
        <v>208</v>
      </c>
      <c r="E146" s="10">
        <v>214</v>
      </c>
      <c r="F146" s="10">
        <f>ROUND((C146+D146)/2,2)</f>
        <v>217.5</v>
      </c>
      <c r="G146" s="10">
        <f>IF(F146&gt;E146,F146,E146)</f>
        <v>217.5</v>
      </c>
      <c r="H146" s="11">
        <v>4876.76</v>
      </c>
      <c r="I146" s="16">
        <f>IF(G146&lt;200,847.54,IF(G146&gt;600,0,((G146*-0.0005)+0.3)*4237.72))</f>
        <v>810.46394999999995</v>
      </c>
      <c r="J146" s="12">
        <f>G146*(H146+I146)</f>
        <v>1236971.2091250001</v>
      </c>
      <c r="K146" s="12">
        <v>25603</v>
      </c>
      <c r="L146" s="13">
        <v>0</v>
      </c>
      <c r="M146" s="13">
        <f>ROUND((J146+K146+L146),0)</f>
        <v>1262574</v>
      </c>
    </row>
    <row r="147" spans="1:13" ht="13.5" customHeight="1" x14ac:dyDescent="0.35">
      <c r="A147" s="9">
        <v>54007</v>
      </c>
      <c r="B147" s="9" t="s">
        <v>137</v>
      </c>
      <c r="C147" s="10">
        <v>207</v>
      </c>
      <c r="D147" s="10">
        <v>211</v>
      </c>
      <c r="E147" s="10">
        <v>197</v>
      </c>
      <c r="F147" s="10">
        <f>ROUND((C147+D147)/2,2)</f>
        <v>209</v>
      </c>
      <c r="G147" s="10">
        <f>IF(F147&gt;E147,F147,E147)</f>
        <v>209</v>
      </c>
      <c r="H147" s="11">
        <v>4876.76</v>
      </c>
      <c r="I147" s="16">
        <f>IF(G147&lt;200,847.54,IF(G147&gt;600,0,((G147*-0.0005)+0.3)*4237.72))</f>
        <v>828.47426000000007</v>
      </c>
      <c r="J147" s="12">
        <f>G147*(H147+I147)</f>
        <v>1192393.96034</v>
      </c>
      <c r="K147" s="12">
        <v>0</v>
      </c>
      <c r="L147" s="13">
        <v>0</v>
      </c>
      <c r="M147" s="13">
        <f>ROUND((J147+K147+L147),0)</f>
        <v>1192394</v>
      </c>
    </row>
    <row r="148" spans="1:13" ht="13.5" customHeight="1" x14ac:dyDescent="0.35">
      <c r="A148" s="9">
        <v>59002</v>
      </c>
      <c r="B148" s="9" t="s">
        <v>146</v>
      </c>
      <c r="C148" s="10">
        <v>676</v>
      </c>
      <c r="D148" s="10">
        <v>684</v>
      </c>
      <c r="E148" s="10">
        <v>721</v>
      </c>
      <c r="F148" s="10">
        <f>ROUND((C148+D148)/2,2)</f>
        <v>680</v>
      </c>
      <c r="G148" s="10">
        <f>IF(F148&gt;E148,F148,E148)</f>
        <v>721</v>
      </c>
      <c r="H148" s="11">
        <v>4876.76</v>
      </c>
      <c r="I148" s="16">
        <f>IF(G148&lt;200,847.54,IF(G148&gt;600,0,((G148*-0.0005)+0.3)*4237.72))</f>
        <v>0</v>
      </c>
      <c r="J148" s="12">
        <f>G148*(H148+I148)</f>
        <v>3516143.96</v>
      </c>
      <c r="K148" s="12">
        <v>0</v>
      </c>
      <c r="L148" s="13">
        <v>0</v>
      </c>
      <c r="M148" s="13">
        <f>ROUND((J148+K148+L148),0)</f>
        <v>3516144</v>
      </c>
    </row>
    <row r="149" spans="1:13" ht="13.5" customHeight="1" x14ac:dyDescent="0.35">
      <c r="A149" s="17">
        <v>2006</v>
      </c>
      <c r="B149" s="9" t="s">
        <v>17</v>
      </c>
      <c r="C149" s="10">
        <v>330</v>
      </c>
      <c r="D149" s="10">
        <v>350</v>
      </c>
      <c r="E149" s="10">
        <v>349</v>
      </c>
      <c r="F149" s="10">
        <f>ROUND((C149+D149)/2,2)</f>
        <v>340</v>
      </c>
      <c r="G149" s="10">
        <f>IF(F149&gt;E149,F149,E149)</f>
        <v>349</v>
      </c>
      <c r="H149" s="11">
        <v>4876.76</v>
      </c>
      <c r="I149" s="16">
        <f>IF(G149&lt;200,847.54,IF(G149&gt;600,0,((G149*-0.0005)+0.3)*4237.72))</f>
        <v>531.83385999999996</v>
      </c>
      <c r="J149" s="12">
        <f>G149*(H149+I149)</f>
        <v>1887599.2571399999</v>
      </c>
      <c r="K149" s="12">
        <v>0</v>
      </c>
      <c r="L149" s="13">
        <v>0</v>
      </c>
      <c r="M149" s="13">
        <f>ROUND((J149+K149+L149),0)</f>
        <v>1887599</v>
      </c>
    </row>
    <row r="150" spans="1:13" ht="13.5" customHeight="1" x14ac:dyDescent="0.35">
      <c r="A150" s="9">
        <v>55004</v>
      </c>
      <c r="B150" s="9" t="s">
        <v>138</v>
      </c>
      <c r="C150" s="10">
        <v>222</v>
      </c>
      <c r="D150" s="10">
        <v>212</v>
      </c>
      <c r="E150" s="10">
        <v>204</v>
      </c>
      <c r="F150" s="10">
        <f>ROUND((C150+D150)/2,2)</f>
        <v>217</v>
      </c>
      <c r="G150" s="10">
        <f>IF(F150&gt;E150,F150,E150)</f>
        <v>217</v>
      </c>
      <c r="H150" s="11">
        <v>4876.76</v>
      </c>
      <c r="I150" s="16">
        <f>IF(G150&lt;200,847.54,IF(G150&gt;600,0,((G150*-0.0005)+0.3)*4237.72))</f>
        <v>811.52338000000009</v>
      </c>
      <c r="J150" s="12">
        <f>G150*(H150+I150)</f>
        <v>1234357.4934600003</v>
      </c>
      <c r="K150" s="12">
        <v>0</v>
      </c>
      <c r="L150" s="13">
        <v>0</v>
      </c>
      <c r="M150" s="13">
        <f>ROUND((J150+K150+L150),0)</f>
        <v>1234357</v>
      </c>
    </row>
    <row r="151" spans="1:13" ht="13.5" customHeight="1" x14ac:dyDescent="0.35">
      <c r="A151" s="9">
        <v>63003</v>
      </c>
      <c r="B151" s="9" t="s">
        <v>159</v>
      </c>
      <c r="C151" s="10">
        <v>2682.41</v>
      </c>
      <c r="D151" s="10">
        <v>2685.36</v>
      </c>
      <c r="E151" s="10">
        <v>2709.67</v>
      </c>
      <c r="F151" s="10">
        <f>ROUND((C151+D151)/2,2)</f>
        <v>2683.89</v>
      </c>
      <c r="G151" s="10">
        <f>IF(F151&gt;E151,F151,E151)</f>
        <v>2709.67</v>
      </c>
      <c r="H151" s="11">
        <v>4876.76</v>
      </c>
      <c r="I151" s="16">
        <f>IF(G151&lt;200,847.54,IF(G151&gt;600,0,((G151*-0.0005)+0.3)*4237.72))</f>
        <v>0</v>
      </c>
      <c r="J151" s="12">
        <f>G151*(H151+I151)</f>
        <v>13214410.269200001</v>
      </c>
      <c r="K151" s="12">
        <v>21945</v>
      </c>
      <c r="L151" s="13">
        <v>0</v>
      </c>
      <c r="M151" s="13">
        <f>ROUND((J151+K151+L151),0)</f>
        <v>13236355</v>
      </c>
    </row>
    <row r="152" spans="1:13" x14ac:dyDescent="0.35">
      <c r="A152" s="18"/>
      <c r="B152" s="18"/>
      <c r="C152" s="10">
        <f>SUM(C2:C151)+C156+C157</f>
        <v>128746.4</v>
      </c>
      <c r="D152" s="10">
        <f>SUM(D2:D151)+D156+D157</f>
        <v>130052.48999999999</v>
      </c>
      <c r="E152" s="10">
        <f>SUM(E2:E151)</f>
        <v>131221.81</v>
      </c>
      <c r="F152" s="10">
        <f>SUM(F2:F151)</f>
        <v>129158.58999999998</v>
      </c>
      <c r="G152" s="10">
        <f>SUM(G2:G151)</f>
        <v>132270.78999999998</v>
      </c>
      <c r="H152" s="11" t="s">
        <v>163</v>
      </c>
      <c r="I152" s="12"/>
      <c r="J152" s="12">
        <f>SUM(J2:J151)</f>
        <v>662055446.25933623</v>
      </c>
      <c r="K152" s="13">
        <f>SUM(K2:K151)</f>
        <v>2955320</v>
      </c>
      <c r="L152" s="13">
        <f>SUM(L2:L151)</f>
        <v>114807</v>
      </c>
      <c r="M152" s="13">
        <f>SUM(M2:M151)</f>
        <v>665125574</v>
      </c>
    </row>
    <row r="153" spans="1:13" ht="16.5" thickBot="1" x14ac:dyDescent="0.4">
      <c r="A153" s="19"/>
      <c r="B153" s="19"/>
      <c r="C153" s="20"/>
      <c r="D153" s="20"/>
      <c r="E153" s="20"/>
      <c r="F153" s="21"/>
      <c r="G153" s="21"/>
      <c r="J153" s="24"/>
      <c r="K153" s="25"/>
      <c r="L153" s="26"/>
      <c r="M153" s="26"/>
    </row>
    <row r="154" spans="1:13" s="35" customFormat="1" ht="16.5" thickBot="1" x14ac:dyDescent="0.4">
      <c r="A154" s="27" t="s">
        <v>163</v>
      </c>
      <c r="B154" s="28" t="s">
        <v>164</v>
      </c>
      <c r="C154" s="29">
        <v>44</v>
      </c>
      <c r="D154" s="29">
        <v>40</v>
      </c>
      <c r="E154" s="29">
        <v>58</v>
      </c>
      <c r="F154" s="30">
        <f t="shared" ref="F154" si="0">ROUND((C154+D154)/2,2)</f>
        <v>42</v>
      </c>
      <c r="G154" s="30">
        <f t="shared" ref="G154" si="1">IF(F154&gt;E154,F154,E154)</f>
        <v>58</v>
      </c>
      <c r="H154" s="31">
        <v>4876.76</v>
      </c>
      <c r="I154" s="32">
        <f t="shared" ref="I154" si="2">IF(G154&lt;200,847.54,IF(G154&gt;600,0,((G154*-0.0005)+0.3)*4237.72))</f>
        <v>847.54</v>
      </c>
      <c r="J154" s="33">
        <f t="shared" ref="J154" si="3">G154*(H154+I154)</f>
        <v>332009.40000000002</v>
      </c>
      <c r="K154" s="25"/>
      <c r="L154" s="34"/>
      <c r="M154" s="34">
        <f t="shared" ref="M154" si="4">ROUND((J154+K154+L154),0)</f>
        <v>332009</v>
      </c>
    </row>
    <row r="155" spans="1:13" ht="16.5" x14ac:dyDescent="0.4">
      <c r="C155" s="37"/>
      <c r="D155" s="37"/>
      <c r="E155" s="37"/>
      <c r="F155" s="37"/>
      <c r="G155" s="37"/>
      <c r="M155" s="14">
        <f>SUM(M152+M154)</f>
        <v>665457583</v>
      </c>
    </row>
    <row r="156" spans="1:13" ht="13.5" customHeight="1" x14ac:dyDescent="0.4">
      <c r="A156" s="9">
        <v>1002</v>
      </c>
      <c r="B156" s="9" t="s">
        <v>165</v>
      </c>
      <c r="C156" s="40">
        <v>107</v>
      </c>
      <c r="D156" s="41">
        <v>97</v>
      </c>
    </row>
    <row r="157" spans="1:13" ht="13.5" customHeight="1" x14ac:dyDescent="0.4">
      <c r="A157" s="9">
        <v>21002</v>
      </c>
      <c r="B157" s="9" t="s">
        <v>166</v>
      </c>
      <c r="C157" s="40">
        <v>143</v>
      </c>
      <c r="D157" s="41">
        <v>135</v>
      </c>
    </row>
  </sheetData>
  <sortState ref="A2:M151">
    <sortCondition ref="B2:B151"/>
  </sortState>
  <printOptions gridLines="1"/>
  <pageMargins left="1" right="0.25" top="0.39" bottom="0.45" header="0.17" footer="0.16"/>
  <pageSetup scale="70" fitToHeight="0" orientation="landscape" cellComments="asDisplayed" r:id="rId1"/>
  <headerFooter alignWithMargins="0">
    <oddHeader xml:space="preserve">&amp;C&amp;"Arial Unicode MS,Regular"&amp;12FY2016 General State Aid District Need Calculation&amp;"Lucida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2016-06-22T13:03:40Z</cp:lastPrinted>
  <dcterms:created xsi:type="dcterms:W3CDTF">2016-06-22T12:56:56Z</dcterms:created>
  <dcterms:modified xsi:type="dcterms:W3CDTF">2016-06-22T13:04:19Z</dcterms:modified>
</cp:coreProperties>
</file>