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Need Calc" sheetId="1" r:id="rId1"/>
  </sheets>
  <externalReferences>
    <externalReference r:id="rId2"/>
    <externalReference r:id="rId3"/>
    <externalReference r:id="rId4"/>
  </externalReferences>
  <definedNames>
    <definedName name="_51002">[1]Districts!#REF!</definedName>
    <definedName name="_xlnm._FilterDatabase" localSheetId="0" hidden="1">'Need Calc'!$A$1:$M$153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'Need Calc'!$A$1:$M$155</definedName>
    <definedName name="_xlnm.Print_Titles" localSheetId="0">'Need Calc'!$A:$B,'Need Calc'!$1:$1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est">[1]Districts!#REF!</definedName>
    <definedName name="Tot_Number_Of_Teachers">#REF!</definedName>
    <definedName name="Total_Expenditure">#REF!</definedName>
    <definedName name="TOTAL_INSTRUCTIONAL_STAFF">#REF!</definedName>
    <definedName name="Y">1</definedName>
  </definedNames>
  <calcPr calcId="145621"/>
</workbook>
</file>

<file path=xl/calcChain.xml><?xml version="1.0" encoding="utf-8"?>
<calcChain xmlns="http://schemas.openxmlformats.org/spreadsheetml/2006/main">
  <c r="G155" i="1" l="1"/>
  <c r="K155" i="1" s="1"/>
  <c r="M155" i="1" s="1"/>
  <c r="F155" i="1"/>
  <c r="F131" i="1"/>
  <c r="F119" i="1"/>
  <c r="F152" i="1"/>
  <c r="G152" i="1" s="1"/>
  <c r="I152" i="1" s="1"/>
  <c r="F99" i="1"/>
  <c r="F33" i="1"/>
  <c r="F12" i="1"/>
  <c r="F135" i="1"/>
  <c r="F107" i="1"/>
  <c r="G107" i="1"/>
  <c r="I107" i="1" s="1"/>
  <c r="F25" i="1"/>
  <c r="F30" i="1"/>
  <c r="G30" i="1" s="1"/>
  <c r="I30" i="1" s="1"/>
  <c r="F3" i="1"/>
  <c r="G3" i="1" s="1"/>
  <c r="I3" i="1" s="1"/>
  <c r="J104" i="1"/>
  <c r="F71" i="1"/>
  <c r="F38" i="1"/>
  <c r="F151" i="1"/>
  <c r="F128" i="1"/>
  <c r="F122" i="1"/>
  <c r="F58" i="1"/>
  <c r="F85" i="1"/>
  <c r="G85" i="1" s="1"/>
  <c r="I85" i="1" s="1"/>
  <c r="F137" i="1"/>
  <c r="G137" i="1" s="1"/>
  <c r="I137" i="1" s="1"/>
  <c r="F102" i="1"/>
  <c r="G102" i="1" s="1"/>
  <c r="I102" i="1" s="1"/>
  <c r="F39" i="1"/>
  <c r="G39" i="1" s="1"/>
  <c r="I39" i="1" s="1"/>
  <c r="F29" i="1"/>
  <c r="F52" i="1"/>
  <c r="F133" i="1"/>
  <c r="G133" i="1" s="1"/>
  <c r="I133" i="1" s="1"/>
  <c r="F56" i="1"/>
  <c r="G56" i="1" s="1"/>
  <c r="I56" i="1" s="1"/>
  <c r="F17" i="1"/>
  <c r="G17" i="1" s="1"/>
  <c r="I17" i="1" s="1"/>
  <c r="F74" i="1"/>
  <c r="F50" i="1"/>
  <c r="F83" i="1"/>
  <c r="F19" i="1"/>
  <c r="G19" i="1" s="1"/>
  <c r="I19" i="1" s="1"/>
  <c r="F87" i="1"/>
  <c r="F49" i="1"/>
  <c r="F100" i="1"/>
  <c r="G100" i="1" s="1"/>
  <c r="I100" i="1" s="1"/>
  <c r="F22" i="1"/>
  <c r="F129" i="1"/>
  <c r="F86" i="1"/>
  <c r="G86" i="1" s="1"/>
  <c r="I86" i="1" s="1"/>
  <c r="F23" i="1"/>
  <c r="F84" i="1"/>
  <c r="G84" i="1" s="1"/>
  <c r="I84" i="1" s="1"/>
  <c r="F115" i="1"/>
  <c r="G115" i="1" s="1"/>
  <c r="I115" i="1" s="1"/>
  <c r="F27" i="1"/>
  <c r="G27" i="1" s="1"/>
  <c r="I27" i="1" s="1"/>
  <c r="F82" i="1"/>
  <c r="F79" i="1"/>
  <c r="G79" i="1" s="1"/>
  <c r="I79" i="1" s="1"/>
  <c r="F143" i="1"/>
  <c r="J80" i="1"/>
  <c r="F80" i="1"/>
  <c r="F69" i="1"/>
  <c r="F108" i="1"/>
  <c r="G108" i="1"/>
  <c r="I108" i="1" s="1"/>
  <c r="F55" i="1"/>
  <c r="F65" i="1"/>
  <c r="G65" i="1"/>
  <c r="I65" i="1" s="1"/>
  <c r="F64" i="1"/>
  <c r="F97" i="1"/>
  <c r="G97" i="1" s="1"/>
  <c r="I97" i="1" s="1"/>
  <c r="F47" i="1"/>
  <c r="G47" i="1" s="1"/>
  <c r="I47" i="1" s="1"/>
  <c r="F62" i="1"/>
  <c r="G62" i="1" s="1"/>
  <c r="I62" i="1" s="1"/>
  <c r="F124" i="1"/>
  <c r="F21" i="1"/>
  <c r="F96" i="1"/>
  <c r="G96" i="1" s="1"/>
  <c r="I96" i="1" s="1"/>
  <c r="F13" i="1"/>
  <c r="G13" i="1" s="1"/>
  <c r="I13" i="1" s="1"/>
  <c r="F105" i="1"/>
  <c r="G105" i="1" s="1"/>
  <c r="I105" i="1" s="1"/>
  <c r="F72" i="1"/>
  <c r="J76" i="1"/>
  <c r="F76" i="1"/>
  <c r="F16" i="1"/>
  <c r="F7" i="1"/>
  <c r="F41" i="1"/>
  <c r="G41" i="1"/>
  <c r="I41" i="1" s="1"/>
  <c r="K41" i="1" s="1"/>
  <c r="M41" i="1" s="1"/>
  <c r="F37" i="1"/>
  <c r="F142" i="1"/>
  <c r="F101" i="1"/>
  <c r="F48" i="1"/>
  <c r="F32" i="1"/>
  <c r="F123" i="1"/>
  <c r="F93" i="1"/>
  <c r="F141" i="1"/>
  <c r="F67" i="1"/>
  <c r="J77" i="1"/>
  <c r="F77" i="1"/>
  <c r="G77" i="1" s="1"/>
  <c r="I77" i="1" s="1"/>
  <c r="F147" i="1"/>
  <c r="G147" i="1" s="1"/>
  <c r="I147" i="1" s="1"/>
  <c r="J111" i="1"/>
  <c r="F136" i="1"/>
  <c r="F5" i="1"/>
  <c r="F68" i="1"/>
  <c r="F10" i="1"/>
  <c r="F81" i="1"/>
  <c r="F26" i="1"/>
  <c r="F138" i="1"/>
  <c r="F54" i="1"/>
  <c r="G54" i="1" s="1"/>
  <c r="I54" i="1" s="1"/>
  <c r="F2" i="1"/>
  <c r="F121" i="1"/>
  <c r="F46" i="1"/>
  <c r="F20" i="1"/>
  <c r="F15" i="1"/>
  <c r="F8" i="1"/>
  <c r="F11" i="1"/>
  <c r="J150" i="1"/>
  <c r="F150" i="1"/>
  <c r="F75" i="1"/>
  <c r="F145" i="1"/>
  <c r="G145" i="1" s="1"/>
  <c r="I145" i="1" s="1"/>
  <c r="G23" i="1" l="1"/>
  <c r="I23" i="1" s="1"/>
  <c r="G52" i="1"/>
  <c r="I52" i="1" s="1"/>
  <c r="G119" i="1"/>
  <c r="I119" i="1" s="1"/>
  <c r="G75" i="1"/>
  <c r="I75" i="1" s="1"/>
  <c r="K75" i="1" s="1"/>
  <c r="M75" i="1" s="1"/>
  <c r="G5" i="1"/>
  <c r="I5" i="1" s="1"/>
  <c r="G21" i="1"/>
  <c r="I21" i="1" s="1"/>
  <c r="K21" i="1" s="1"/>
  <c r="M21" i="1" s="1"/>
  <c r="G49" i="1"/>
  <c r="I49" i="1" s="1"/>
  <c r="G46" i="1"/>
  <c r="I46" i="1" s="1"/>
  <c r="K46" i="1" s="1"/>
  <c r="M46" i="1" s="1"/>
  <c r="G129" i="1"/>
  <c r="I129" i="1" s="1"/>
  <c r="K129" i="1" s="1"/>
  <c r="M129" i="1" s="1"/>
  <c r="G8" i="1"/>
  <c r="I8" i="1" s="1"/>
  <c r="K8" i="1" s="1"/>
  <c r="M8" i="1" s="1"/>
  <c r="G81" i="1"/>
  <c r="I81" i="1" s="1"/>
  <c r="K81" i="1" s="1"/>
  <c r="M81" i="1" s="1"/>
  <c r="G32" i="1"/>
  <c r="I32" i="1" s="1"/>
  <c r="K32" i="1" s="1"/>
  <c r="M32" i="1" s="1"/>
  <c r="F31" i="1"/>
  <c r="G31" i="1" s="1"/>
  <c r="I31" i="1" s="1"/>
  <c r="F51" i="1"/>
  <c r="G51" i="1" s="1"/>
  <c r="I51" i="1" s="1"/>
  <c r="F24" i="1"/>
  <c r="G24" i="1" s="1"/>
  <c r="I24" i="1" s="1"/>
  <c r="K24" i="1" s="1"/>
  <c r="M24" i="1" s="1"/>
  <c r="F89" i="1"/>
  <c r="G89" i="1" s="1"/>
  <c r="I89" i="1" s="1"/>
  <c r="K89" i="1" s="1"/>
  <c r="M89" i="1" s="1"/>
  <c r="F35" i="1"/>
  <c r="G128" i="1"/>
  <c r="I128" i="1" s="1"/>
  <c r="G25" i="1"/>
  <c r="I25" i="1" s="1"/>
  <c r="G33" i="1"/>
  <c r="I33" i="1" s="1"/>
  <c r="F127" i="1"/>
  <c r="G11" i="1"/>
  <c r="I11" i="1" s="1"/>
  <c r="G20" i="1"/>
  <c r="I20" i="1" s="1"/>
  <c r="G2" i="1"/>
  <c r="I2" i="1" s="1"/>
  <c r="G26" i="1"/>
  <c r="I26" i="1" s="1"/>
  <c r="G68" i="1"/>
  <c r="I68" i="1" s="1"/>
  <c r="F28" i="1"/>
  <c r="G28" i="1" s="1"/>
  <c r="I28" i="1" s="1"/>
  <c r="F134" i="1"/>
  <c r="G141" i="1"/>
  <c r="I141" i="1" s="1"/>
  <c r="K141" i="1" s="1"/>
  <c r="M141" i="1" s="1"/>
  <c r="G101" i="1"/>
  <c r="I101" i="1" s="1"/>
  <c r="K101" i="1" s="1"/>
  <c r="M101" i="1" s="1"/>
  <c r="G16" i="1"/>
  <c r="I16" i="1" s="1"/>
  <c r="K16" i="1" s="1"/>
  <c r="M16" i="1" s="1"/>
  <c r="F59" i="1"/>
  <c r="G59" i="1" s="1"/>
  <c r="I59" i="1" s="1"/>
  <c r="F63" i="1"/>
  <c r="K65" i="1"/>
  <c r="M65" i="1" s="1"/>
  <c r="K108" i="1"/>
  <c r="M108" i="1" s="1"/>
  <c r="F34" i="1"/>
  <c r="G34" i="1" s="1"/>
  <c r="I34" i="1" s="1"/>
  <c r="F106" i="1"/>
  <c r="F66" i="1"/>
  <c r="G66" i="1" s="1"/>
  <c r="I66" i="1" s="1"/>
  <c r="F120" i="1"/>
  <c r="G120" i="1" s="1"/>
  <c r="I120" i="1" s="1"/>
  <c r="K120" i="1" s="1"/>
  <c r="M120" i="1" s="1"/>
  <c r="F14" i="1"/>
  <c r="G14" i="1" s="1"/>
  <c r="I14" i="1" s="1"/>
  <c r="F126" i="1"/>
  <c r="F57" i="1"/>
  <c r="F139" i="1"/>
  <c r="G139" i="1" s="1"/>
  <c r="I139" i="1" s="1"/>
  <c r="K139" i="1" s="1"/>
  <c r="M139" i="1" s="1"/>
  <c r="F98" i="1"/>
  <c r="G98" i="1" s="1"/>
  <c r="I98" i="1" s="1"/>
  <c r="K98" i="1" s="1"/>
  <c r="M98" i="1" s="1"/>
  <c r="F109" i="1"/>
  <c r="G109" i="1" s="1"/>
  <c r="I109" i="1" s="1"/>
  <c r="F132" i="1"/>
  <c r="G132" i="1" s="1"/>
  <c r="I132" i="1" s="1"/>
  <c r="K132" i="1" s="1"/>
  <c r="M132" i="1" s="1"/>
  <c r="G143" i="1"/>
  <c r="I143" i="1" s="1"/>
  <c r="K143" i="1" s="1"/>
  <c r="M143" i="1" s="1"/>
  <c r="F6" i="1"/>
  <c r="G6" i="1" s="1"/>
  <c r="I6" i="1" s="1"/>
  <c r="G22" i="1"/>
  <c r="I22" i="1" s="1"/>
  <c r="K22" i="1" s="1"/>
  <c r="M22" i="1" s="1"/>
  <c r="F91" i="1"/>
  <c r="G91" i="1" s="1"/>
  <c r="I91" i="1" s="1"/>
  <c r="F70" i="1"/>
  <c r="G70" i="1" s="1"/>
  <c r="I70" i="1" s="1"/>
  <c r="F112" i="1"/>
  <c r="G112" i="1" s="1"/>
  <c r="I112" i="1" s="1"/>
  <c r="F104" i="1"/>
  <c r="G104" i="1" s="1"/>
  <c r="I104" i="1" s="1"/>
  <c r="F78" i="1"/>
  <c r="G78" i="1" s="1"/>
  <c r="I78" i="1" s="1"/>
  <c r="G134" i="1"/>
  <c r="I134" i="1" s="1"/>
  <c r="K134" i="1" s="1"/>
  <c r="M134" i="1" s="1"/>
  <c r="G123" i="1"/>
  <c r="I123" i="1" s="1"/>
  <c r="K123" i="1" s="1"/>
  <c r="M123" i="1" s="1"/>
  <c r="G37" i="1"/>
  <c r="I37" i="1" s="1"/>
  <c r="K37" i="1" s="1"/>
  <c r="M37" i="1" s="1"/>
  <c r="F42" i="1"/>
  <c r="G42" i="1" s="1"/>
  <c r="I42" i="1" s="1"/>
  <c r="F60" i="1"/>
  <c r="G60" i="1" s="1"/>
  <c r="I60" i="1" s="1"/>
  <c r="K60" i="1" s="1"/>
  <c r="M60" i="1" s="1"/>
  <c r="G80" i="1"/>
  <c r="I80" i="1" s="1"/>
  <c r="G106" i="1"/>
  <c r="I106" i="1" s="1"/>
  <c r="F125" i="1"/>
  <c r="G125" i="1" s="1"/>
  <c r="I125" i="1" s="1"/>
  <c r="F88" i="1"/>
  <c r="G88" i="1" s="1"/>
  <c r="I88" i="1" s="1"/>
  <c r="K56" i="1"/>
  <c r="M56" i="1" s="1"/>
  <c r="F144" i="1"/>
  <c r="G144" i="1" s="1"/>
  <c r="I144" i="1" s="1"/>
  <c r="G58" i="1"/>
  <c r="I58" i="1" s="1"/>
  <c r="G38" i="1"/>
  <c r="I38" i="1" s="1"/>
  <c r="F149" i="1"/>
  <c r="G149" i="1" s="1"/>
  <c r="I149" i="1" s="1"/>
  <c r="F90" i="1"/>
  <c r="G90" i="1" s="1"/>
  <c r="I90" i="1" s="1"/>
  <c r="G135" i="1"/>
  <c r="I135" i="1" s="1"/>
  <c r="G57" i="1"/>
  <c r="I57" i="1" s="1"/>
  <c r="K57" i="1" s="1"/>
  <c r="M57" i="1" s="1"/>
  <c r="F40" i="1"/>
  <c r="G40" i="1" s="1"/>
  <c r="I40" i="1" s="1"/>
  <c r="K77" i="1"/>
  <c r="M77" i="1" s="1"/>
  <c r="K96" i="1"/>
  <c r="M96" i="1" s="1"/>
  <c r="K97" i="1"/>
  <c r="M97" i="1" s="1"/>
  <c r="K54" i="1"/>
  <c r="M54" i="1" s="1"/>
  <c r="K5" i="1"/>
  <c r="M5" i="1" s="1"/>
  <c r="K147" i="1"/>
  <c r="M147" i="1" s="1"/>
  <c r="K31" i="1"/>
  <c r="M31" i="1" s="1"/>
  <c r="K13" i="1"/>
  <c r="M13" i="1" s="1"/>
  <c r="K47" i="1"/>
  <c r="M47" i="1" s="1"/>
  <c r="K115" i="1"/>
  <c r="M115" i="1" s="1"/>
  <c r="K105" i="1"/>
  <c r="M105" i="1" s="1"/>
  <c r="K62" i="1"/>
  <c r="M62" i="1" s="1"/>
  <c r="K145" i="1"/>
  <c r="M145" i="1" s="1"/>
  <c r="K42" i="1"/>
  <c r="M42" i="1" s="1"/>
  <c r="G127" i="1"/>
  <c r="I127" i="1" s="1"/>
  <c r="G150" i="1"/>
  <c r="I150" i="1" s="1"/>
  <c r="F36" i="1"/>
  <c r="G36" i="1" s="1"/>
  <c r="I36" i="1" s="1"/>
  <c r="F103" i="1"/>
  <c r="G103" i="1" s="1"/>
  <c r="I103" i="1" s="1"/>
  <c r="F111" i="1"/>
  <c r="G111" i="1" s="1"/>
  <c r="I111" i="1" s="1"/>
  <c r="G72" i="1"/>
  <c r="I72" i="1" s="1"/>
  <c r="G63" i="1"/>
  <c r="I63" i="1" s="1"/>
  <c r="F18" i="1"/>
  <c r="G18" i="1" s="1"/>
  <c r="I18" i="1" s="1"/>
  <c r="K79" i="1"/>
  <c r="M79" i="1" s="1"/>
  <c r="G82" i="1"/>
  <c r="I82" i="1" s="1"/>
  <c r="K100" i="1"/>
  <c r="M100" i="1" s="1"/>
  <c r="K49" i="1"/>
  <c r="M49" i="1" s="1"/>
  <c r="G87" i="1"/>
  <c r="I87" i="1" s="1"/>
  <c r="K39" i="1"/>
  <c r="M39" i="1" s="1"/>
  <c r="K104" i="1"/>
  <c r="M104" i="1" s="1"/>
  <c r="L153" i="1"/>
  <c r="F53" i="1"/>
  <c r="G53" i="1" s="1"/>
  <c r="I53" i="1" s="1"/>
  <c r="G67" i="1"/>
  <c r="I67" i="1" s="1"/>
  <c r="F92" i="1"/>
  <c r="G92" i="1" s="1"/>
  <c r="I92" i="1" s="1"/>
  <c r="G93" i="1"/>
  <c r="I93" i="1" s="1"/>
  <c r="F44" i="1"/>
  <c r="G44" i="1" s="1"/>
  <c r="I44" i="1" s="1"/>
  <c r="G48" i="1"/>
  <c r="I48" i="1" s="1"/>
  <c r="F140" i="1"/>
  <c r="G140" i="1" s="1"/>
  <c r="I140" i="1" s="1"/>
  <c r="G142" i="1"/>
  <c r="I142" i="1" s="1"/>
  <c r="F130" i="1"/>
  <c r="G130" i="1" s="1"/>
  <c r="I130" i="1" s="1"/>
  <c r="G7" i="1"/>
  <c r="I7" i="1" s="1"/>
  <c r="F43" i="1"/>
  <c r="G43" i="1" s="1"/>
  <c r="I43" i="1" s="1"/>
  <c r="G76" i="1"/>
  <c r="I76" i="1" s="1"/>
  <c r="K102" i="1"/>
  <c r="M102" i="1" s="1"/>
  <c r="F117" i="1"/>
  <c r="G117" i="1" s="1"/>
  <c r="I117" i="1" s="1"/>
  <c r="F61" i="1"/>
  <c r="G61" i="1" s="1"/>
  <c r="I61" i="1" s="1"/>
  <c r="G124" i="1"/>
  <c r="I124" i="1" s="1"/>
  <c r="F95" i="1"/>
  <c r="G95" i="1" s="1"/>
  <c r="I95" i="1" s="1"/>
  <c r="K84" i="1"/>
  <c r="M84" i="1" s="1"/>
  <c r="K23" i="1"/>
  <c r="M23" i="1" s="1"/>
  <c r="F110" i="1"/>
  <c r="G15" i="1"/>
  <c r="I15" i="1" s="1"/>
  <c r="G121" i="1"/>
  <c r="I121" i="1" s="1"/>
  <c r="G138" i="1"/>
  <c r="I138" i="1" s="1"/>
  <c r="G10" i="1"/>
  <c r="I10" i="1" s="1"/>
  <c r="G136" i="1"/>
  <c r="I136" i="1" s="1"/>
  <c r="G64" i="1"/>
  <c r="I64" i="1" s="1"/>
  <c r="G55" i="1"/>
  <c r="I55" i="1" s="1"/>
  <c r="K27" i="1"/>
  <c r="M27" i="1" s="1"/>
  <c r="K86" i="1"/>
  <c r="M86" i="1" s="1"/>
  <c r="K19" i="1"/>
  <c r="M19" i="1" s="1"/>
  <c r="K17" i="1"/>
  <c r="M17" i="1" s="1"/>
  <c r="K30" i="1"/>
  <c r="M30" i="1" s="1"/>
  <c r="F116" i="1"/>
  <c r="G116" i="1" s="1"/>
  <c r="I116" i="1" s="1"/>
  <c r="K107" i="1"/>
  <c r="M107" i="1" s="1"/>
  <c r="G69" i="1"/>
  <c r="I69" i="1" s="1"/>
  <c r="K133" i="1"/>
  <c r="M133" i="1" s="1"/>
  <c r="K52" i="1"/>
  <c r="M52" i="1" s="1"/>
  <c r="G29" i="1"/>
  <c r="I29" i="1" s="1"/>
  <c r="K137" i="1"/>
  <c r="M137" i="1" s="1"/>
  <c r="K85" i="1"/>
  <c r="M85" i="1" s="1"/>
  <c r="F114" i="1"/>
  <c r="G114" i="1" s="1"/>
  <c r="I114" i="1" s="1"/>
  <c r="K3" i="1"/>
  <c r="M3" i="1" s="1"/>
  <c r="K152" i="1"/>
  <c r="M152" i="1" s="1"/>
  <c r="G131" i="1"/>
  <c r="I131" i="1" s="1"/>
  <c r="F45" i="1"/>
  <c r="G45" i="1" s="1"/>
  <c r="I45" i="1" s="1"/>
  <c r="E153" i="1"/>
  <c r="G83" i="1"/>
  <c r="I83" i="1" s="1"/>
  <c r="G50" i="1"/>
  <c r="I50" i="1" s="1"/>
  <c r="G74" i="1"/>
  <c r="I74" i="1" s="1"/>
  <c r="K90" i="1"/>
  <c r="M90" i="1" s="1"/>
  <c r="G126" i="1"/>
  <c r="I126" i="1" s="1"/>
  <c r="F94" i="1"/>
  <c r="G94" i="1" s="1"/>
  <c r="I94" i="1" s="1"/>
  <c r="F146" i="1"/>
  <c r="G146" i="1" s="1"/>
  <c r="I146" i="1" s="1"/>
  <c r="F9" i="1"/>
  <c r="G9" i="1" s="1"/>
  <c r="I9" i="1" s="1"/>
  <c r="G35" i="1"/>
  <c r="I35" i="1" s="1"/>
  <c r="F73" i="1"/>
  <c r="G73" i="1" s="1"/>
  <c r="I73" i="1" s="1"/>
  <c r="G122" i="1"/>
  <c r="I122" i="1" s="1"/>
  <c r="F148" i="1"/>
  <c r="G148" i="1" s="1"/>
  <c r="I148" i="1" s="1"/>
  <c r="G151" i="1"/>
  <c r="I151" i="1" s="1"/>
  <c r="F113" i="1"/>
  <c r="G113" i="1" s="1"/>
  <c r="I113" i="1" s="1"/>
  <c r="G71" i="1"/>
  <c r="I71" i="1" s="1"/>
  <c r="F4" i="1"/>
  <c r="G4" i="1" s="1"/>
  <c r="I4" i="1" s="1"/>
  <c r="G12" i="1"/>
  <c r="I12" i="1" s="1"/>
  <c r="F118" i="1"/>
  <c r="G118" i="1" s="1"/>
  <c r="I118" i="1" s="1"/>
  <c r="G99" i="1"/>
  <c r="I99" i="1" s="1"/>
  <c r="K88" i="1" l="1"/>
  <c r="M88" i="1" s="1"/>
  <c r="K119" i="1"/>
  <c r="M119" i="1" s="1"/>
  <c r="K34" i="1"/>
  <c r="M34" i="1" s="1"/>
  <c r="K58" i="1"/>
  <c r="M58" i="1" s="1"/>
  <c r="K135" i="1"/>
  <c r="M135" i="1" s="1"/>
  <c r="K78" i="1"/>
  <c r="M78" i="1" s="1"/>
  <c r="K128" i="1"/>
  <c r="M128" i="1" s="1"/>
  <c r="K91" i="1"/>
  <c r="M91" i="1" s="1"/>
  <c r="K149" i="1"/>
  <c r="M149" i="1" s="1"/>
  <c r="K109" i="1"/>
  <c r="M109" i="1" s="1"/>
  <c r="K51" i="1"/>
  <c r="M51" i="1" s="1"/>
  <c r="K112" i="1"/>
  <c r="M112" i="1" s="1"/>
  <c r="K6" i="1"/>
  <c r="M6" i="1" s="1"/>
  <c r="K106" i="1"/>
  <c r="M106" i="1" s="1"/>
  <c r="K2" i="1"/>
  <c r="M2" i="1" s="1"/>
  <c r="K33" i="1"/>
  <c r="M33" i="1" s="1"/>
  <c r="K68" i="1"/>
  <c r="M68" i="1" s="1"/>
  <c r="K11" i="1"/>
  <c r="M11" i="1" s="1"/>
  <c r="K38" i="1"/>
  <c r="M38" i="1" s="1"/>
  <c r="K125" i="1"/>
  <c r="M125" i="1" s="1"/>
  <c r="K26" i="1"/>
  <c r="M26" i="1" s="1"/>
  <c r="K80" i="1"/>
  <c r="M80" i="1" s="1"/>
  <c r="K20" i="1"/>
  <c r="M20" i="1" s="1"/>
  <c r="K25" i="1"/>
  <c r="M25" i="1" s="1"/>
  <c r="K9" i="1"/>
  <c r="M9" i="1" s="1"/>
  <c r="K113" i="1"/>
  <c r="M113" i="1" s="1"/>
  <c r="K35" i="1"/>
  <c r="M35" i="1" s="1"/>
  <c r="K29" i="1"/>
  <c r="M29" i="1" s="1"/>
  <c r="K116" i="1"/>
  <c r="M116" i="1" s="1"/>
  <c r="K121" i="1"/>
  <c r="M121" i="1" s="1"/>
  <c r="K117" i="1"/>
  <c r="M117" i="1" s="1"/>
  <c r="K142" i="1"/>
  <c r="M142" i="1" s="1"/>
  <c r="K44" i="1"/>
  <c r="M44" i="1" s="1"/>
  <c r="K94" i="1"/>
  <c r="M94" i="1" s="1"/>
  <c r="K63" i="1"/>
  <c r="M63" i="1" s="1"/>
  <c r="K151" i="1"/>
  <c r="M151" i="1" s="1"/>
  <c r="K15" i="1"/>
  <c r="M15" i="1" s="1"/>
  <c r="K124" i="1"/>
  <c r="M124" i="1" s="1"/>
  <c r="K7" i="1"/>
  <c r="M7" i="1" s="1"/>
  <c r="K140" i="1"/>
  <c r="M140" i="1" s="1"/>
  <c r="K67" i="1"/>
  <c r="M67" i="1" s="1"/>
  <c r="K87" i="1"/>
  <c r="M87" i="1" s="1"/>
  <c r="K103" i="1"/>
  <c r="M103" i="1" s="1"/>
  <c r="K127" i="1"/>
  <c r="M127" i="1" s="1"/>
  <c r="K40" i="1"/>
  <c r="M40" i="1" s="1"/>
  <c r="K4" i="1"/>
  <c r="M4" i="1" s="1"/>
  <c r="K148" i="1"/>
  <c r="M148" i="1" s="1"/>
  <c r="K70" i="1"/>
  <c r="M70" i="1" s="1"/>
  <c r="K74" i="1"/>
  <c r="M74" i="1" s="1"/>
  <c r="K45" i="1"/>
  <c r="M45" i="1" s="1"/>
  <c r="K10" i="1"/>
  <c r="M10" i="1" s="1"/>
  <c r="F153" i="1"/>
  <c r="G110" i="1"/>
  <c r="K59" i="1"/>
  <c r="M59" i="1" s="1"/>
  <c r="K76" i="1"/>
  <c r="M76" i="1" s="1"/>
  <c r="K130" i="1"/>
  <c r="M130" i="1" s="1"/>
  <c r="K93" i="1"/>
  <c r="M93" i="1" s="1"/>
  <c r="K53" i="1"/>
  <c r="M53" i="1" s="1"/>
  <c r="K66" i="1"/>
  <c r="M66" i="1" s="1"/>
  <c r="K36" i="1"/>
  <c r="M36" i="1" s="1"/>
  <c r="K118" i="1"/>
  <c r="M118" i="1" s="1"/>
  <c r="K73" i="1"/>
  <c r="M73" i="1" s="1"/>
  <c r="K126" i="1"/>
  <c r="M126" i="1" s="1"/>
  <c r="K83" i="1"/>
  <c r="M83" i="1" s="1"/>
  <c r="K114" i="1"/>
  <c r="M114" i="1" s="1"/>
  <c r="K69" i="1"/>
  <c r="M69" i="1" s="1"/>
  <c r="K64" i="1"/>
  <c r="M64" i="1" s="1"/>
  <c r="K82" i="1"/>
  <c r="M82" i="1" s="1"/>
  <c r="K111" i="1"/>
  <c r="M111" i="1" s="1"/>
  <c r="K12" i="1"/>
  <c r="M12" i="1" s="1"/>
  <c r="K14" i="1"/>
  <c r="M14" i="1" s="1"/>
  <c r="K146" i="1"/>
  <c r="M146" i="1" s="1"/>
  <c r="K136" i="1"/>
  <c r="M136" i="1" s="1"/>
  <c r="K99" i="1"/>
  <c r="M99" i="1" s="1"/>
  <c r="K71" i="1"/>
  <c r="M71" i="1" s="1"/>
  <c r="K122" i="1"/>
  <c r="M122" i="1" s="1"/>
  <c r="K144" i="1"/>
  <c r="M144" i="1" s="1"/>
  <c r="K50" i="1"/>
  <c r="M50" i="1" s="1"/>
  <c r="K131" i="1"/>
  <c r="M131" i="1" s="1"/>
  <c r="K55" i="1"/>
  <c r="M55" i="1" s="1"/>
  <c r="K138" i="1"/>
  <c r="M138" i="1" s="1"/>
  <c r="K95" i="1"/>
  <c r="M95" i="1" s="1"/>
  <c r="K61" i="1"/>
  <c r="M61" i="1" s="1"/>
  <c r="K43" i="1"/>
  <c r="M43" i="1" s="1"/>
  <c r="K48" i="1"/>
  <c r="M48" i="1" s="1"/>
  <c r="K92" i="1"/>
  <c r="M92" i="1" s="1"/>
  <c r="K28" i="1"/>
  <c r="M28" i="1" s="1"/>
  <c r="K18" i="1"/>
  <c r="M18" i="1" s="1"/>
  <c r="K72" i="1"/>
  <c r="M72" i="1" s="1"/>
  <c r="K150" i="1"/>
  <c r="M150" i="1" s="1"/>
  <c r="I110" i="1" l="1"/>
  <c r="G153" i="1"/>
  <c r="K110" i="1" l="1"/>
  <c r="K153" i="1" l="1"/>
  <c r="M153" i="1" s="1"/>
  <c r="M110" i="1"/>
</calcChain>
</file>

<file path=xl/comments1.xml><?xml version="1.0" encoding="utf-8"?>
<comments xmlns="http://schemas.openxmlformats.org/spreadsheetml/2006/main">
  <authors>
    <author>depr14748</author>
    <author>Woodmansey, Susan</author>
    <author>depr15407</author>
    <author>Leiferman, Bobbi</author>
  </authors>
  <commentList>
    <comment ref="J1" authorId="0">
      <text>
        <r>
          <rPr>
            <b/>
            <u/>
            <sz val="8"/>
            <color indexed="81"/>
            <rFont val="Tahoma"/>
            <family val="2"/>
          </rPr>
          <t xml:space="preserve">DOE Policy:  </t>
        </r>
        <r>
          <rPr>
            <sz val="8"/>
            <color indexed="81"/>
            <rFont val="Tahoma"/>
            <family val="2"/>
          </rPr>
          <t>DOE will calculate SSA based on data of previous school districts and current year data and use for funding purposes the higher of these two SSA amounts.</t>
        </r>
      </text>
    </comment>
    <comment ref="L1" authorId="1">
      <text>
        <r>
          <rPr>
            <b/>
            <sz val="9"/>
            <color indexed="81"/>
            <rFont val="Tahoma"/>
            <family val="2"/>
          </rPr>
          <t>Woodmansey, Susan:</t>
        </r>
        <r>
          <rPr>
            <sz val="9"/>
            <color indexed="81"/>
            <rFont val="Tahoma"/>
            <family val="2"/>
          </rPr>
          <t xml:space="preserve">
updated on 6/14/2012, based on ADM reports from Campus.</t>
        </r>
      </text>
    </comment>
    <comment ref="C108" authorId="2">
      <text>
        <r>
          <rPr>
            <b/>
            <sz val="8"/>
            <color indexed="81"/>
            <rFont val="Tahoma"/>
            <family val="2"/>
          </rPr>
          <t>depr15407:
Includes 30 Our Home students</t>
        </r>
      </text>
    </comment>
    <comment ref="D108" authorId="3">
      <text>
        <r>
          <rPr>
            <b/>
            <sz val="9"/>
            <color indexed="81"/>
            <rFont val="Tahoma"/>
            <family val="2"/>
          </rPr>
          <t>Leiferman, Bobbi:</t>
        </r>
        <r>
          <rPr>
            <sz val="9"/>
            <color indexed="81"/>
            <rFont val="Tahoma"/>
            <family val="2"/>
          </rPr>
          <t xml:space="preserve">
Includes 27 Our Home Students</t>
        </r>
      </text>
    </comment>
    <comment ref="E108" authorId="3">
      <text>
        <r>
          <rPr>
            <b/>
            <sz val="9"/>
            <color indexed="81"/>
            <rFont val="Tahoma"/>
            <family val="2"/>
          </rPr>
          <t>Leiferman, Bobbi:</t>
        </r>
        <r>
          <rPr>
            <sz val="9"/>
            <color indexed="81"/>
            <rFont val="Tahoma"/>
            <family val="2"/>
          </rPr>
          <t xml:space="preserve">
Includes 23.75 Our Home Students</t>
        </r>
      </text>
    </comment>
    <comment ref="C110" authorId="3">
      <text>
        <r>
          <rPr>
            <b/>
            <sz val="9"/>
            <color indexed="81"/>
            <rFont val="Tahoma"/>
            <family val="2"/>
          </rPr>
          <t>Leiferman, Bobbi:</t>
        </r>
        <r>
          <rPr>
            <sz val="9"/>
            <color indexed="81"/>
            <rFont val="Tahoma"/>
            <family val="2"/>
          </rPr>
          <t xml:space="preserve">
Includes 59 APA students</t>
        </r>
      </text>
    </comment>
    <comment ref="D110" authorId="3">
      <text>
        <r>
          <rPr>
            <b/>
            <sz val="9"/>
            <color indexed="81"/>
            <rFont val="Tahoma"/>
            <family val="2"/>
          </rPr>
          <t>Leiferman, Bobbi:</t>
        </r>
        <r>
          <rPr>
            <sz val="9"/>
            <color indexed="81"/>
            <rFont val="Tahoma"/>
            <family val="2"/>
          </rPr>
          <t xml:space="preserve">
Includes 55 APA students</t>
        </r>
      </text>
    </comment>
    <comment ref="E110" authorId="3">
      <text>
        <r>
          <rPr>
            <b/>
            <sz val="9"/>
            <color indexed="81"/>
            <rFont val="Tahoma"/>
            <family val="2"/>
          </rPr>
          <t>Leiferman, Bobbi:</t>
        </r>
        <r>
          <rPr>
            <sz val="9"/>
            <color indexed="81"/>
            <rFont val="Tahoma"/>
            <family val="2"/>
          </rPr>
          <t xml:space="preserve">
Includes 54 APA students</t>
        </r>
      </text>
    </comment>
  </commentList>
</comments>
</file>

<file path=xl/sharedStrings.xml><?xml version="1.0" encoding="utf-8"?>
<sst xmlns="http://schemas.openxmlformats.org/spreadsheetml/2006/main" count="168" uniqueCount="167">
  <si>
    <t>District No.</t>
  </si>
  <si>
    <t>District</t>
  </si>
  <si>
    <t>2010 State Aid Fall Enrollment</t>
  </si>
  <si>
    <t>2011 State Aid Fall Enrollment</t>
  </si>
  <si>
    <t>2012 State Aid Fall Enrollment</t>
  </si>
  <si>
    <t>2 year Average</t>
  </si>
  <si>
    <t>Greater of   E or F</t>
  </si>
  <si>
    <t>Per Student Allocation</t>
  </si>
  <si>
    <t>Small School Adjustment</t>
  </si>
  <si>
    <t>Small Sch Adj  for Reorganized prior to 7/1/07</t>
  </si>
  <si>
    <t>Base Need SAFE x (PSA+SSA)</t>
  </si>
  <si>
    <t>Adjustment to Need as per ARSD 24:17:03:07</t>
  </si>
  <si>
    <t>TOTAL Need</t>
  </si>
  <si>
    <t>Plankinton 01-1</t>
  </si>
  <si>
    <t>Stickney 01-2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</si>
  <si>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</si>
  <si>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</si>
  <si>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</si>
  <si>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</si>
  <si>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</si>
  <si>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</si>
  <si>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</si>
  <si>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</si>
  <si>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</si>
  <si>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</si>
  <si>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</si>
  <si>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</si>
  <si>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</si>
  <si>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</si>
  <si>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</si>
  <si>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</si>
  <si>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</si>
  <si>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</si>
  <si>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</si>
  <si>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</si>
  <si>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</si>
  <si>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</si>
  <si>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</si>
  <si>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</si>
  <si>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</si>
  <si>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</si>
  <si>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</si>
  <si>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</si>
  <si>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</si>
  <si>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</si>
  <si>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</si>
  <si>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</si>
  <si>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</si>
  <si>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</si>
  <si>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</si>
  <si>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</si>
  <si>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</si>
  <si>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</si>
  <si>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</si>
  <si>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</si>
  <si>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</si>
  <si>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Webster Area 18-5</t>
  </si>
  <si>
    <t>Deuel 19-4</t>
  </si>
  <si>
    <t>Eagle Butte 20-1</t>
  </si>
  <si>
    <t>Timber Lake 20-3</t>
  </si>
  <si>
    <t>Armour 21-1</t>
  </si>
  <si>
    <t>Corsica 21-2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</si>
  <si>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</si>
  <si>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</si>
  <si>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</si>
  <si>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</si>
  <si>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</si>
  <si>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</si>
  <si>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Area 24-4</t>
  </si>
  <si>
    <t>Big Stone City 25-1</t>
  </si>
  <si>
    <t>Grant-Deuel 25-3</t>
  </si>
  <si>
    <t>Milbank 25-4</t>
  </si>
  <si>
    <t>Burke 26-2</t>
  </si>
  <si>
    <t>Gregory 26-4</t>
  </si>
  <si>
    <t>South Central 26-5</t>
  </si>
  <si>
    <t>Haakon 27-1</t>
  </si>
  <si>
    <t>Castlewood 28-1</t>
  </si>
  <si>
    <t>Estelline 28-2</t>
  </si>
  <si>
    <t>Hamlin 28-3</t>
  </si>
  <si>
    <t>Miller 29-4</t>
  </si>
  <si>
    <t>Hanson 30-1</t>
  </si>
  <si>
    <t>Bridgewater -Emery 30-3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</si>
  <si>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</si>
  <si>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</si>
  <si>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</si>
  <si>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</si>
  <si>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</si>
  <si>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</si>
  <si>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</si>
  <si>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</si>
  <si>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</si>
  <si>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</si>
  <si>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</si>
  <si>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</si>
  <si>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</si>
  <si>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</si>
  <si>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</si>
  <si>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</si>
  <si>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</si>
  <si>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</si>
  <si>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</si>
  <si>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</si>
  <si>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</si>
  <si>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</si>
  <si>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</si>
  <si>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</si>
  <si>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</si>
  <si>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</si>
  <si>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</si>
  <si>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</si>
  <si>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</si>
  <si>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</si>
  <si>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</si>
  <si>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</si>
  <si>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</si>
  <si>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</si>
  <si>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</si>
  <si>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</si>
  <si>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</si>
  <si>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</si>
  <si>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</si>
  <si>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</si>
  <si>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</si>
  <si>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</si>
  <si>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</si>
  <si>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</si>
  <si>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</si>
  <si>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</si>
  <si>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</si>
  <si>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</si>
  <si>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</si>
  <si>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</si>
  <si>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Lemmon 52-4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</si>
  <si>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</si>
  <si>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</si>
  <si>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</si>
  <si>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</si>
  <si>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</si>
  <si>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</si>
  <si>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</si>
  <si>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</si>
  <si>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</si>
  <si>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</si>
  <si>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</si>
  <si>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</si>
  <si>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</si>
  <si>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</si>
  <si>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</si>
  <si>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Colome Consolidated 59-3</t>
  </si>
  <si>
    <t>Centerville 60-1</t>
  </si>
  <si>
    <t>Marion 60-3</t>
  </si>
  <si>
    <t>Parker 60-4</t>
  </si>
  <si>
    <t>Viborg-Hurley 60-6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</si>
  <si>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</si>
  <si>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</si>
  <si>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</si>
  <si>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</si>
  <si>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</si>
  <si>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</si>
  <si>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</si>
  <si>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</si>
  <si>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</si>
  <si>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Shannon County 65-1</t>
  </si>
  <si>
    <t>Todd County 66-1</t>
  </si>
  <si>
    <t xml:space="preserve"> </t>
  </si>
  <si>
    <t>SB155</t>
  </si>
  <si>
    <t>L-D Career &amp; Tech 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</si>
</sst>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7" formatCode="&quot;$&quot;#,##0.00_);\(&quot;$&quot;#,##0.00\)"/>
    <numFmt numFmtId="164" formatCode="#,##0.000"/>
    <numFmt numFmtId="165" formatCode="&quot;$&quot;#,##0.000_);\(&quot;$&quot;#,##0.000\)"/>
    <numFmt numFmtId="166" formatCode="&quot;$&quot;#,##0"/>
    <numFmt numFmtId="167" formatCode="&quot;$&quot;#,##0.00"/>
  </numFmts>
  <fonts count="8" x14ac:knownFonts="1">
    <font>
      <sz val="10"/>
      <name val="Arial"/>
    </font>
    <font>
      <sz val="9"/>
      <color rgb="FF002060"/>
      <name val="Gill Sans MT"/>
      <family val="2"/>
    </font>
    <font>
      <b/>
      <u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164" fontId="1" fillId="2" borderId="1" xfId="0" quotePrefix="1" applyNumberFormat="1" applyFont="1" applyFill="1" applyBorder="1" applyAlignment="1">
      <alignment horizontal="center" wrapText="1"/>
    </xf>
    <xf numFmtId="7" fontId="1" fillId="2" borderId="1" xfId="0" applyNumberFormat="1" applyFont="1" applyFill="1" applyBorder="1" applyAlignment="1">
      <alignment horizontal="center" wrapText="1"/>
    </xf>
    <xf numFmtId="165" fontId="1" fillId="2" borderId="1" xfId="0" applyNumberFormat="1" applyFont="1" applyFill="1" applyBorder="1" applyAlignment="1">
      <alignment horizontal="center" wrapText="1"/>
    </xf>
    <xf numFmtId="166" fontId="1" fillId="2" borderId="1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/>
    <xf numFmtId="0" fontId="1" fillId="0" borderId="2" xfId="0" applyFont="1" applyFill="1" applyBorder="1" applyAlignment="1">
      <alignment horizontal="left"/>
    </xf>
    <xf numFmtId="4" fontId="1" fillId="0" borderId="2" xfId="0" applyNumberFormat="1" applyFont="1" applyFill="1" applyBorder="1"/>
    <xf numFmtId="7" fontId="1" fillId="0" borderId="2" xfId="0" applyNumberFormat="1" applyFont="1" applyFill="1" applyBorder="1"/>
    <xf numFmtId="167" fontId="1" fillId="3" borderId="2" xfId="0" applyNumberFormat="1" applyFont="1" applyFill="1" applyBorder="1"/>
    <xf numFmtId="167" fontId="1" fillId="0" borderId="2" xfId="0" applyNumberFormat="1" applyFont="1" applyFill="1" applyBorder="1"/>
    <xf numFmtId="5" fontId="1" fillId="0" borderId="2" xfId="0" applyNumberFormat="1" applyFont="1" applyFill="1" applyBorder="1"/>
    <xf numFmtId="166" fontId="1" fillId="0" borderId="2" xfId="0" applyNumberFormat="1" applyFont="1" applyFill="1" applyBorder="1"/>
    <xf numFmtId="0" fontId="1" fillId="0" borderId="0" xfId="0" applyFont="1" applyFill="1" applyBorder="1"/>
    <xf numFmtId="0" fontId="1" fillId="0" borderId="2" xfId="0" applyNumberFormat="1" applyFont="1" applyFill="1" applyBorder="1" applyAlignment="1">
      <alignment horizontal="left"/>
    </xf>
    <xf numFmtId="3" fontId="1" fillId="0" borderId="2" xfId="0" applyNumberFormat="1" applyFont="1" applyFill="1" applyBorder="1" applyAlignment="1">
      <alignment horizontal="left"/>
    </xf>
    <xf numFmtId="3" fontId="1" fillId="0" borderId="0" xfId="0" applyNumberFormat="1" applyFont="1" applyFill="1" applyBorder="1" applyAlignment="1">
      <alignment horizontal="left"/>
    </xf>
    <xf numFmtId="4" fontId="1" fillId="0" borderId="0" xfId="0" applyNumberFormat="1" applyFont="1" applyFill="1" applyBorder="1"/>
    <xf numFmtId="4" fontId="1" fillId="0" borderId="3" xfId="0" applyNumberFormat="1" applyFont="1" applyFill="1" applyBorder="1"/>
    <xf numFmtId="7" fontId="1" fillId="0" borderId="0" xfId="0" applyNumberFormat="1" applyFont="1" applyFill="1" applyBorder="1"/>
    <xf numFmtId="5" fontId="1" fillId="0" borderId="0" xfId="0" applyNumberFormat="1" applyFont="1" applyFill="1" applyBorder="1"/>
    <xf numFmtId="167" fontId="1" fillId="0" borderId="0" xfId="0" applyNumberFormat="1" applyFont="1" applyFill="1" applyBorder="1"/>
    <xf numFmtId="5" fontId="1" fillId="0" borderId="3" xfId="0" applyNumberFormat="1" applyFont="1" applyFill="1" applyBorder="1"/>
    <xf numFmtId="0" fontId="1" fillId="0" borderId="3" xfId="0" applyFont="1" applyFill="1" applyBorder="1"/>
    <xf numFmtId="3" fontId="1" fillId="0" borderId="4" xfId="0" applyNumberFormat="1" applyFont="1" applyFill="1" applyBorder="1" applyAlignment="1">
      <alignment horizontal="left" wrapText="1"/>
    </xf>
    <xf numFmtId="3" fontId="1" fillId="0" borderId="5" xfId="0" applyNumberFormat="1" applyFont="1" applyFill="1" applyBorder="1" applyAlignment="1">
      <alignment horizontal="left" wrapText="1"/>
    </xf>
    <xf numFmtId="4" fontId="1" fillId="0" borderId="5" xfId="0" applyNumberFormat="1" applyFont="1" applyFill="1" applyBorder="1"/>
    <xf numFmtId="4" fontId="1" fillId="0" borderId="6" xfId="0" applyNumberFormat="1" applyFont="1" applyFill="1" applyBorder="1"/>
    <xf numFmtId="7" fontId="1" fillId="0" borderId="5" xfId="0" applyNumberFormat="1" applyFont="1" applyFill="1" applyBorder="1"/>
    <xf numFmtId="167" fontId="1" fillId="0" borderId="5" xfId="0" applyNumberFormat="1" applyFont="1" applyFill="1" applyBorder="1"/>
    <xf numFmtId="5" fontId="1" fillId="0" borderId="5" xfId="0" applyNumberFormat="1" applyFont="1" applyFill="1" applyBorder="1"/>
    <xf numFmtId="166" fontId="1" fillId="0" borderId="3" xfId="0" applyNumberFormat="1" applyFont="1" applyFill="1" applyBorder="1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AID\HISTORIC\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55"/>
  <sheetViews>
    <sheetView tabSelected="1" workbookViewId="0">
      <pane xSplit="2" ySplit="1" topLeftCell="C2" activePane="bottomRight" state="frozen"/>
      <selection pane="topRight" activeCell="C1" sqref="C1"/>
      <selection pane="bottomLeft" activeCell="A4" sqref="A4"/>
      <selection pane="bottomRight"/>
    </sheetView>
  </sheetViews>
  <sheetFormatPr defaultRowHeight="15.75" x14ac:dyDescent="0.35"/>
  <cols>
    <col min="1" max="1" width="6.85546875" style="36" bestFit="1" customWidth="1"/>
    <col min="2" max="2" width="22.140625" style="36" bestFit="1" customWidth="1"/>
    <col min="3" max="5" width="9.85546875" style="16" customWidth="1"/>
    <col min="6" max="7" width="9.85546875" style="16" bestFit="1" customWidth="1"/>
    <col min="8" max="8" width="9.42578125" style="22" customWidth="1"/>
    <col min="9" max="9" width="9.85546875" style="23" bestFit="1" customWidth="1"/>
    <col min="10" max="10" width="12.28515625" style="24" bestFit="1" customWidth="1"/>
    <col min="11" max="11" width="12.42578125" style="23" bestFit="1" customWidth="1"/>
    <col min="12" max="12" width="14.42578125" style="16" bestFit="1" customWidth="1"/>
    <col min="13" max="13" width="11.85546875" style="16" bestFit="1" customWidth="1"/>
    <col min="14" max="16384" width="9.140625" style="16"/>
  </cols>
  <sheetData>
    <row r="1" spans="1:13" s="8" customFormat="1" ht="47.25" x14ac:dyDescent="0.3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3" t="s">
        <v>5</v>
      </c>
      <c r="G1" s="3" t="s">
        <v>6</v>
      </c>
      <c r="H1" s="5" t="s">
        <v>7</v>
      </c>
      <c r="I1" s="6" t="s">
        <v>8</v>
      </c>
      <c r="J1" s="6" t="s">
        <v>9</v>
      </c>
      <c r="K1" s="6" t="s">
        <v>10</v>
      </c>
      <c r="L1" s="7" t="s">
        <v>11</v>
      </c>
      <c r="M1" s="7" t="s">
        <v>12</v>
      </c>
    </row>
    <row r="2" spans="1:13" x14ac:dyDescent="0.35">
      <c r="A2" s="9">
        <v>6001</v>
      </c>
      <c r="B2" s="9" t="s">
        <v>27</v>
      </c>
      <c r="C2" s="10">
        <v>3971.28</v>
      </c>
      <c r="D2" s="10">
        <v>3976.6</v>
      </c>
      <c r="E2" s="10">
        <v>4169.4799999999996</v>
      </c>
      <c r="F2" s="10">
        <f t="shared" ref="F2:F33" si="0">(D2+C2)/2</f>
        <v>3973.94</v>
      </c>
      <c r="G2" s="10">
        <f t="shared" ref="G2:G33" si="1">IF(E2&gt;F2,E2,F2)</f>
        <v>4169.4799999999996</v>
      </c>
      <c r="H2" s="11">
        <v>4490.92</v>
      </c>
      <c r="I2" s="13">
        <f t="shared" ref="I2:I33" si="2">IF(G2&lt;200,847.54,IF(G2&gt;600,0,((G2*-0.0005)+0.3)*4237.72))</f>
        <v>0</v>
      </c>
      <c r="J2" s="13"/>
      <c r="K2" s="14">
        <f t="shared" ref="K2:K33" si="3">IF(I2&gt;J2,G2*(H2+I2),G2*(H2+J2))</f>
        <v>18724801.121599998</v>
      </c>
      <c r="L2" s="15">
        <v>5470</v>
      </c>
      <c r="M2" s="15">
        <f t="shared" ref="M2:M33" si="4">ROUND((K2+L2),0)</f>
        <v>18730271</v>
      </c>
    </row>
    <row r="3" spans="1:13" ht="13.5" customHeight="1" x14ac:dyDescent="0.35">
      <c r="A3" s="9">
        <v>58003</v>
      </c>
      <c r="B3" s="9" t="s">
        <v>146</v>
      </c>
      <c r="C3" s="10">
        <v>285</v>
      </c>
      <c r="D3" s="10">
        <v>288</v>
      </c>
      <c r="E3" s="10">
        <v>268</v>
      </c>
      <c r="F3" s="10">
        <f t="shared" si="0"/>
        <v>286.5</v>
      </c>
      <c r="G3" s="10">
        <f t="shared" si="1"/>
        <v>286.5</v>
      </c>
      <c r="H3" s="11">
        <v>4490.92</v>
      </c>
      <c r="I3" s="13">
        <f t="shared" si="2"/>
        <v>664.26260999999988</v>
      </c>
      <c r="J3" s="13"/>
      <c r="K3" s="14">
        <f t="shared" si="3"/>
        <v>1476959.817765</v>
      </c>
      <c r="L3" s="15">
        <v>0</v>
      </c>
      <c r="M3" s="15">
        <f t="shared" si="4"/>
        <v>1476960</v>
      </c>
    </row>
    <row r="4" spans="1:13" ht="13.5" customHeight="1" x14ac:dyDescent="0.35">
      <c r="A4" s="9">
        <v>61001</v>
      </c>
      <c r="B4" s="9" t="s">
        <v>153</v>
      </c>
      <c r="C4" s="10">
        <v>305.51</v>
      </c>
      <c r="D4" s="10">
        <v>299.51</v>
      </c>
      <c r="E4" s="10">
        <v>292.76</v>
      </c>
      <c r="F4" s="10">
        <f t="shared" si="0"/>
        <v>302.51</v>
      </c>
      <c r="G4" s="10">
        <f t="shared" si="1"/>
        <v>302.51</v>
      </c>
      <c r="H4" s="11">
        <v>4490.92</v>
      </c>
      <c r="I4" s="13">
        <f t="shared" si="2"/>
        <v>630.33966139999995</v>
      </c>
      <c r="J4" s="13"/>
      <c r="K4" s="14">
        <f t="shared" si="3"/>
        <v>1549232.260170114</v>
      </c>
      <c r="L4" s="15">
        <v>0</v>
      </c>
      <c r="M4" s="15">
        <f t="shared" si="4"/>
        <v>1549232</v>
      </c>
    </row>
    <row r="5" spans="1:13" ht="13.5" customHeight="1" x14ac:dyDescent="0.35">
      <c r="A5" s="9">
        <v>11001</v>
      </c>
      <c r="B5" s="9" t="s">
        <v>36</v>
      </c>
      <c r="C5" s="10">
        <v>406</v>
      </c>
      <c r="D5" s="10">
        <v>381</v>
      </c>
      <c r="E5" s="10">
        <v>324</v>
      </c>
      <c r="F5" s="10">
        <f t="shared" si="0"/>
        <v>393.5</v>
      </c>
      <c r="G5" s="10">
        <f t="shared" si="1"/>
        <v>393.5</v>
      </c>
      <c r="H5" s="11">
        <v>4490.92</v>
      </c>
      <c r="I5" s="13">
        <f t="shared" si="2"/>
        <v>437.54458999999997</v>
      </c>
      <c r="J5" s="13"/>
      <c r="K5" s="14">
        <f t="shared" si="3"/>
        <v>1939350.8161649997</v>
      </c>
      <c r="L5" s="15">
        <v>0</v>
      </c>
      <c r="M5" s="15">
        <f t="shared" si="4"/>
        <v>1939351</v>
      </c>
    </row>
    <row r="6" spans="1:13" ht="13.5" customHeight="1" x14ac:dyDescent="0.35">
      <c r="A6" s="9">
        <v>38001</v>
      </c>
      <c r="B6" s="9" t="s">
        <v>92</v>
      </c>
      <c r="C6" s="10">
        <v>288</v>
      </c>
      <c r="D6" s="10">
        <v>297</v>
      </c>
      <c r="E6" s="10">
        <v>288</v>
      </c>
      <c r="F6" s="10">
        <f t="shared" si="0"/>
        <v>292.5</v>
      </c>
      <c r="G6" s="10">
        <f t="shared" si="1"/>
        <v>292.5</v>
      </c>
      <c r="H6" s="11">
        <v>4490.92</v>
      </c>
      <c r="I6" s="13">
        <f t="shared" si="2"/>
        <v>651.54944999999998</v>
      </c>
      <c r="J6" s="13"/>
      <c r="K6" s="14">
        <f t="shared" si="3"/>
        <v>1504172.314125</v>
      </c>
      <c r="L6" s="15">
        <v>0</v>
      </c>
      <c r="M6" s="15">
        <f t="shared" si="4"/>
        <v>1504172</v>
      </c>
    </row>
    <row r="7" spans="1:13" ht="13.5" customHeight="1" x14ac:dyDescent="0.35">
      <c r="A7" s="9">
        <v>21001</v>
      </c>
      <c r="B7" s="9" t="s">
        <v>60</v>
      </c>
      <c r="C7" s="10">
        <v>166</v>
      </c>
      <c r="D7" s="10">
        <v>170</v>
      </c>
      <c r="E7" s="10">
        <v>164</v>
      </c>
      <c r="F7" s="10">
        <f t="shared" si="0"/>
        <v>168</v>
      </c>
      <c r="G7" s="10">
        <f t="shared" si="1"/>
        <v>168</v>
      </c>
      <c r="H7" s="11">
        <v>4490.92</v>
      </c>
      <c r="I7" s="13">
        <f t="shared" si="2"/>
        <v>847.54</v>
      </c>
      <c r="J7" s="13"/>
      <c r="K7" s="14">
        <f t="shared" si="3"/>
        <v>896861.28</v>
      </c>
      <c r="L7" s="15">
        <v>0</v>
      </c>
      <c r="M7" s="15">
        <f t="shared" si="4"/>
        <v>896861</v>
      </c>
    </row>
    <row r="8" spans="1:13" ht="13.5" customHeight="1" x14ac:dyDescent="0.35">
      <c r="A8" s="9">
        <v>4001</v>
      </c>
      <c r="B8" s="9" t="s">
        <v>20</v>
      </c>
      <c r="C8" s="10">
        <v>247</v>
      </c>
      <c r="D8" s="10">
        <v>251.51</v>
      </c>
      <c r="E8" s="10">
        <v>262</v>
      </c>
      <c r="F8" s="10">
        <f t="shared" si="0"/>
        <v>249.255</v>
      </c>
      <c r="G8" s="10">
        <f t="shared" si="1"/>
        <v>262</v>
      </c>
      <c r="H8" s="11">
        <v>4490.92</v>
      </c>
      <c r="I8" s="13">
        <f t="shared" si="2"/>
        <v>716.17467999999997</v>
      </c>
      <c r="J8" s="13"/>
      <c r="K8" s="14">
        <f t="shared" si="3"/>
        <v>1364258.8061600002</v>
      </c>
      <c r="L8" s="15">
        <v>0</v>
      </c>
      <c r="M8" s="15">
        <f t="shared" si="4"/>
        <v>1364259</v>
      </c>
    </row>
    <row r="9" spans="1:13" ht="13.5" customHeight="1" x14ac:dyDescent="0.35">
      <c r="A9" s="9">
        <v>49001</v>
      </c>
      <c r="B9" s="9" t="s">
        <v>117</v>
      </c>
      <c r="C9" s="10">
        <v>405</v>
      </c>
      <c r="D9" s="10">
        <v>411.87</v>
      </c>
      <c r="E9" s="10">
        <v>415</v>
      </c>
      <c r="F9" s="10">
        <f t="shared" si="0"/>
        <v>408.435</v>
      </c>
      <c r="G9" s="10">
        <f t="shared" si="1"/>
        <v>415</v>
      </c>
      <c r="H9" s="11">
        <v>4490.92</v>
      </c>
      <c r="I9" s="13">
        <f t="shared" si="2"/>
        <v>391.98909999999989</v>
      </c>
      <c r="J9" s="13"/>
      <c r="K9" s="14">
        <f t="shared" si="3"/>
        <v>2026407.2764999999</v>
      </c>
      <c r="L9" s="15">
        <v>0</v>
      </c>
      <c r="M9" s="15">
        <f t="shared" si="4"/>
        <v>2026407</v>
      </c>
    </row>
    <row r="10" spans="1:13" ht="13.5" customHeight="1" x14ac:dyDescent="0.35">
      <c r="A10" s="9">
        <v>9001</v>
      </c>
      <c r="B10" s="9" t="s">
        <v>33</v>
      </c>
      <c r="C10" s="10">
        <v>1349.71</v>
      </c>
      <c r="D10" s="10">
        <v>1364.56</v>
      </c>
      <c r="E10" s="10">
        <v>1374.31</v>
      </c>
      <c r="F10" s="10">
        <f t="shared" si="0"/>
        <v>1357.135</v>
      </c>
      <c r="G10" s="10">
        <f t="shared" si="1"/>
        <v>1374.31</v>
      </c>
      <c r="H10" s="11">
        <v>4490.92</v>
      </c>
      <c r="I10" s="13">
        <f t="shared" si="2"/>
        <v>0</v>
      </c>
      <c r="J10" s="13"/>
      <c r="K10" s="14">
        <f t="shared" si="3"/>
        <v>6171916.2652000003</v>
      </c>
      <c r="L10" s="15">
        <v>0</v>
      </c>
      <c r="M10" s="15">
        <f t="shared" si="4"/>
        <v>6171916</v>
      </c>
    </row>
    <row r="11" spans="1:13" ht="13.5" customHeight="1" x14ac:dyDescent="0.35">
      <c r="A11" s="9">
        <v>3001</v>
      </c>
      <c r="B11" s="9" t="s">
        <v>19</v>
      </c>
      <c r="C11" s="10">
        <v>519</v>
      </c>
      <c r="D11" s="10">
        <v>521</v>
      </c>
      <c r="E11" s="10">
        <v>470.57</v>
      </c>
      <c r="F11" s="10">
        <f t="shared" si="0"/>
        <v>520</v>
      </c>
      <c r="G11" s="10">
        <f t="shared" si="1"/>
        <v>520</v>
      </c>
      <c r="H11" s="11">
        <v>4490.92</v>
      </c>
      <c r="I11" s="13">
        <f t="shared" si="2"/>
        <v>169.50879999999992</v>
      </c>
      <c r="J11" s="13"/>
      <c r="K11" s="14">
        <f t="shared" si="3"/>
        <v>2423422.9759999998</v>
      </c>
      <c r="L11" s="15">
        <v>0</v>
      </c>
      <c r="M11" s="15">
        <f t="shared" si="4"/>
        <v>2423423</v>
      </c>
    </row>
    <row r="12" spans="1:13" ht="13.5" customHeight="1" x14ac:dyDescent="0.35">
      <c r="A12" s="9">
        <v>61002</v>
      </c>
      <c r="B12" s="9" t="s">
        <v>154</v>
      </c>
      <c r="C12" s="10">
        <v>643.98</v>
      </c>
      <c r="D12" s="10">
        <v>638.96</v>
      </c>
      <c r="E12" s="10">
        <v>640.30999999999995</v>
      </c>
      <c r="F12" s="10">
        <f t="shared" si="0"/>
        <v>641.47</v>
      </c>
      <c r="G12" s="10">
        <f t="shared" si="1"/>
        <v>641.47</v>
      </c>
      <c r="H12" s="11">
        <v>4490.92</v>
      </c>
      <c r="I12" s="13">
        <f t="shared" si="2"/>
        <v>0</v>
      </c>
      <c r="J12" s="13"/>
      <c r="K12" s="14">
        <f t="shared" si="3"/>
        <v>2880790.4524000003</v>
      </c>
      <c r="L12" s="15">
        <v>0</v>
      </c>
      <c r="M12" s="15">
        <f t="shared" si="4"/>
        <v>2880790</v>
      </c>
    </row>
    <row r="13" spans="1:13" ht="13.5" customHeight="1" x14ac:dyDescent="0.35">
      <c r="A13" s="9">
        <v>25001</v>
      </c>
      <c r="B13" s="9" t="s">
        <v>69</v>
      </c>
      <c r="C13" s="10">
        <v>119</v>
      </c>
      <c r="D13" s="10">
        <v>121</v>
      </c>
      <c r="E13" s="10">
        <v>103</v>
      </c>
      <c r="F13" s="10">
        <f t="shared" si="0"/>
        <v>120</v>
      </c>
      <c r="G13" s="10">
        <f t="shared" si="1"/>
        <v>120</v>
      </c>
      <c r="H13" s="11">
        <v>4490.92</v>
      </c>
      <c r="I13" s="13">
        <f t="shared" si="2"/>
        <v>847.54</v>
      </c>
      <c r="J13" s="13"/>
      <c r="K13" s="14">
        <f t="shared" si="3"/>
        <v>640615.19999999995</v>
      </c>
      <c r="L13" s="15">
        <v>0</v>
      </c>
      <c r="M13" s="15">
        <f t="shared" si="4"/>
        <v>640615</v>
      </c>
    </row>
    <row r="14" spans="1:13" ht="13.5" customHeight="1" x14ac:dyDescent="0.35">
      <c r="A14" s="9">
        <v>52001</v>
      </c>
      <c r="B14" s="9" t="s">
        <v>131</v>
      </c>
      <c r="C14" s="10">
        <v>133.13999999999999</v>
      </c>
      <c r="D14" s="10">
        <v>143</v>
      </c>
      <c r="E14" s="10">
        <v>143</v>
      </c>
      <c r="F14" s="10">
        <f t="shared" si="0"/>
        <v>138.07</v>
      </c>
      <c r="G14" s="10">
        <f t="shared" si="1"/>
        <v>143</v>
      </c>
      <c r="H14" s="11">
        <v>4490.92</v>
      </c>
      <c r="I14" s="13">
        <f t="shared" si="2"/>
        <v>847.54</v>
      </c>
      <c r="J14" s="13"/>
      <c r="K14" s="14">
        <f t="shared" si="3"/>
        <v>763399.78</v>
      </c>
      <c r="L14" s="15">
        <v>0</v>
      </c>
      <c r="M14" s="15">
        <f t="shared" si="4"/>
        <v>763400</v>
      </c>
    </row>
    <row r="15" spans="1:13" ht="13.5" customHeight="1" x14ac:dyDescent="0.35">
      <c r="A15" s="9">
        <v>4002</v>
      </c>
      <c r="B15" s="9" t="s">
        <v>21</v>
      </c>
      <c r="C15" s="10">
        <v>565</v>
      </c>
      <c r="D15" s="10">
        <v>535</v>
      </c>
      <c r="E15" s="10">
        <v>543.9</v>
      </c>
      <c r="F15" s="10">
        <f t="shared" si="0"/>
        <v>550</v>
      </c>
      <c r="G15" s="10">
        <f t="shared" si="1"/>
        <v>550</v>
      </c>
      <c r="H15" s="11">
        <v>4490.92</v>
      </c>
      <c r="I15" s="13">
        <f t="shared" si="2"/>
        <v>105.94299999999987</v>
      </c>
      <c r="J15" s="13"/>
      <c r="K15" s="14">
        <f t="shared" si="3"/>
        <v>2528274.6500000004</v>
      </c>
      <c r="L15" s="15">
        <v>0</v>
      </c>
      <c r="M15" s="15">
        <f t="shared" si="4"/>
        <v>2528275</v>
      </c>
    </row>
    <row r="16" spans="1:13" ht="13.5" customHeight="1" x14ac:dyDescent="0.35">
      <c r="A16" s="9">
        <v>22001</v>
      </c>
      <c r="B16" s="9" t="s">
        <v>62</v>
      </c>
      <c r="C16" s="10">
        <v>136</v>
      </c>
      <c r="D16" s="10">
        <v>147</v>
      </c>
      <c r="E16" s="10">
        <v>136</v>
      </c>
      <c r="F16" s="10">
        <f t="shared" si="0"/>
        <v>141.5</v>
      </c>
      <c r="G16" s="10">
        <f t="shared" si="1"/>
        <v>141.5</v>
      </c>
      <c r="H16" s="11">
        <v>4490.92</v>
      </c>
      <c r="I16" s="13">
        <f t="shared" si="2"/>
        <v>847.54</v>
      </c>
      <c r="J16" s="13"/>
      <c r="K16" s="14">
        <f t="shared" si="3"/>
        <v>755392.09</v>
      </c>
      <c r="L16" s="15">
        <v>0</v>
      </c>
      <c r="M16" s="15">
        <f t="shared" si="4"/>
        <v>755392</v>
      </c>
    </row>
    <row r="17" spans="1:13" ht="13.5" customHeight="1" x14ac:dyDescent="0.35">
      <c r="A17" s="9">
        <v>49002</v>
      </c>
      <c r="B17" s="9" t="s">
        <v>118</v>
      </c>
      <c r="C17" s="10">
        <v>3297</v>
      </c>
      <c r="D17" s="10">
        <v>3372.94</v>
      </c>
      <c r="E17" s="10">
        <v>3478.52</v>
      </c>
      <c r="F17" s="10">
        <f t="shared" si="0"/>
        <v>3334.9700000000003</v>
      </c>
      <c r="G17" s="10">
        <f t="shared" si="1"/>
        <v>3478.52</v>
      </c>
      <c r="H17" s="11">
        <v>4490.92</v>
      </c>
      <c r="I17" s="13">
        <f t="shared" si="2"/>
        <v>0</v>
      </c>
      <c r="J17" s="13"/>
      <c r="K17" s="14">
        <f t="shared" si="3"/>
        <v>15621755.0384</v>
      </c>
      <c r="L17" s="15">
        <v>0</v>
      </c>
      <c r="M17" s="15">
        <f t="shared" si="4"/>
        <v>15621755</v>
      </c>
    </row>
    <row r="18" spans="1:13" ht="13.5" customHeight="1" x14ac:dyDescent="0.35">
      <c r="A18" s="9">
        <v>30003</v>
      </c>
      <c r="B18" s="9" t="s">
        <v>81</v>
      </c>
      <c r="C18" s="10">
        <v>300</v>
      </c>
      <c r="D18" s="10">
        <v>309</v>
      </c>
      <c r="E18" s="10">
        <v>321</v>
      </c>
      <c r="F18" s="10">
        <f t="shared" si="0"/>
        <v>304.5</v>
      </c>
      <c r="G18" s="10">
        <f t="shared" si="1"/>
        <v>321</v>
      </c>
      <c r="H18" s="11">
        <v>4490.92</v>
      </c>
      <c r="I18" s="13">
        <f t="shared" si="2"/>
        <v>591.16193999999996</v>
      </c>
      <c r="J18" s="13"/>
      <c r="K18" s="14">
        <f t="shared" si="3"/>
        <v>1631348.30274</v>
      </c>
      <c r="L18" s="15">
        <v>0</v>
      </c>
      <c r="M18" s="15">
        <f t="shared" si="4"/>
        <v>1631348</v>
      </c>
    </row>
    <row r="19" spans="1:13" ht="13.5" customHeight="1" x14ac:dyDescent="0.35">
      <c r="A19" s="9">
        <v>45004</v>
      </c>
      <c r="B19" s="9" t="s">
        <v>111</v>
      </c>
      <c r="C19" s="10">
        <v>500</v>
      </c>
      <c r="D19" s="10">
        <v>494.15</v>
      </c>
      <c r="E19" s="10">
        <v>484</v>
      </c>
      <c r="F19" s="10">
        <f t="shared" si="0"/>
        <v>497.07499999999999</v>
      </c>
      <c r="G19" s="10">
        <f t="shared" si="1"/>
        <v>497.07499999999999</v>
      </c>
      <c r="H19" s="11">
        <v>4490.92</v>
      </c>
      <c r="I19" s="13">
        <f t="shared" si="2"/>
        <v>218.0836655</v>
      </c>
      <c r="J19" s="13"/>
      <c r="K19" s="14">
        <f t="shared" si="3"/>
        <v>2340727.9970284128</v>
      </c>
      <c r="L19" s="15">
        <v>0</v>
      </c>
      <c r="M19" s="15">
        <f t="shared" si="4"/>
        <v>2340728</v>
      </c>
    </row>
    <row r="20" spans="1:13" ht="13.5" customHeight="1" x14ac:dyDescent="0.35">
      <c r="A20" s="9">
        <v>5001</v>
      </c>
      <c r="B20" s="9" t="s">
        <v>23</v>
      </c>
      <c r="C20" s="10">
        <v>2848.79</v>
      </c>
      <c r="D20" s="10">
        <v>2929.1</v>
      </c>
      <c r="E20" s="10">
        <v>2988.05</v>
      </c>
      <c r="F20" s="10">
        <f t="shared" si="0"/>
        <v>2888.9449999999997</v>
      </c>
      <c r="G20" s="10">
        <f t="shared" si="1"/>
        <v>2988.05</v>
      </c>
      <c r="H20" s="11">
        <v>4490.92</v>
      </c>
      <c r="I20" s="13">
        <f t="shared" si="2"/>
        <v>0</v>
      </c>
      <c r="J20" s="13"/>
      <c r="K20" s="14">
        <f t="shared" si="3"/>
        <v>13419093.506000001</v>
      </c>
      <c r="L20" s="15">
        <v>0</v>
      </c>
      <c r="M20" s="15">
        <f t="shared" si="4"/>
        <v>13419094</v>
      </c>
    </row>
    <row r="21" spans="1:13" ht="13.5" customHeight="1" x14ac:dyDescent="0.35">
      <c r="A21" s="9">
        <v>26002</v>
      </c>
      <c r="B21" s="9" t="s">
        <v>72</v>
      </c>
      <c r="C21" s="10">
        <v>191</v>
      </c>
      <c r="D21" s="10">
        <v>189</v>
      </c>
      <c r="E21" s="10">
        <v>205</v>
      </c>
      <c r="F21" s="10">
        <f t="shared" si="0"/>
        <v>190</v>
      </c>
      <c r="G21" s="10">
        <f t="shared" si="1"/>
        <v>205</v>
      </c>
      <c r="H21" s="11">
        <v>4490.92</v>
      </c>
      <c r="I21" s="13">
        <f t="shared" si="2"/>
        <v>836.94970000000001</v>
      </c>
      <c r="J21" s="13"/>
      <c r="K21" s="14">
        <f t="shared" si="3"/>
        <v>1092213.2885</v>
      </c>
      <c r="L21" s="15">
        <v>0</v>
      </c>
      <c r="M21" s="15">
        <f t="shared" si="4"/>
        <v>1092213</v>
      </c>
    </row>
    <row r="22" spans="1:13" ht="13.5" customHeight="1" x14ac:dyDescent="0.35">
      <c r="A22" s="9">
        <v>43001</v>
      </c>
      <c r="B22" s="9" t="s">
        <v>106</v>
      </c>
      <c r="C22" s="10">
        <v>256</v>
      </c>
      <c r="D22" s="10">
        <v>230</v>
      </c>
      <c r="E22" s="10">
        <v>231</v>
      </c>
      <c r="F22" s="10">
        <f t="shared" si="0"/>
        <v>243</v>
      </c>
      <c r="G22" s="10">
        <f t="shared" si="1"/>
        <v>243</v>
      </c>
      <c r="H22" s="11">
        <v>4490.92</v>
      </c>
      <c r="I22" s="13">
        <f t="shared" si="2"/>
        <v>756.43302000000006</v>
      </c>
      <c r="J22" s="13"/>
      <c r="K22" s="14">
        <f t="shared" si="3"/>
        <v>1275106.7838600001</v>
      </c>
      <c r="L22" s="15">
        <v>0</v>
      </c>
      <c r="M22" s="15">
        <f t="shared" si="4"/>
        <v>1275107</v>
      </c>
    </row>
    <row r="23" spans="1:13" ht="13.5" customHeight="1" x14ac:dyDescent="0.35">
      <c r="A23" s="9">
        <v>41001</v>
      </c>
      <c r="B23" s="9" t="s">
        <v>101</v>
      </c>
      <c r="C23" s="10">
        <v>889.5</v>
      </c>
      <c r="D23" s="10">
        <v>850.65</v>
      </c>
      <c r="E23" s="10">
        <v>858.5</v>
      </c>
      <c r="F23" s="10">
        <f t="shared" si="0"/>
        <v>870.07500000000005</v>
      </c>
      <c r="G23" s="10">
        <f t="shared" si="1"/>
        <v>870.07500000000005</v>
      </c>
      <c r="H23" s="11">
        <v>4490.92</v>
      </c>
      <c r="I23" s="13">
        <f t="shared" si="2"/>
        <v>0</v>
      </c>
      <c r="J23" s="13"/>
      <c r="K23" s="14">
        <f t="shared" si="3"/>
        <v>3907437.219</v>
      </c>
      <c r="L23" s="15">
        <v>2793</v>
      </c>
      <c r="M23" s="15">
        <f t="shared" si="4"/>
        <v>3910230</v>
      </c>
    </row>
    <row r="24" spans="1:13" ht="13.5" customHeight="1" x14ac:dyDescent="0.35">
      <c r="A24" s="9">
        <v>28001</v>
      </c>
      <c r="B24" s="9" t="s">
        <v>76</v>
      </c>
      <c r="C24" s="10">
        <v>259.25</v>
      </c>
      <c r="D24" s="10">
        <v>286</v>
      </c>
      <c r="E24" s="10">
        <v>270</v>
      </c>
      <c r="F24" s="10">
        <f t="shared" si="0"/>
        <v>272.625</v>
      </c>
      <c r="G24" s="10">
        <f t="shared" si="1"/>
        <v>272.625</v>
      </c>
      <c r="H24" s="11">
        <v>4490.92</v>
      </c>
      <c r="I24" s="13">
        <f t="shared" si="2"/>
        <v>693.66179249999993</v>
      </c>
      <c r="J24" s="13"/>
      <c r="K24" s="14">
        <f t="shared" si="3"/>
        <v>1413446.6111803125</v>
      </c>
      <c r="L24" s="15">
        <v>0</v>
      </c>
      <c r="M24" s="15">
        <f t="shared" si="4"/>
        <v>1413447</v>
      </c>
    </row>
    <row r="25" spans="1:13" ht="13.5" customHeight="1" x14ac:dyDescent="0.35">
      <c r="A25" s="9">
        <v>60001</v>
      </c>
      <c r="B25" s="9" t="s">
        <v>149</v>
      </c>
      <c r="C25" s="10">
        <v>224</v>
      </c>
      <c r="D25" s="10">
        <v>209</v>
      </c>
      <c r="E25" s="10">
        <v>220</v>
      </c>
      <c r="F25" s="10">
        <f t="shared" si="0"/>
        <v>216.5</v>
      </c>
      <c r="G25" s="10">
        <f t="shared" si="1"/>
        <v>220</v>
      </c>
      <c r="H25" s="11">
        <v>4490.92</v>
      </c>
      <c r="I25" s="13">
        <f t="shared" si="2"/>
        <v>805.16680000000008</v>
      </c>
      <c r="J25" s="13"/>
      <c r="K25" s="14">
        <f t="shared" si="3"/>
        <v>1165139.0959999999</v>
      </c>
      <c r="L25" s="15">
        <v>0</v>
      </c>
      <c r="M25" s="15">
        <f t="shared" si="4"/>
        <v>1165139</v>
      </c>
    </row>
    <row r="26" spans="1:13" ht="13.5" customHeight="1" x14ac:dyDescent="0.35">
      <c r="A26" s="9">
        <v>7001</v>
      </c>
      <c r="B26" s="9" t="s">
        <v>31</v>
      </c>
      <c r="C26" s="10">
        <v>900.9</v>
      </c>
      <c r="D26" s="10">
        <v>907.95</v>
      </c>
      <c r="E26" s="10">
        <v>902.45</v>
      </c>
      <c r="F26" s="10">
        <f t="shared" si="0"/>
        <v>904.42499999999995</v>
      </c>
      <c r="G26" s="10">
        <f t="shared" si="1"/>
        <v>904.42499999999995</v>
      </c>
      <c r="H26" s="11">
        <v>4490.92</v>
      </c>
      <c r="I26" s="13">
        <f t="shared" si="2"/>
        <v>0</v>
      </c>
      <c r="J26" s="13"/>
      <c r="K26" s="14">
        <f t="shared" si="3"/>
        <v>4061700.321</v>
      </c>
      <c r="L26" s="15">
        <v>0</v>
      </c>
      <c r="M26" s="15">
        <f t="shared" si="4"/>
        <v>4061700</v>
      </c>
    </row>
    <row r="27" spans="1:13" ht="13.5" customHeight="1" x14ac:dyDescent="0.35">
      <c r="A27" s="9">
        <v>39001</v>
      </c>
      <c r="B27" s="9" t="s">
        <v>95</v>
      </c>
      <c r="C27" s="10">
        <v>579</v>
      </c>
      <c r="D27" s="10">
        <v>562</v>
      </c>
      <c r="E27" s="10">
        <v>561</v>
      </c>
      <c r="F27" s="10">
        <f t="shared" si="0"/>
        <v>570.5</v>
      </c>
      <c r="G27" s="10">
        <f t="shared" si="1"/>
        <v>570.5</v>
      </c>
      <c r="H27" s="11">
        <v>4490.92</v>
      </c>
      <c r="I27" s="13">
        <f t="shared" si="2"/>
        <v>62.50636999999994</v>
      </c>
      <c r="J27" s="13"/>
      <c r="K27" s="14">
        <f t="shared" si="3"/>
        <v>2597729.7440849999</v>
      </c>
      <c r="L27" s="15">
        <v>0</v>
      </c>
      <c r="M27" s="15">
        <f t="shared" si="4"/>
        <v>2597730</v>
      </c>
    </row>
    <row r="28" spans="1:13" ht="13.5" customHeight="1" x14ac:dyDescent="0.35">
      <c r="A28" s="9">
        <v>12002</v>
      </c>
      <c r="B28" s="9" t="s">
        <v>39</v>
      </c>
      <c r="C28" s="10">
        <v>355</v>
      </c>
      <c r="D28" s="10">
        <v>359.9</v>
      </c>
      <c r="E28" s="10">
        <v>359</v>
      </c>
      <c r="F28" s="10">
        <f t="shared" si="0"/>
        <v>357.45</v>
      </c>
      <c r="G28" s="10">
        <f t="shared" si="1"/>
        <v>359</v>
      </c>
      <c r="H28" s="11">
        <v>4490.92</v>
      </c>
      <c r="I28" s="13">
        <f t="shared" si="2"/>
        <v>510.64526000000001</v>
      </c>
      <c r="J28" s="13"/>
      <c r="K28" s="14">
        <f t="shared" si="3"/>
        <v>1795561.9283400001</v>
      </c>
      <c r="L28" s="15">
        <v>0</v>
      </c>
      <c r="M28" s="15">
        <f t="shared" si="4"/>
        <v>1795562</v>
      </c>
    </row>
    <row r="29" spans="1:13" ht="13.5" customHeight="1" x14ac:dyDescent="0.35">
      <c r="A29" s="9">
        <v>50005</v>
      </c>
      <c r="B29" s="9" t="s">
        <v>125</v>
      </c>
      <c r="C29" s="10">
        <v>260</v>
      </c>
      <c r="D29" s="10">
        <v>260</v>
      </c>
      <c r="E29" s="10">
        <v>247</v>
      </c>
      <c r="F29" s="10">
        <f t="shared" si="0"/>
        <v>260</v>
      </c>
      <c r="G29" s="10">
        <f t="shared" si="1"/>
        <v>260</v>
      </c>
      <c r="H29" s="11">
        <v>4490.92</v>
      </c>
      <c r="I29" s="13">
        <f t="shared" si="2"/>
        <v>720.41239999999993</v>
      </c>
      <c r="J29" s="13"/>
      <c r="K29" s="14">
        <f t="shared" si="3"/>
        <v>1354946.4240000001</v>
      </c>
      <c r="L29" s="15">
        <v>0</v>
      </c>
      <c r="M29" s="15">
        <f t="shared" si="4"/>
        <v>1354946</v>
      </c>
    </row>
    <row r="30" spans="1:13" ht="13.5" customHeight="1" x14ac:dyDescent="0.35">
      <c r="A30" s="9">
        <v>59003</v>
      </c>
      <c r="B30" s="9" t="s">
        <v>148</v>
      </c>
      <c r="C30" s="10">
        <v>276</v>
      </c>
      <c r="D30" s="10">
        <v>256</v>
      </c>
      <c r="E30" s="10">
        <v>263</v>
      </c>
      <c r="F30" s="10">
        <f t="shared" si="0"/>
        <v>266</v>
      </c>
      <c r="G30" s="10">
        <f t="shared" si="1"/>
        <v>266</v>
      </c>
      <c r="H30" s="11">
        <v>4490.92</v>
      </c>
      <c r="I30" s="13">
        <f t="shared" si="2"/>
        <v>707.69923999999992</v>
      </c>
      <c r="J30" s="13"/>
      <c r="K30" s="14">
        <f t="shared" si="3"/>
        <v>1382832.7178400001</v>
      </c>
      <c r="L30" s="15">
        <v>0</v>
      </c>
      <c r="M30" s="15">
        <f t="shared" si="4"/>
        <v>1382833</v>
      </c>
    </row>
    <row r="31" spans="1:13" ht="13.5" customHeight="1" x14ac:dyDescent="0.35">
      <c r="A31" s="9">
        <v>21002</v>
      </c>
      <c r="B31" s="9" t="s">
        <v>61</v>
      </c>
      <c r="C31" s="10">
        <v>160</v>
      </c>
      <c r="D31" s="10">
        <v>155</v>
      </c>
      <c r="E31" s="10">
        <v>144</v>
      </c>
      <c r="F31" s="10">
        <f t="shared" si="0"/>
        <v>157.5</v>
      </c>
      <c r="G31" s="10">
        <f t="shared" si="1"/>
        <v>157.5</v>
      </c>
      <c r="H31" s="11">
        <v>4490.92</v>
      </c>
      <c r="I31" s="13">
        <f t="shared" si="2"/>
        <v>847.54</v>
      </c>
      <c r="J31" s="13"/>
      <c r="K31" s="14">
        <f t="shared" si="3"/>
        <v>840807.45</v>
      </c>
      <c r="L31" s="15">
        <v>0</v>
      </c>
      <c r="M31" s="15">
        <f t="shared" si="4"/>
        <v>840807</v>
      </c>
    </row>
    <row r="32" spans="1:13" ht="13.5" customHeight="1" x14ac:dyDescent="0.35">
      <c r="A32" s="9">
        <v>16001</v>
      </c>
      <c r="B32" s="9" t="s">
        <v>50</v>
      </c>
      <c r="C32" s="10">
        <v>889</v>
      </c>
      <c r="D32" s="10">
        <v>874.14</v>
      </c>
      <c r="E32" s="10">
        <v>865.28</v>
      </c>
      <c r="F32" s="10">
        <f t="shared" si="0"/>
        <v>881.56999999999994</v>
      </c>
      <c r="G32" s="10">
        <f t="shared" si="1"/>
        <v>881.56999999999994</v>
      </c>
      <c r="H32" s="11">
        <v>4490.92</v>
      </c>
      <c r="I32" s="13">
        <f t="shared" si="2"/>
        <v>0</v>
      </c>
      <c r="J32" s="13"/>
      <c r="K32" s="14">
        <f t="shared" si="3"/>
        <v>3959060.3443999998</v>
      </c>
      <c r="L32" s="15">
        <v>0</v>
      </c>
      <c r="M32" s="15">
        <f t="shared" si="4"/>
        <v>3959060</v>
      </c>
    </row>
    <row r="33" spans="1:13" ht="13.5" customHeight="1" x14ac:dyDescent="0.35">
      <c r="A33" s="9">
        <v>61008</v>
      </c>
      <c r="B33" s="9" t="s">
        <v>156</v>
      </c>
      <c r="C33" s="10">
        <v>1118.81</v>
      </c>
      <c r="D33" s="10">
        <v>1147.69</v>
      </c>
      <c r="E33" s="10">
        <v>1195.76</v>
      </c>
      <c r="F33" s="10">
        <f t="shared" si="0"/>
        <v>1133.25</v>
      </c>
      <c r="G33" s="10">
        <f t="shared" si="1"/>
        <v>1195.76</v>
      </c>
      <c r="H33" s="11">
        <v>4490.92</v>
      </c>
      <c r="I33" s="13">
        <f t="shared" si="2"/>
        <v>0</v>
      </c>
      <c r="J33" s="13"/>
      <c r="K33" s="14">
        <f t="shared" si="3"/>
        <v>5370062.4992000004</v>
      </c>
      <c r="L33" s="15">
        <v>0</v>
      </c>
      <c r="M33" s="15">
        <f t="shared" si="4"/>
        <v>5370062</v>
      </c>
    </row>
    <row r="34" spans="1:13" ht="13.5" customHeight="1" x14ac:dyDescent="0.35">
      <c r="A34" s="9">
        <v>38002</v>
      </c>
      <c r="B34" s="9" t="s">
        <v>93</v>
      </c>
      <c r="C34" s="10">
        <v>334</v>
      </c>
      <c r="D34" s="10">
        <v>336</v>
      </c>
      <c r="E34" s="10">
        <v>312</v>
      </c>
      <c r="F34" s="10">
        <f t="shared" ref="F34:F65" si="5">(D34+C34)/2</f>
        <v>335</v>
      </c>
      <c r="G34" s="10">
        <f t="shared" ref="G34:G65" si="6">IF(E34&gt;F34,E34,F34)</f>
        <v>335</v>
      </c>
      <c r="H34" s="11">
        <v>4490.92</v>
      </c>
      <c r="I34" s="13">
        <f t="shared" ref="I34:I65" si="7">IF(G34&lt;200,847.54,IF(G34&gt;600,0,((G34*-0.0005)+0.3)*4237.72))</f>
        <v>561.49789999999996</v>
      </c>
      <c r="J34" s="13"/>
      <c r="K34" s="14">
        <f t="shared" ref="K34:K65" si="8">IF(I34&gt;J34,G34*(H34+I34),G34*(H34+J34))</f>
        <v>1692559.9965000001</v>
      </c>
      <c r="L34" s="15">
        <v>0</v>
      </c>
      <c r="M34" s="15">
        <f t="shared" ref="M34:M65" si="9">ROUND((K34+L34),0)</f>
        <v>1692560</v>
      </c>
    </row>
    <row r="35" spans="1:13" ht="13.5" customHeight="1" x14ac:dyDescent="0.35">
      <c r="A35" s="9">
        <v>49003</v>
      </c>
      <c r="B35" s="9" t="s">
        <v>119</v>
      </c>
      <c r="C35" s="10">
        <v>867.49</v>
      </c>
      <c r="D35" s="10">
        <v>919.72</v>
      </c>
      <c r="E35" s="10">
        <v>913.36</v>
      </c>
      <c r="F35" s="10">
        <f t="shared" si="5"/>
        <v>893.60500000000002</v>
      </c>
      <c r="G35" s="10">
        <f t="shared" si="6"/>
        <v>913.36</v>
      </c>
      <c r="H35" s="11">
        <v>4490.92</v>
      </c>
      <c r="I35" s="13">
        <f t="shared" si="7"/>
        <v>0</v>
      </c>
      <c r="J35" s="13"/>
      <c r="K35" s="14">
        <f t="shared" si="8"/>
        <v>4101826.6912000002</v>
      </c>
      <c r="L35" s="15">
        <v>0</v>
      </c>
      <c r="M35" s="15">
        <f t="shared" si="9"/>
        <v>4101827</v>
      </c>
    </row>
    <row r="36" spans="1:13" ht="13.5" customHeight="1" x14ac:dyDescent="0.35">
      <c r="A36" s="9">
        <v>5006</v>
      </c>
      <c r="B36" s="9" t="s">
        <v>26</v>
      </c>
      <c r="C36" s="10">
        <v>362</v>
      </c>
      <c r="D36" s="10">
        <v>345.7</v>
      </c>
      <c r="E36" s="10">
        <v>353</v>
      </c>
      <c r="F36" s="10">
        <f t="shared" si="5"/>
        <v>353.85</v>
      </c>
      <c r="G36" s="10">
        <f t="shared" si="6"/>
        <v>353.85</v>
      </c>
      <c r="H36" s="11">
        <v>4490.92</v>
      </c>
      <c r="I36" s="13">
        <f t="shared" si="7"/>
        <v>521.55738899999983</v>
      </c>
      <c r="J36" s="13"/>
      <c r="K36" s="14">
        <f t="shared" si="8"/>
        <v>1773665.1240976499</v>
      </c>
      <c r="L36" s="15">
        <v>0</v>
      </c>
      <c r="M36" s="15">
        <f t="shared" si="9"/>
        <v>1773665</v>
      </c>
    </row>
    <row r="37" spans="1:13" ht="13.5" customHeight="1" x14ac:dyDescent="0.35">
      <c r="A37" s="9">
        <v>19004</v>
      </c>
      <c r="B37" s="9" t="s">
        <v>57</v>
      </c>
      <c r="C37" s="10">
        <v>497</v>
      </c>
      <c r="D37" s="10">
        <v>491</v>
      </c>
      <c r="E37" s="10">
        <v>495</v>
      </c>
      <c r="F37" s="10">
        <f t="shared" si="5"/>
        <v>494</v>
      </c>
      <c r="G37" s="10">
        <f t="shared" si="6"/>
        <v>495</v>
      </c>
      <c r="H37" s="11">
        <v>4490.92</v>
      </c>
      <c r="I37" s="13">
        <f t="shared" si="7"/>
        <v>222.48029999999997</v>
      </c>
      <c r="J37" s="13"/>
      <c r="K37" s="14">
        <f t="shared" si="8"/>
        <v>2333133.1485000001</v>
      </c>
      <c r="L37" s="15">
        <v>0</v>
      </c>
      <c r="M37" s="15">
        <f t="shared" si="9"/>
        <v>2333133</v>
      </c>
    </row>
    <row r="38" spans="1:13" ht="13.5" customHeight="1" x14ac:dyDescent="0.35">
      <c r="A38" s="9">
        <v>56002</v>
      </c>
      <c r="B38" s="9" t="s">
        <v>141</v>
      </c>
      <c r="C38" s="10">
        <v>158</v>
      </c>
      <c r="D38" s="10">
        <v>158</v>
      </c>
      <c r="E38" s="10">
        <v>158</v>
      </c>
      <c r="F38" s="10">
        <f t="shared" si="5"/>
        <v>158</v>
      </c>
      <c r="G38" s="10">
        <f t="shared" si="6"/>
        <v>158</v>
      </c>
      <c r="H38" s="11">
        <v>4490.92</v>
      </c>
      <c r="I38" s="13">
        <f t="shared" si="7"/>
        <v>847.54</v>
      </c>
      <c r="J38" s="13"/>
      <c r="K38" s="14">
        <f t="shared" si="8"/>
        <v>843476.68</v>
      </c>
      <c r="L38" s="15">
        <v>0</v>
      </c>
      <c r="M38" s="15">
        <f t="shared" si="9"/>
        <v>843477</v>
      </c>
    </row>
    <row r="39" spans="1:13" ht="13.5" customHeight="1" x14ac:dyDescent="0.35">
      <c r="A39" s="9">
        <v>51001</v>
      </c>
      <c r="B39" s="9" t="s">
        <v>126</v>
      </c>
      <c r="C39" s="10">
        <v>2521</v>
      </c>
      <c r="D39" s="10">
        <v>2553</v>
      </c>
      <c r="E39" s="10">
        <v>2530</v>
      </c>
      <c r="F39" s="10">
        <f t="shared" si="5"/>
        <v>2537</v>
      </c>
      <c r="G39" s="10">
        <f t="shared" si="6"/>
        <v>2537</v>
      </c>
      <c r="H39" s="11">
        <v>4490.92</v>
      </c>
      <c r="I39" s="13">
        <f t="shared" si="7"/>
        <v>0</v>
      </c>
      <c r="J39" s="13"/>
      <c r="K39" s="14">
        <f t="shared" si="8"/>
        <v>11393464.040000001</v>
      </c>
      <c r="L39" s="15">
        <v>0</v>
      </c>
      <c r="M39" s="15">
        <f t="shared" si="9"/>
        <v>11393464</v>
      </c>
    </row>
    <row r="40" spans="1:13" ht="13.5" customHeight="1" x14ac:dyDescent="0.35">
      <c r="A40" s="9">
        <v>64002</v>
      </c>
      <c r="B40" s="9" t="s">
        <v>161</v>
      </c>
      <c r="C40" s="10">
        <v>313</v>
      </c>
      <c r="D40" s="10">
        <v>319</v>
      </c>
      <c r="E40" s="10">
        <v>360</v>
      </c>
      <c r="F40" s="10">
        <f t="shared" si="5"/>
        <v>316</v>
      </c>
      <c r="G40" s="10">
        <f t="shared" si="6"/>
        <v>360</v>
      </c>
      <c r="H40" s="11">
        <v>4490.92</v>
      </c>
      <c r="I40" s="13">
        <f t="shared" si="7"/>
        <v>508.52640000000002</v>
      </c>
      <c r="J40" s="13"/>
      <c r="K40" s="14">
        <f t="shared" si="8"/>
        <v>1799800.7039999999</v>
      </c>
      <c r="L40" s="15">
        <v>0</v>
      </c>
      <c r="M40" s="15">
        <f t="shared" si="9"/>
        <v>1799801</v>
      </c>
    </row>
    <row r="41" spans="1:13" ht="13.5" customHeight="1" x14ac:dyDescent="0.35">
      <c r="A41" s="9">
        <v>20001</v>
      </c>
      <c r="B41" s="9" t="s">
        <v>58</v>
      </c>
      <c r="C41" s="10">
        <v>293</v>
      </c>
      <c r="D41" s="10">
        <v>313</v>
      </c>
      <c r="E41" s="10">
        <v>290</v>
      </c>
      <c r="F41" s="10">
        <f t="shared" si="5"/>
        <v>303</v>
      </c>
      <c r="G41" s="10">
        <f t="shared" si="6"/>
        <v>303</v>
      </c>
      <c r="H41" s="11">
        <v>4490.92</v>
      </c>
      <c r="I41" s="13">
        <f t="shared" si="7"/>
        <v>629.30142000000001</v>
      </c>
      <c r="J41" s="13"/>
      <c r="K41" s="14">
        <f t="shared" si="8"/>
        <v>1551427.09026</v>
      </c>
      <c r="L41" s="15">
        <v>0</v>
      </c>
      <c r="M41" s="15">
        <f t="shared" si="9"/>
        <v>1551427</v>
      </c>
    </row>
    <row r="42" spans="1:13" ht="13.5" customHeight="1" x14ac:dyDescent="0.35">
      <c r="A42" s="9">
        <v>23001</v>
      </c>
      <c r="B42" s="9" t="s">
        <v>65</v>
      </c>
      <c r="C42" s="10">
        <v>154.26</v>
      </c>
      <c r="D42" s="10">
        <v>169</v>
      </c>
      <c r="E42" s="10">
        <v>170</v>
      </c>
      <c r="F42" s="10">
        <f t="shared" si="5"/>
        <v>161.63</v>
      </c>
      <c r="G42" s="10">
        <f t="shared" si="6"/>
        <v>170</v>
      </c>
      <c r="H42" s="11">
        <v>4490.92</v>
      </c>
      <c r="I42" s="13">
        <f t="shared" si="7"/>
        <v>847.54</v>
      </c>
      <c r="J42" s="13"/>
      <c r="K42" s="14">
        <f t="shared" si="8"/>
        <v>907538.2</v>
      </c>
      <c r="L42" s="15">
        <v>0</v>
      </c>
      <c r="M42" s="15">
        <f t="shared" si="9"/>
        <v>907538</v>
      </c>
    </row>
    <row r="43" spans="1:13" ht="13.5" customHeight="1" x14ac:dyDescent="0.35">
      <c r="A43" s="9">
        <v>22005</v>
      </c>
      <c r="B43" s="9" t="s">
        <v>63</v>
      </c>
      <c r="C43" s="10">
        <v>139</v>
      </c>
      <c r="D43" s="10">
        <v>141</v>
      </c>
      <c r="E43" s="10">
        <v>133</v>
      </c>
      <c r="F43" s="10">
        <f t="shared" si="5"/>
        <v>140</v>
      </c>
      <c r="G43" s="10">
        <f t="shared" si="6"/>
        <v>140</v>
      </c>
      <c r="H43" s="11">
        <v>4490.92</v>
      </c>
      <c r="I43" s="13">
        <f t="shared" si="7"/>
        <v>847.54</v>
      </c>
      <c r="J43" s="13"/>
      <c r="K43" s="14">
        <f t="shared" si="8"/>
        <v>747384.4</v>
      </c>
      <c r="L43" s="15">
        <v>0</v>
      </c>
      <c r="M43" s="15">
        <f t="shared" si="9"/>
        <v>747384</v>
      </c>
    </row>
    <row r="44" spans="1:13" ht="13.5" customHeight="1" x14ac:dyDescent="0.35">
      <c r="A44" s="9">
        <v>16002</v>
      </c>
      <c r="B44" s="9" t="s">
        <v>51</v>
      </c>
      <c r="C44" s="10">
        <v>25</v>
      </c>
      <c r="D44" s="10">
        <v>10</v>
      </c>
      <c r="E44" s="10">
        <v>8</v>
      </c>
      <c r="F44" s="10">
        <f t="shared" si="5"/>
        <v>17.5</v>
      </c>
      <c r="G44" s="10">
        <f t="shared" si="6"/>
        <v>17.5</v>
      </c>
      <c r="H44" s="11">
        <v>4490.92</v>
      </c>
      <c r="I44" s="13">
        <f t="shared" si="7"/>
        <v>847.54</v>
      </c>
      <c r="J44" s="13"/>
      <c r="K44" s="14">
        <f t="shared" si="8"/>
        <v>93423.05</v>
      </c>
      <c r="L44" s="15">
        <v>0</v>
      </c>
      <c r="M44" s="15">
        <f t="shared" si="9"/>
        <v>93423</v>
      </c>
    </row>
    <row r="45" spans="1:13" ht="13.5" customHeight="1" x14ac:dyDescent="0.35">
      <c r="A45" s="9">
        <v>61007</v>
      </c>
      <c r="B45" s="9" t="s">
        <v>155</v>
      </c>
      <c r="C45" s="10">
        <v>713</v>
      </c>
      <c r="D45" s="10">
        <v>689.14</v>
      </c>
      <c r="E45" s="10">
        <v>692.01</v>
      </c>
      <c r="F45" s="10">
        <f t="shared" si="5"/>
        <v>701.06999999999994</v>
      </c>
      <c r="G45" s="10">
        <f t="shared" si="6"/>
        <v>701.06999999999994</v>
      </c>
      <c r="H45" s="11">
        <v>4490.92</v>
      </c>
      <c r="I45" s="13">
        <f t="shared" si="7"/>
        <v>0</v>
      </c>
      <c r="J45" s="13"/>
      <c r="K45" s="14">
        <f t="shared" si="8"/>
        <v>3148449.2843999998</v>
      </c>
      <c r="L45" s="15">
        <v>0</v>
      </c>
      <c r="M45" s="15">
        <f t="shared" si="9"/>
        <v>3148449</v>
      </c>
    </row>
    <row r="46" spans="1:13" ht="13.5" customHeight="1" x14ac:dyDescent="0.35">
      <c r="A46" s="9">
        <v>5003</v>
      </c>
      <c r="B46" s="9" t="s">
        <v>24</v>
      </c>
      <c r="C46" s="10">
        <v>273</v>
      </c>
      <c r="D46" s="10">
        <v>282</v>
      </c>
      <c r="E46" s="10">
        <v>269</v>
      </c>
      <c r="F46" s="10">
        <f t="shared" si="5"/>
        <v>277.5</v>
      </c>
      <c r="G46" s="10">
        <f t="shared" si="6"/>
        <v>277.5</v>
      </c>
      <c r="H46" s="11">
        <v>4490.92</v>
      </c>
      <c r="I46" s="13">
        <f t="shared" si="7"/>
        <v>683.33234999999991</v>
      </c>
      <c r="J46" s="13"/>
      <c r="K46" s="14">
        <f t="shared" si="8"/>
        <v>1435855.027125</v>
      </c>
      <c r="L46" s="15">
        <v>0</v>
      </c>
      <c r="M46" s="15">
        <f t="shared" si="9"/>
        <v>1435855</v>
      </c>
    </row>
    <row r="47" spans="1:13" ht="13.5" customHeight="1" x14ac:dyDescent="0.35">
      <c r="A47" s="9">
        <v>28002</v>
      </c>
      <c r="B47" s="9" t="s">
        <v>77</v>
      </c>
      <c r="C47" s="10">
        <v>242</v>
      </c>
      <c r="D47" s="10">
        <v>243</v>
      </c>
      <c r="E47" s="10">
        <v>266</v>
      </c>
      <c r="F47" s="10">
        <f t="shared" si="5"/>
        <v>242.5</v>
      </c>
      <c r="G47" s="10">
        <f t="shared" si="6"/>
        <v>266</v>
      </c>
      <c r="H47" s="11">
        <v>4490.92</v>
      </c>
      <c r="I47" s="13">
        <f t="shared" si="7"/>
        <v>707.69923999999992</v>
      </c>
      <c r="J47" s="13"/>
      <c r="K47" s="14">
        <f t="shared" si="8"/>
        <v>1382832.7178400001</v>
      </c>
      <c r="L47" s="15">
        <v>0</v>
      </c>
      <c r="M47" s="15">
        <f t="shared" si="9"/>
        <v>1382833</v>
      </c>
    </row>
    <row r="48" spans="1:13" ht="13.5" customHeight="1" x14ac:dyDescent="0.35">
      <c r="A48" s="9">
        <v>17001</v>
      </c>
      <c r="B48" s="9" t="s">
        <v>52</v>
      </c>
      <c r="C48" s="10">
        <v>232</v>
      </c>
      <c r="D48" s="10">
        <v>225.5</v>
      </c>
      <c r="E48" s="10">
        <v>240.8</v>
      </c>
      <c r="F48" s="10">
        <f t="shared" si="5"/>
        <v>228.75</v>
      </c>
      <c r="G48" s="10">
        <f t="shared" si="6"/>
        <v>240.8</v>
      </c>
      <c r="H48" s="11">
        <v>4490.92</v>
      </c>
      <c r="I48" s="13">
        <f t="shared" si="7"/>
        <v>761.09451200000001</v>
      </c>
      <c r="J48" s="13"/>
      <c r="K48" s="14">
        <f t="shared" si="8"/>
        <v>1264685.0944896</v>
      </c>
      <c r="L48" s="15">
        <v>0</v>
      </c>
      <c r="M48" s="15">
        <f t="shared" si="9"/>
        <v>1264685</v>
      </c>
    </row>
    <row r="49" spans="1:13" ht="13.5" customHeight="1" x14ac:dyDescent="0.35">
      <c r="A49" s="9">
        <v>44001</v>
      </c>
      <c r="B49" s="9" t="s">
        <v>109</v>
      </c>
      <c r="C49" s="10">
        <v>167</v>
      </c>
      <c r="D49" s="10">
        <v>148</v>
      </c>
      <c r="E49" s="10">
        <v>138</v>
      </c>
      <c r="F49" s="10">
        <f t="shared" si="5"/>
        <v>157.5</v>
      </c>
      <c r="G49" s="10">
        <f t="shared" si="6"/>
        <v>157.5</v>
      </c>
      <c r="H49" s="11">
        <v>4490.92</v>
      </c>
      <c r="I49" s="13">
        <f t="shared" si="7"/>
        <v>847.54</v>
      </c>
      <c r="J49" s="13"/>
      <c r="K49" s="14">
        <f t="shared" si="8"/>
        <v>840807.45</v>
      </c>
      <c r="L49" s="15">
        <v>0</v>
      </c>
      <c r="M49" s="15">
        <f t="shared" si="9"/>
        <v>840807</v>
      </c>
    </row>
    <row r="50" spans="1:13" ht="13.5" customHeight="1" x14ac:dyDescent="0.35">
      <c r="A50" s="9">
        <v>46002</v>
      </c>
      <c r="B50" s="9" t="s">
        <v>114</v>
      </c>
      <c r="C50" s="10">
        <v>206</v>
      </c>
      <c r="D50" s="10">
        <v>191</v>
      </c>
      <c r="E50" s="10">
        <v>189</v>
      </c>
      <c r="F50" s="10">
        <f t="shared" si="5"/>
        <v>198.5</v>
      </c>
      <c r="G50" s="10">
        <f t="shared" si="6"/>
        <v>198.5</v>
      </c>
      <c r="H50" s="11">
        <v>4490.92</v>
      </c>
      <c r="I50" s="13">
        <f t="shared" si="7"/>
        <v>847.54</v>
      </c>
      <c r="J50" s="13"/>
      <c r="K50" s="14">
        <f t="shared" si="8"/>
        <v>1059684.31</v>
      </c>
      <c r="L50" s="15">
        <v>0</v>
      </c>
      <c r="M50" s="15">
        <f t="shared" si="9"/>
        <v>1059684</v>
      </c>
    </row>
    <row r="51" spans="1:13" ht="13.5" customHeight="1" x14ac:dyDescent="0.35">
      <c r="A51" s="9">
        <v>24004</v>
      </c>
      <c r="B51" s="9" t="s">
        <v>68</v>
      </c>
      <c r="C51" s="10">
        <v>322</v>
      </c>
      <c r="D51" s="10">
        <v>316</v>
      </c>
      <c r="E51" s="10">
        <v>311</v>
      </c>
      <c r="F51" s="10">
        <f t="shared" si="5"/>
        <v>319</v>
      </c>
      <c r="G51" s="10">
        <f t="shared" si="6"/>
        <v>319</v>
      </c>
      <c r="H51" s="11">
        <v>4490.92</v>
      </c>
      <c r="I51" s="13">
        <f t="shared" si="7"/>
        <v>595.39965999999993</v>
      </c>
      <c r="J51" s="13"/>
      <c r="K51" s="14">
        <f t="shared" si="8"/>
        <v>1622535.9715400001</v>
      </c>
      <c r="L51" s="15">
        <v>0</v>
      </c>
      <c r="M51" s="15">
        <f t="shared" si="9"/>
        <v>1622536</v>
      </c>
    </row>
    <row r="52" spans="1:13" ht="13.5" customHeight="1" x14ac:dyDescent="0.35">
      <c r="A52" s="9">
        <v>50003</v>
      </c>
      <c r="B52" s="9" t="s">
        <v>124</v>
      </c>
      <c r="C52" s="10">
        <v>637.41999999999996</v>
      </c>
      <c r="D52" s="10">
        <v>644.41999999999996</v>
      </c>
      <c r="E52" s="10">
        <v>655.56</v>
      </c>
      <c r="F52" s="10">
        <f t="shared" si="5"/>
        <v>640.91999999999996</v>
      </c>
      <c r="G52" s="10">
        <f t="shared" si="6"/>
        <v>655.56</v>
      </c>
      <c r="H52" s="11">
        <v>4490.92</v>
      </c>
      <c r="I52" s="13">
        <f t="shared" si="7"/>
        <v>0</v>
      </c>
      <c r="J52" s="13"/>
      <c r="K52" s="14">
        <f t="shared" si="8"/>
        <v>2944067.5151999998</v>
      </c>
      <c r="L52" s="15">
        <v>0</v>
      </c>
      <c r="M52" s="15">
        <f t="shared" si="9"/>
        <v>2944068</v>
      </c>
    </row>
    <row r="53" spans="1:13" ht="13.5" customHeight="1" x14ac:dyDescent="0.35">
      <c r="A53" s="9">
        <v>14001</v>
      </c>
      <c r="B53" s="9" t="s">
        <v>43</v>
      </c>
      <c r="C53" s="10">
        <v>215</v>
      </c>
      <c r="D53" s="10">
        <v>211</v>
      </c>
      <c r="E53" s="10">
        <v>203</v>
      </c>
      <c r="F53" s="10">
        <f t="shared" si="5"/>
        <v>213</v>
      </c>
      <c r="G53" s="10">
        <f t="shared" si="6"/>
        <v>213</v>
      </c>
      <c r="H53" s="11">
        <v>4490.92</v>
      </c>
      <c r="I53" s="13">
        <f t="shared" si="7"/>
        <v>819.99882000000002</v>
      </c>
      <c r="J53" s="13"/>
      <c r="K53" s="14">
        <f t="shared" si="8"/>
        <v>1131225.70866</v>
      </c>
      <c r="L53" s="15">
        <v>0</v>
      </c>
      <c r="M53" s="15">
        <f t="shared" si="9"/>
        <v>1131226</v>
      </c>
    </row>
    <row r="54" spans="1:13" ht="13.5" customHeight="1" x14ac:dyDescent="0.35">
      <c r="A54" s="9">
        <v>6002</v>
      </c>
      <c r="B54" s="9" t="s">
        <v>28</v>
      </c>
      <c r="C54" s="10">
        <v>181.99</v>
      </c>
      <c r="D54" s="10">
        <v>186</v>
      </c>
      <c r="E54" s="10">
        <v>190</v>
      </c>
      <c r="F54" s="10">
        <f t="shared" si="5"/>
        <v>183.995</v>
      </c>
      <c r="G54" s="10">
        <f t="shared" si="6"/>
        <v>190</v>
      </c>
      <c r="H54" s="11">
        <v>4490.92</v>
      </c>
      <c r="I54" s="13">
        <f t="shared" si="7"/>
        <v>847.54</v>
      </c>
      <c r="J54" s="13"/>
      <c r="K54" s="14">
        <f t="shared" si="8"/>
        <v>1014307.4</v>
      </c>
      <c r="L54" s="15">
        <v>0</v>
      </c>
      <c r="M54" s="15">
        <f t="shared" si="9"/>
        <v>1014307</v>
      </c>
    </row>
    <row r="55" spans="1:13" ht="13.5" customHeight="1" x14ac:dyDescent="0.35">
      <c r="A55" s="9">
        <v>33001</v>
      </c>
      <c r="B55" s="9" t="s">
        <v>84</v>
      </c>
      <c r="C55" s="10">
        <v>363.04</v>
      </c>
      <c r="D55" s="10">
        <v>376.02</v>
      </c>
      <c r="E55" s="10">
        <v>354.09</v>
      </c>
      <c r="F55" s="10">
        <f t="shared" si="5"/>
        <v>369.53</v>
      </c>
      <c r="G55" s="10">
        <f t="shared" si="6"/>
        <v>369.53</v>
      </c>
      <c r="H55" s="11">
        <v>4490.92</v>
      </c>
      <c r="I55" s="13">
        <f t="shared" si="7"/>
        <v>488.33366420000004</v>
      </c>
      <c r="J55" s="13"/>
      <c r="K55" s="14">
        <f t="shared" si="8"/>
        <v>1839983.6065318261</v>
      </c>
      <c r="L55" s="15">
        <v>0</v>
      </c>
      <c r="M55" s="15">
        <f t="shared" si="9"/>
        <v>1839984</v>
      </c>
    </row>
    <row r="56" spans="1:13" ht="13.5" customHeight="1" x14ac:dyDescent="0.35">
      <c r="A56" s="9">
        <v>49004</v>
      </c>
      <c r="B56" s="9" t="s">
        <v>120</v>
      </c>
      <c r="C56" s="10">
        <v>513</v>
      </c>
      <c r="D56" s="10">
        <v>527.15</v>
      </c>
      <c r="E56" s="10">
        <v>520</v>
      </c>
      <c r="F56" s="10">
        <f t="shared" si="5"/>
        <v>520.07500000000005</v>
      </c>
      <c r="G56" s="10">
        <f t="shared" si="6"/>
        <v>520.07500000000005</v>
      </c>
      <c r="H56" s="11">
        <v>4490.92</v>
      </c>
      <c r="I56" s="13">
        <f t="shared" si="7"/>
        <v>169.34988549999983</v>
      </c>
      <c r="J56" s="13"/>
      <c r="K56" s="14">
        <f t="shared" si="8"/>
        <v>2423689.8607014124</v>
      </c>
      <c r="L56" s="15">
        <v>0</v>
      </c>
      <c r="M56" s="15">
        <f t="shared" si="9"/>
        <v>2423690</v>
      </c>
    </row>
    <row r="57" spans="1:13" ht="13.5" customHeight="1" x14ac:dyDescent="0.35">
      <c r="A57" s="9">
        <v>63001</v>
      </c>
      <c r="B57" s="9" t="s">
        <v>159</v>
      </c>
      <c r="C57" s="10">
        <v>261</v>
      </c>
      <c r="D57" s="10">
        <v>274</v>
      </c>
      <c r="E57" s="10">
        <v>274</v>
      </c>
      <c r="F57" s="10">
        <f t="shared" si="5"/>
        <v>267.5</v>
      </c>
      <c r="G57" s="10">
        <f t="shared" si="6"/>
        <v>274</v>
      </c>
      <c r="H57" s="11">
        <v>4490.92</v>
      </c>
      <c r="I57" s="13">
        <f t="shared" si="7"/>
        <v>690.74835999999993</v>
      </c>
      <c r="J57" s="13"/>
      <c r="K57" s="14">
        <f t="shared" si="8"/>
        <v>1419777.1306399999</v>
      </c>
      <c r="L57" s="15">
        <v>0</v>
      </c>
      <c r="M57" s="15">
        <f t="shared" si="9"/>
        <v>1419777</v>
      </c>
    </row>
    <row r="58" spans="1:13" ht="13.5" customHeight="1" x14ac:dyDescent="0.35">
      <c r="A58" s="9">
        <v>53001</v>
      </c>
      <c r="B58" s="9" t="s">
        <v>133</v>
      </c>
      <c r="C58" s="10">
        <v>238.38</v>
      </c>
      <c r="D58" s="10">
        <v>244.32</v>
      </c>
      <c r="E58" s="10">
        <v>257.26</v>
      </c>
      <c r="F58" s="10">
        <f t="shared" si="5"/>
        <v>241.35</v>
      </c>
      <c r="G58" s="10">
        <f t="shared" si="6"/>
        <v>257.26</v>
      </c>
      <c r="H58" s="11">
        <v>4490.92</v>
      </c>
      <c r="I58" s="13">
        <f t="shared" si="7"/>
        <v>726.21807639999997</v>
      </c>
      <c r="J58" s="13"/>
      <c r="K58" s="14">
        <f t="shared" si="8"/>
        <v>1342160.941534664</v>
      </c>
      <c r="L58" s="15">
        <v>0</v>
      </c>
      <c r="M58" s="15">
        <f t="shared" si="9"/>
        <v>1342161</v>
      </c>
    </row>
    <row r="59" spans="1:13" ht="13.5" customHeight="1" x14ac:dyDescent="0.35">
      <c r="A59" s="9">
        <v>25003</v>
      </c>
      <c r="B59" s="9" t="s">
        <v>70</v>
      </c>
      <c r="C59" s="10">
        <v>140</v>
      </c>
      <c r="D59" s="10">
        <v>130.4</v>
      </c>
      <c r="E59" s="10">
        <v>126</v>
      </c>
      <c r="F59" s="10">
        <f t="shared" si="5"/>
        <v>135.19999999999999</v>
      </c>
      <c r="G59" s="10">
        <f t="shared" si="6"/>
        <v>135.19999999999999</v>
      </c>
      <c r="H59" s="11">
        <v>4490.92</v>
      </c>
      <c r="I59" s="13">
        <f t="shared" si="7"/>
        <v>847.54</v>
      </c>
      <c r="J59" s="13"/>
      <c r="K59" s="14">
        <f t="shared" si="8"/>
        <v>721759.7919999999</v>
      </c>
      <c r="L59" s="15">
        <v>0</v>
      </c>
      <c r="M59" s="15">
        <f t="shared" si="9"/>
        <v>721760</v>
      </c>
    </row>
    <row r="60" spans="1:13" ht="13.5" customHeight="1" x14ac:dyDescent="0.35">
      <c r="A60" s="9">
        <v>26004</v>
      </c>
      <c r="B60" s="9" t="s">
        <v>73</v>
      </c>
      <c r="C60" s="10">
        <v>377</v>
      </c>
      <c r="D60" s="10">
        <v>357</v>
      </c>
      <c r="E60" s="10">
        <v>376</v>
      </c>
      <c r="F60" s="10">
        <f t="shared" si="5"/>
        <v>367</v>
      </c>
      <c r="G60" s="10">
        <f t="shared" si="6"/>
        <v>376</v>
      </c>
      <c r="H60" s="11">
        <v>4490.92</v>
      </c>
      <c r="I60" s="13">
        <f t="shared" si="7"/>
        <v>474.62464</v>
      </c>
      <c r="J60" s="13"/>
      <c r="K60" s="14">
        <f t="shared" si="8"/>
        <v>1867044.78464</v>
      </c>
      <c r="L60" s="15">
        <v>0</v>
      </c>
      <c r="M60" s="15">
        <f t="shared" si="9"/>
        <v>1867045</v>
      </c>
    </row>
    <row r="61" spans="1:13" ht="13.5" customHeight="1" x14ac:dyDescent="0.35">
      <c r="A61" s="17">
        <v>6006</v>
      </c>
      <c r="B61" s="9" t="s">
        <v>30</v>
      </c>
      <c r="C61" s="10">
        <v>612</v>
      </c>
      <c r="D61" s="10">
        <v>591</v>
      </c>
      <c r="E61" s="10">
        <v>588</v>
      </c>
      <c r="F61" s="10">
        <f t="shared" si="5"/>
        <v>601.5</v>
      </c>
      <c r="G61" s="10">
        <f t="shared" si="6"/>
        <v>601.5</v>
      </c>
      <c r="H61" s="11">
        <v>4490.92</v>
      </c>
      <c r="I61" s="13">
        <f t="shared" si="7"/>
        <v>0</v>
      </c>
      <c r="J61" s="13"/>
      <c r="K61" s="14">
        <f t="shared" si="8"/>
        <v>2701288.38</v>
      </c>
      <c r="L61" s="15">
        <v>0</v>
      </c>
      <c r="M61" s="15">
        <f t="shared" si="9"/>
        <v>2701288</v>
      </c>
    </row>
    <row r="62" spans="1:13" ht="13.5" customHeight="1" x14ac:dyDescent="0.35">
      <c r="A62" s="9">
        <v>27001</v>
      </c>
      <c r="B62" s="9" t="s">
        <v>75</v>
      </c>
      <c r="C62" s="10">
        <v>292</v>
      </c>
      <c r="D62" s="10">
        <v>301</v>
      </c>
      <c r="E62" s="10">
        <v>299</v>
      </c>
      <c r="F62" s="10">
        <f t="shared" si="5"/>
        <v>296.5</v>
      </c>
      <c r="G62" s="10">
        <f t="shared" si="6"/>
        <v>299</v>
      </c>
      <c r="H62" s="11">
        <v>4490.92</v>
      </c>
      <c r="I62" s="13">
        <f t="shared" si="7"/>
        <v>637.77686000000006</v>
      </c>
      <c r="J62" s="13"/>
      <c r="K62" s="14">
        <f t="shared" si="8"/>
        <v>1533480.3611399999</v>
      </c>
      <c r="L62" s="15">
        <v>0</v>
      </c>
      <c r="M62" s="15">
        <f t="shared" si="9"/>
        <v>1533480</v>
      </c>
    </row>
    <row r="63" spans="1:13" ht="13.5" customHeight="1" x14ac:dyDescent="0.35">
      <c r="A63" s="9">
        <v>28003</v>
      </c>
      <c r="B63" s="9" t="s">
        <v>78</v>
      </c>
      <c r="C63" s="10">
        <v>681</v>
      </c>
      <c r="D63" s="10">
        <v>696</v>
      </c>
      <c r="E63" s="10">
        <v>677</v>
      </c>
      <c r="F63" s="10">
        <f t="shared" si="5"/>
        <v>688.5</v>
      </c>
      <c r="G63" s="10">
        <f t="shared" si="6"/>
        <v>688.5</v>
      </c>
      <c r="H63" s="11">
        <v>4490.92</v>
      </c>
      <c r="I63" s="13">
        <f t="shared" si="7"/>
        <v>0</v>
      </c>
      <c r="J63" s="13"/>
      <c r="K63" s="14">
        <f t="shared" si="8"/>
        <v>3091998.42</v>
      </c>
      <c r="L63" s="15">
        <v>0</v>
      </c>
      <c r="M63" s="15">
        <f t="shared" si="9"/>
        <v>3091998</v>
      </c>
    </row>
    <row r="64" spans="1:13" ht="13.5" customHeight="1" x14ac:dyDescent="0.35">
      <c r="A64" s="9">
        <v>30001</v>
      </c>
      <c r="B64" s="9" t="s">
        <v>80</v>
      </c>
      <c r="C64" s="10">
        <v>387</v>
      </c>
      <c r="D64" s="10">
        <v>386.27</v>
      </c>
      <c r="E64" s="10">
        <v>402</v>
      </c>
      <c r="F64" s="10">
        <f t="shared" si="5"/>
        <v>386.63499999999999</v>
      </c>
      <c r="G64" s="10">
        <f t="shared" si="6"/>
        <v>402</v>
      </c>
      <c r="H64" s="11">
        <v>4490.92</v>
      </c>
      <c r="I64" s="13">
        <f t="shared" si="7"/>
        <v>419.53427999999991</v>
      </c>
      <c r="J64" s="13"/>
      <c r="K64" s="14">
        <f t="shared" si="8"/>
        <v>1974002.62056</v>
      </c>
      <c r="L64" s="15">
        <v>0</v>
      </c>
      <c r="M64" s="15">
        <f t="shared" si="9"/>
        <v>1974003</v>
      </c>
    </row>
    <row r="65" spans="1:13" ht="13.5" customHeight="1" x14ac:dyDescent="0.35">
      <c r="A65" s="9">
        <v>31001</v>
      </c>
      <c r="B65" s="9" t="s">
        <v>82</v>
      </c>
      <c r="C65" s="10">
        <v>180.25</v>
      </c>
      <c r="D65" s="10">
        <v>179.25</v>
      </c>
      <c r="E65" s="10">
        <v>179.25</v>
      </c>
      <c r="F65" s="10">
        <f t="shared" si="5"/>
        <v>179.75</v>
      </c>
      <c r="G65" s="10">
        <f t="shared" si="6"/>
        <v>179.75</v>
      </c>
      <c r="H65" s="11">
        <v>4490.92</v>
      </c>
      <c r="I65" s="13">
        <f t="shared" si="7"/>
        <v>847.54</v>
      </c>
      <c r="J65" s="13"/>
      <c r="K65" s="14">
        <f t="shared" si="8"/>
        <v>959588.18500000006</v>
      </c>
      <c r="L65" s="15">
        <v>0</v>
      </c>
      <c r="M65" s="15">
        <f t="shared" si="9"/>
        <v>959588</v>
      </c>
    </row>
    <row r="66" spans="1:13" ht="13.5" customHeight="1" x14ac:dyDescent="0.35">
      <c r="A66" s="9">
        <v>41002</v>
      </c>
      <c r="B66" s="9" t="s">
        <v>102</v>
      </c>
      <c r="C66" s="10">
        <v>2388.35</v>
      </c>
      <c r="D66" s="10">
        <v>2689.25</v>
      </c>
      <c r="E66" s="10">
        <v>2999.72</v>
      </c>
      <c r="F66" s="10">
        <f t="shared" ref="F66:F97" si="10">(D66+C66)/2</f>
        <v>2538.8000000000002</v>
      </c>
      <c r="G66" s="10">
        <f t="shared" ref="G66:G97" si="11">IF(E66&gt;F66,E66,F66)</f>
        <v>2999.72</v>
      </c>
      <c r="H66" s="11">
        <v>4490.92</v>
      </c>
      <c r="I66" s="13">
        <f t="shared" ref="I66:I97" si="12">IF(G66&lt;200,847.54,IF(G66&gt;600,0,((G66*-0.0005)+0.3)*4237.72))</f>
        <v>0</v>
      </c>
      <c r="J66" s="13"/>
      <c r="K66" s="14">
        <f t="shared" ref="K66:K97" si="13">IF(I66&gt;J66,G66*(H66+I66),G66*(H66+J66))</f>
        <v>13471502.542399999</v>
      </c>
      <c r="L66" s="15">
        <v>0</v>
      </c>
      <c r="M66" s="15">
        <f t="shared" ref="M66:M97" si="14">ROUND((K66+L66),0)</f>
        <v>13471503</v>
      </c>
    </row>
    <row r="67" spans="1:13" ht="13.5" customHeight="1" x14ac:dyDescent="0.35">
      <c r="A67" s="9">
        <v>14002</v>
      </c>
      <c r="B67" s="9" t="s">
        <v>44</v>
      </c>
      <c r="C67" s="10">
        <v>158</v>
      </c>
      <c r="D67" s="10">
        <v>154</v>
      </c>
      <c r="E67" s="10">
        <v>170</v>
      </c>
      <c r="F67" s="10">
        <f t="shared" si="10"/>
        <v>156</v>
      </c>
      <c r="G67" s="10">
        <f t="shared" si="11"/>
        <v>170</v>
      </c>
      <c r="H67" s="11">
        <v>4490.92</v>
      </c>
      <c r="I67" s="13">
        <f t="shared" si="12"/>
        <v>847.54</v>
      </c>
      <c r="J67" s="13"/>
      <c r="K67" s="14">
        <f t="shared" si="13"/>
        <v>907538.2</v>
      </c>
      <c r="L67" s="15">
        <v>0</v>
      </c>
      <c r="M67" s="15">
        <f t="shared" si="14"/>
        <v>907538</v>
      </c>
    </row>
    <row r="68" spans="1:13" ht="13.5" customHeight="1" x14ac:dyDescent="0.35">
      <c r="A68" s="9">
        <v>10001</v>
      </c>
      <c r="B68" s="9" t="s">
        <v>35</v>
      </c>
      <c r="C68" s="10">
        <v>122</v>
      </c>
      <c r="D68" s="10">
        <v>113</v>
      </c>
      <c r="E68" s="10">
        <v>115</v>
      </c>
      <c r="F68" s="10">
        <f t="shared" si="10"/>
        <v>117.5</v>
      </c>
      <c r="G68" s="10">
        <f t="shared" si="11"/>
        <v>117.5</v>
      </c>
      <c r="H68" s="11">
        <v>4490.92</v>
      </c>
      <c r="I68" s="13">
        <f t="shared" si="12"/>
        <v>847.54</v>
      </c>
      <c r="J68" s="13"/>
      <c r="K68" s="14">
        <f t="shared" si="13"/>
        <v>627269.05000000005</v>
      </c>
      <c r="L68" s="15">
        <v>0</v>
      </c>
      <c r="M68" s="15">
        <f t="shared" si="14"/>
        <v>627269</v>
      </c>
    </row>
    <row r="69" spans="1:13" ht="13.5" customHeight="1" x14ac:dyDescent="0.35">
      <c r="A69" s="9">
        <v>34002</v>
      </c>
      <c r="B69" s="9" t="s">
        <v>88</v>
      </c>
      <c r="C69" s="10">
        <v>295</v>
      </c>
      <c r="D69" s="10">
        <v>280</v>
      </c>
      <c r="E69" s="10">
        <v>274</v>
      </c>
      <c r="F69" s="10">
        <f t="shared" si="10"/>
        <v>287.5</v>
      </c>
      <c r="G69" s="10">
        <f t="shared" si="11"/>
        <v>287.5</v>
      </c>
      <c r="H69" s="11">
        <v>4490.92</v>
      </c>
      <c r="I69" s="13">
        <f t="shared" si="12"/>
        <v>662.14374999999995</v>
      </c>
      <c r="J69" s="13"/>
      <c r="K69" s="14">
        <f t="shared" si="13"/>
        <v>1481505.828125</v>
      </c>
      <c r="L69" s="15">
        <v>0</v>
      </c>
      <c r="M69" s="15">
        <f t="shared" si="14"/>
        <v>1481506</v>
      </c>
    </row>
    <row r="70" spans="1:13" ht="13.5" customHeight="1" x14ac:dyDescent="0.35">
      <c r="A70" s="9">
        <v>51002</v>
      </c>
      <c r="B70" s="9" t="s">
        <v>127</v>
      </c>
      <c r="C70" s="10">
        <v>501.2</v>
      </c>
      <c r="D70" s="10">
        <v>500</v>
      </c>
      <c r="E70" s="10">
        <v>510.2</v>
      </c>
      <c r="F70" s="10">
        <f t="shared" si="10"/>
        <v>500.6</v>
      </c>
      <c r="G70" s="10">
        <f t="shared" si="11"/>
        <v>510.2</v>
      </c>
      <c r="H70" s="11">
        <v>4490.92</v>
      </c>
      <c r="I70" s="13">
        <f t="shared" si="12"/>
        <v>190.273628</v>
      </c>
      <c r="J70" s="13"/>
      <c r="K70" s="14">
        <f t="shared" si="13"/>
        <v>2388344.9890056001</v>
      </c>
      <c r="L70" s="15">
        <v>0</v>
      </c>
      <c r="M70" s="15">
        <f t="shared" si="14"/>
        <v>2388345</v>
      </c>
    </row>
    <row r="71" spans="1:13" ht="13.5" customHeight="1" x14ac:dyDescent="0.35">
      <c r="A71" s="9">
        <v>56006</v>
      </c>
      <c r="B71" s="9" t="s">
        <v>143</v>
      </c>
      <c r="C71" s="10">
        <v>222</v>
      </c>
      <c r="D71" s="10">
        <v>230</v>
      </c>
      <c r="E71" s="10">
        <v>210</v>
      </c>
      <c r="F71" s="10">
        <f t="shared" si="10"/>
        <v>226</v>
      </c>
      <c r="G71" s="10">
        <f t="shared" si="11"/>
        <v>226</v>
      </c>
      <c r="H71" s="11">
        <v>4490.92</v>
      </c>
      <c r="I71" s="13">
        <f t="shared" si="12"/>
        <v>792.45364000000006</v>
      </c>
      <c r="J71" s="13"/>
      <c r="K71" s="14">
        <f t="shared" si="13"/>
        <v>1194042.44264</v>
      </c>
      <c r="L71" s="15">
        <v>0</v>
      </c>
      <c r="M71" s="15">
        <f t="shared" si="14"/>
        <v>1194042</v>
      </c>
    </row>
    <row r="72" spans="1:13" ht="13.5" customHeight="1" x14ac:dyDescent="0.35">
      <c r="A72" s="9">
        <v>23002</v>
      </c>
      <c r="B72" s="9" t="s">
        <v>66</v>
      </c>
      <c r="C72" s="10">
        <v>814.89</v>
      </c>
      <c r="D72" s="10">
        <v>818.53</v>
      </c>
      <c r="E72" s="10">
        <v>803.64</v>
      </c>
      <c r="F72" s="10">
        <f t="shared" si="10"/>
        <v>816.71</v>
      </c>
      <c r="G72" s="10">
        <f t="shared" si="11"/>
        <v>816.71</v>
      </c>
      <c r="H72" s="11">
        <v>4490.92</v>
      </c>
      <c r="I72" s="13">
        <f t="shared" si="12"/>
        <v>0</v>
      </c>
      <c r="J72" s="13"/>
      <c r="K72" s="14">
        <f t="shared" si="13"/>
        <v>3667779.2732000002</v>
      </c>
      <c r="L72" s="15">
        <v>0</v>
      </c>
      <c r="M72" s="15">
        <f t="shared" si="14"/>
        <v>3667779</v>
      </c>
    </row>
    <row r="73" spans="1:13" ht="13.5" customHeight="1" x14ac:dyDescent="0.35">
      <c r="A73" s="9">
        <v>53002</v>
      </c>
      <c r="B73" s="9" t="s">
        <v>134</v>
      </c>
      <c r="C73" s="10">
        <v>116</v>
      </c>
      <c r="D73" s="10">
        <v>111</v>
      </c>
      <c r="E73" s="10">
        <v>107.2</v>
      </c>
      <c r="F73" s="10">
        <f t="shared" si="10"/>
        <v>113.5</v>
      </c>
      <c r="G73" s="10">
        <f t="shared" si="11"/>
        <v>113.5</v>
      </c>
      <c r="H73" s="11">
        <v>4490.92</v>
      </c>
      <c r="I73" s="13">
        <f t="shared" si="12"/>
        <v>847.54</v>
      </c>
      <c r="J73" s="13"/>
      <c r="K73" s="14">
        <f t="shared" si="13"/>
        <v>605915.21</v>
      </c>
      <c r="L73" s="15">
        <v>0</v>
      </c>
      <c r="M73" s="15">
        <f t="shared" si="14"/>
        <v>605915</v>
      </c>
    </row>
    <row r="74" spans="1:13" ht="13.5" customHeight="1" x14ac:dyDescent="0.35">
      <c r="A74" s="9">
        <v>48003</v>
      </c>
      <c r="B74" s="9" t="s">
        <v>116</v>
      </c>
      <c r="C74" s="10">
        <v>376</v>
      </c>
      <c r="D74" s="10">
        <v>364</v>
      </c>
      <c r="E74" s="10">
        <v>366.51</v>
      </c>
      <c r="F74" s="10">
        <f t="shared" si="10"/>
        <v>370</v>
      </c>
      <c r="G74" s="10">
        <f t="shared" si="11"/>
        <v>370</v>
      </c>
      <c r="H74" s="11">
        <v>4490.92</v>
      </c>
      <c r="I74" s="13">
        <f t="shared" si="12"/>
        <v>487.33780000000002</v>
      </c>
      <c r="J74" s="13"/>
      <c r="K74" s="14">
        <f t="shared" si="13"/>
        <v>1841955.3860000002</v>
      </c>
      <c r="L74" s="15">
        <v>0</v>
      </c>
      <c r="M74" s="15">
        <f t="shared" si="14"/>
        <v>1841955</v>
      </c>
    </row>
    <row r="75" spans="1:13" ht="13.5" customHeight="1" x14ac:dyDescent="0.35">
      <c r="A75" s="9">
        <v>2002</v>
      </c>
      <c r="B75" s="9" t="s">
        <v>16</v>
      </c>
      <c r="C75" s="10">
        <v>2143.5700000000002</v>
      </c>
      <c r="D75" s="10">
        <v>2214.2199999999998</v>
      </c>
      <c r="E75" s="10">
        <v>2323.0300000000002</v>
      </c>
      <c r="F75" s="10">
        <f t="shared" si="10"/>
        <v>2178.895</v>
      </c>
      <c r="G75" s="10">
        <f t="shared" si="11"/>
        <v>2323.0300000000002</v>
      </c>
      <c r="H75" s="11">
        <v>4490.92</v>
      </c>
      <c r="I75" s="13">
        <f t="shared" si="12"/>
        <v>0</v>
      </c>
      <c r="J75" s="13"/>
      <c r="K75" s="14">
        <f t="shared" si="13"/>
        <v>10432541.887600001</v>
      </c>
      <c r="L75" s="15">
        <v>14101</v>
      </c>
      <c r="M75" s="15">
        <f t="shared" si="14"/>
        <v>10446643</v>
      </c>
    </row>
    <row r="76" spans="1:13" ht="13.5" customHeight="1" x14ac:dyDescent="0.35">
      <c r="A76" s="9">
        <v>22006</v>
      </c>
      <c r="B76" s="9" t="s">
        <v>64</v>
      </c>
      <c r="C76" s="10">
        <v>358.18</v>
      </c>
      <c r="D76" s="10">
        <v>366.07</v>
      </c>
      <c r="E76" s="10">
        <v>356.26</v>
      </c>
      <c r="F76" s="10">
        <f t="shared" si="10"/>
        <v>362.125</v>
      </c>
      <c r="G76" s="10">
        <f t="shared" si="11"/>
        <v>362.125</v>
      </c>
      <c r="H76" s="11">
        <v>4490.92</v>
      </c>
      <c r="I76" s="13">
        <f t="shared" si="12"/>
        <v>504.02382249999994</v>
      </c>
      <c r="J76" s="13">
        <f>347.75*0.2</f>
        <v>69.55</v>
      </c>
      <c r="K76" s="14">
        <f t="shared" si="13"/>
        <v>1808794.0317228127</v>
      </c>
      <c r="L76" s="15">
        <v>0</v>
      </c>
      <c r="M76" s="15">
        <f t="shared" si="14"/>
        <v>1808794</v>
      </c>
    </row>
    <row r="77" spans="1:13" ht="13.5" customHeight="1" x14ac:dyDescent="0.35">
      <c r="A77" s="9">
        <v>13003</v>
      </c>
      <c r="B77" s="9" t="s">
        <v>42</v>
      </c>
      <c r="C77" s="10">
        <v>291</v>
      </c>
      <c r="D77" s="10">
        <v>286</v>
      </c>
      <c r="E77" s="10">
        <v>302</v>
      </c>
      <c r="F77" s="10">
        <f t="shared" si="10"/>
        <v>288.5</v>
      </c>
      <c r="G77" s="10">
        <f t="shared" si="11"/>
        <v>302</v>
      </c>
      <c r="H77" s="11">
        <v>4490.92</v>
      </c>
      <c r="I77" s="13">
        <f t="shared" si="12"/>
        <v>631.42028000000005</v>
      </c>
      <c r="J77" s="13">
        <f>847.54*0.6</f>
        <v>508.52399999999994</v>
      </c>
      <c r="K77" s="14">
        <f t="shared" si="13"/>
        <v>1546946.76456</v>
      </c>
      <c r="L77" s="15">
        <v>0</v>
      </c>
      <c r="M77" s="15">
        <f t="shared" si="14"/>
        <v>1546947</v>
      </c>
    </row>
    <row r="78" spans="1:13" ht="13.5" customHeight="1" x14ac:dyDescent="0.35">
      <c r="A78" s="9">
        <v>2003</v>
      </c>
      <c r="B78" s="9" t="s">
        <v>17</v>
      </c>
      <c r="C78" s="10">
        <v>194.51</v>
      </c>
      <c r="D78" s="10">
        <v>197.01</v>
      </c>
      <c r="E78" s="10">
        <v>223.01</v>
      </c>
      <c r="F78" s="10">
        <f t="shared" si="10"/>
        <v>195.76</v>
      </c>
      <c r="G78" s="10">
        <f t="shared" si="11"/>
        <v>223.01</v>
      </c>
      <c r="H78" s="11">
        <v>4490.92</v>
      </c>
      <c r="I78" s="13">
        <f t="shared" si="12"/>
        <v>798.7890314</v>
      </c>
      <c r="J78" s="13"/>
      <c r="K78" s="14">
        <f t="shared" si="13"/>
        <v>1179658.0110925138</v>
      </c>
      <c r="L78" s="15">
        <v>0</v>
      </c>
      <c r="M78" s="15">
        <f t="shared" si="14"/>
        <v>1179658</v>
      </c>
    </row>
    <row r="79" spans="1:13" ht="13.5" customHeight="1" x14ac:dyDescent="0.35">
      <c r="A79" s="9">
        <v>37003</v>
      </c>
      <c r="B79" s="9" t="s">
        <v>91</v>
      </c>
      <c r="C79" s="10">
        <v>174.57</v>
      </c>
      <c r="D79" s="10">
        <v>168.1</v>
      </c>
      <c r="E79" s="10">
        <v>183</v>
      </c>
      <c r="F79" s="10">
        <f t="shared" si="10"/>
        <v>171.33499999999998</v>
      </c>
      <c r="G79" s="10">
        <f t="shared" si="11"/>
        <v>183</v>
      </c>
      <c r="H79" s="11">
        <v>4490.92</v>
      </c>
      <c r="I79" s="13">
        <f t="shared" si="12"/>
        <v>847.54</v>
      </c>
      <c r="J79" s="13"/>
      <c r="K79" s="14">
        <f t="shared" si="13"/>
        <v>976938.18</v>
      </c>
      <c r="L79" s="15">
        <v>0</v>
      </c>
      <c r="M79" s="15">
        <f t="shared" si="14"/>
        <v>976938</v>
      </c>
    </row>
    <row r="80" spans="1:13" ht="13.5" customHeight="1" x14ac:dyDescent="0.35">
      <c r="A80" s="9">
        <v>35002</v>
      </c>
      <c r="B80" s="9" t="s">
        <v>89</v>
      </c>
      <c r="C80" s="10">
        <v>350</v>
      </c>
      <c r="D80" s="10">
        <v>348.8</v>
      </c>
      <c r="E80" s="10">
        <v>353</v>
      </c>
      <c r="F80" s="10">
        <f t="shared" si="10"/>
        <v>349.4</v>
      </c>
      <c r="G80" s="10">
        <f t="shared" si="11"/>
        <v>353</v>
      </c>
      <c r="H80" s="11">
        <v>4490.92</v>
      </c>
      <c r="I80" s="13">
        <f t="shared" si="12"/>
        <v>523.35842000000002</v>
      </c>
      <c r="J80" s="13">
        <f>514.16*0.6</f>
        <v>308.49599999999998</v>
      </c>
      <c r="K80" s="14">
        <f t="shared" si="13"/>
        <v>1770040.2822600002</v>
      </c>
      <c r="L80" s="15">
        <v>0</v>
      </c>
      <c r="M80" s="15">
        <f t="shared" si="14"/>
        <v>1770040</v>
      </c>
    </row>
    <row r="81" spans="1:13" ht="13.5" customHeight="1" x14ac:dyDescent="0.35">
      <c r="A81" s="9">
        <v>7002</v>
      </c>
      <c r="B81" s="9" t="s">
        <v>32</v>
      </c>
      <c r="C81" s="10">
        <v>261</v>
      </c>
      <c r="D81" s="10">
        <v>276</v>
      </c>
      <c r="E81" s="10">
        <v>272</v>
      </c>
      <c r="F81" s="10">
        <f t="shared" si="10"/>
        <v>268.5</v>
      </c>
      <c r="G81" s="10">
        <f t="shared" si="11"/>
        <v>272</v>
      </c>
      <c r="H81" s="11">
        <v>4490.92</v>
      </c>
      <c r="I81" s="13">
        <f t="shared" si="12"/>
        <v>694.9860799999999</v>
      </c>
      <c r="J81" s="13"/>
      <c r="K81" s="14">
        <f t="shared" si="13"/>
        <v>1410566.4537599999</v>
      </c>
      <c r="L81" s="15">
        <v>0</v>
      </c>
      <c r="M81" s="15">
        <f t="shared" si="14"/>
        <v>1410566</v>
      </c>
    </row>
    <row r="82" spans="1:13" ht="13.5" customHeight="1" x14ac:dyDescent="0.35">
      <c r="A82" s="9">
        <v>38003</v>
      </c>
      <c r="B82" s="9" t="s">
        <v>94</v>
      </c>
      <c r="C82" s="10">
        <v>185</v>
      </c>
      <c r="D82" s="10">
        <v>191</v>
      </c>
      <c r="E82" s="10">
        <v>182</v>
      </c>
      <c r="F82" s="10">
        <f t="shared" si="10"/>
        <v>188</v>
      </c>
      <c r="G82" s="10">
        <f t="shared" si="11"/>
        <v>188</v>
      </c>
      <c r="H82" s="11">
        <v>4490.92</v>
      </c>
      <c r="I82" s="13">
        <f t="shared" si="12"/>
        <v>847.54</v>
      </c>
      <c r="J82" s="13"/>
      <c r="K82" s="14">
        <f t="shared" si="13"/>
        <v>1003630.48</v>
      </c>
      <c r="L82" s="15">
        <v>0</v>
      </c>
      <c r="M82" s="15">
        <f t="shared" si="14"/>
        <v>1003630</v>
      </c>
    </row>
    <row r="83" spans="1:13" ht="13.5" customHeight="1" x14ac:dyDescent="0.35">
      <c r="A83" s="9">
        <v>45005</v>
      </c>
      <c r="B83" s="9" t="s">
        <v>112</v>
      </c>
      <c r="C83" s="10">
        <v>216</v>
      </c>
      <c r="D83" s="10">
        <v>217</v>
      </c>
      <c r="E83" s="10">
        <v>223</v>
      </c>
      <c r="F83" s="10">
        <f t="shared" si="10"/>
        <v>216.5</v>
      </c>
      <c r="G83" s="10">
        <f t="shared" si="11"/>
        <v>223</v>
      </c>
      <c r="H83" s="11">
        <v>4490.92</v>
      </c>
      <c r="I83" s="13">
        <f t="shared" si="12"/>
        <v>798.81022000000007</v>
      </c>
      <c r="J83" s="13"/>
      <c r="K83" s="14">
        <f t="shared" si="13"/>
        <v>1179609.8390600001</v>
      </c>
      <c r="L83" s="15">
        <v>0</v>
      </c>
      <c r="M83" s="15">
        <f t="shared" si="14"/>
        <v>1179610</v>
      </c>
    </row>
    <row r="84" spans="1:13" ht="13.5" customHeight="1" x14ac:dyDescent="0.35">
      <c r="A84" s="9">
        <v>40001</v>
      </c>
      <c r="B84" s="9" t="s">
        <v>99</v>
      </c>
      <c r="C84" s="10">
        <v>806.23</v>
      </c>
      <c r="D84" s="10">
        <v>826.3</v>
      </c>
      <c r="E84" s="10">
        <v>820.64</v>
      </c>
      <c r="F84" s="10">
        <f t="shared" si="10"/>
        <v>816.26499999999999</v>
      </c>
      <c r="G84" s="10">
        <f t="shared" si="11"/>
        <v>820.64</v>
      </c>
      <c r="H84" s="11">
        <v>4490.92</v>
      </c>
      <c r="I84" s="13">
        <f t="shared" si="12"/>
        <v>0</v>
      </c>
      <c r="J84" s="13"/>
      <c r="K84" s="14">
        <f t="shared" si="13"/>
        <v>3685428.5888</v>
      </c>
      <c r="L84" s="15">
        <v>0</v>
      </c>
      <c r="M84" s="15">
        <f t="shared" si="14"/>
        <v>3685429</v>
      </c>
    </row>
    <row r="85" spans="1:13" ht="13.5" customHeight="1" x14ac:dyDescent="0.35">
      <c r="A85" s="9">
        <v>52004</v>
      </c>
      <c r="B85" s="9" t="s">
        <v>132</v>
      </c>
      <c r="C85" s="10">
        <v>273.14999999999998</v>
      </c>
      <c r="D85" s="10">
        <v>252.1</v>
      </c>
      <c r="E85" s="10">
        <v>243.1</v>
      </c>
      <c r="F85" s="10">
        <f t="shared" si="10"/>
        <v>262.625</v>
      </c>
      <c r="G85" s="10">
        <f t="shared" si="11"/>
        <v>262.625</v>
      </c>
      <c r="H85" s="11">
        <v>4490.92</v>
      </c>
      <c r="I85" s="13">
        <f t="shared" si="12"/>
        <v>714.8503925</v>
      </c>
      <c r="J85" s="13"/>
      <c r="K85" s="14">
        <f t="shared" si="13"/>
        <v>1367165.4493303127</v>
      </c>
      <c r="L85" s="15">
        <v>0</v>
      </c>
      <c r="M85" s="15">
        <f t="shared" si="14"/>
        <v>1367165</v>
      </c>
    </row>
    <row r="86" spans="1:13" ht="13.5" customHeight="1" x14ac:dyDescent="0.35">
      <c r="A86" s="9">
        <v>41004</v>
      </c>
      <c r="B86" s="9" t="s">
        <v>103</v>
      </c>
      <c r="C86" s="10">
        <v>969</v>
      </c>
      <c r="D86" s="10">
        <v>970</v>
      </c>
      <c r="E86" s="10">
        <v>1008</v>
      </c>
      <c r="F86" s="10">
        <f t="shared" si="10"/>
        <v>969.5</v>
      </c>
      <c r="G86" s="10">
        <f t="shared" si="11"/>
        <v>1008</v>
      </c>
      <c r="H86" s="11">
        <v>4490.92</v>
      </c>
      <c r="I86" s="13">
        <f t="shared" si="12"/>
        <v>0</v>
      </c>
      <c r="J86" s="13"/>
      <c r="K86" s="14">
        <f t="shared" si="13"/>
        <v>4526847.3600000003</v>
      </c>
      <c r="L86" s="15">
        <v>0</v>
      </c>
      <c r="M86" s="15">
        <f t="shared" si="14"/>
        <v>4526847</v>
      </c>
    </row>
    <row r="87" spans="1:13" ht="13.5" customHeight="1" x14ac:dyDescent="0.35">
      <c r="A87" s="9">
        <v>44002</v>
      </c>
      <c r="B87" s="9" t="s">
        <v>110</v>
      </c>
      <c r="C87" s="10">
        <v>234.14</v>
      </c>
      <c r="D87" s="10">
        <v>219.42</v>
      </c>
      <c r="E87" s="10">
        <v>219.63</v>
      </c>
      <c r="F87" s="10">
        <f t="shared" si="10"/>
        <v>226.77999999999997</v>
      </c>
      <c r="G87" s="10">
        <f t="shared" si="11"/>
        <v>226.77999999999997</v>
      </c>
      <c r="H87" s="11">
        <v>4490.92</v>
      </c>
      <c r="I87" s="13">
        <f t="shared" si="12"/>
        <v>790.80092920000004</v>
      </c>
      <c r="J87" s="13"/>
      <c r="K87" s="14">
        <f t="shared" si="13"/>
        <v>1197788.6723239757</v>
      </c>
      <c r="L87" s="15">
        <v>0</v>
      </c>
      <c r="M87" s="15">
        <f t="shared" si="14"/>
        <v>1197789</v>
      </c>
    </row>
    <row r="88" spans="1:13" ht="13.5" customHeight="1" x14ac:dyDescent="0.35">
      <c r="A88" s="9">
        <v>42001</v>
      </c>
      <c r="B88" s="9" t="s">
        <v>105</v>
      </c>
      <c r="C88" s="10">
        <v>369.4</v>
      </c>
      <c r="D88" s="10">
        <v>352</v>
      </c>
      <c r="E88" s="10">
        <v>367</v>
      </c>
      <c r="F88" s="10">
        <f t="shared" si="10"/>
        <v>360.7</v>
      </c>
      <c r="G88" s="10">
        <f t="shared" si="11"/>
        <v>367</v>
      </c>
      <c r="H88" s="11">
        <v>4490.92</v>
      </c>
      <c r="I88" s="13">
        <f t="shared" si="12"/>
        <v>493.69438000000002</v>
      </c>
      <c r="J88" s="13"/>
      <c r="K88" s="14">
        <f t="shared" si="13"/>
        <v>1829353.47746</v>
      </c>
      <c r="L88" s="15">
        <v>0</v>
      </c>
      <c r="M88" s="15">
        <f t="shared" si="14"/>
        <v>1829353</v>
      </c>
    </row>
    <row r="89" spans="1:13" ht="13.5" customHeight="1" x14ac:dyDescent="0.35">
      <c r="A89" s="9">
        <v>39002</v>
      </c>
      <c r="B89" s="9" t="s">
        <v>96</v>
      </c>
      <c r="C89" s="10">
        <v>1148.75</v>
      </c>
      <c r="D89" s="10">
        <v>1124.06</v>
      </c>
      <c r="E89" s="10">
        <v>1120.46</v>
      </c>
      <c r="F89" s="10">
        <f t="shared" si="10"/>
        <v>1136.405</v>
      </c>
      <c r="G89" s="10">
        <f t="shared" si="11"/>
        <v>1136.405</v>
      </c>
      <c r="H89" s="11">
        <v>4490.92</v>
      </c>
      <c r="I89" s="13">
        <f t="shared" si="12"/>
        <v>0</v>
      </c>
      <c r="J89" s="13"/>
      <c r="K89" s="14">
        <f t="shared" si="13"/>
        <v>5103503.9425999997</v>
      </c>
      <c r="L89" s="15">
        <v>0</v>
      </c>
      <c r="M89" s="15">
        <f t="shared" si="14"/>
        <v>5103504</v>
      </c>
    </row>
    <row r="90" spans="1:13" ht="13.5" customHeight="1" x14ac:dyDescent="0.35">
      <c r="A90" s="9">
        <v>60003</v>
      </c>
      <c r="B90" s="9" t="s">
        <v>150</v>
      </c>
      <c r="C90" s="10">
        <v>211</v>
      </c>
      <c r="D90" s="10">
        <v>199</v>
      </c>
      <c r="E90" s="10">
        <v>202</v>
      </c>
      <c r="F90" s="10">
        <f t="shared" si="10"/>
        <v>205</v>
      </c>
      <c r="G90" s="10">
        <f t="shared" si="11"/>
        <v>205</v>
      </c>
      <c r="H90" s="11">
        <v>4490.92</v>
      </c>
      <c r="I90" s="13">
        <f t="shared" si="12"/>
        <v>836.94970000000001</v>
      </c>
      <c r="J90" s="13"/>
      <c r="K90" s="14">
        <f t="shared" si="13"/>
        <v>1092213.2885</v>
      </c>
      <c r="L90" s="15">
        <v>0</v>
      </c>
      <c r="M90" s="15">
        <f t="shared" si="14"/>
        <v>1092213</v>
      </c>
    </row>
    <row r="91" spans="1:13" ht="13.5" customHeight="1" x14ac:dyDescent="0.35">
      <c r="A91" s="9">
        <v>43007</v>
      </c>
      <c r="B91" s="9" t="s">
        <v>108</v>
      </c>
      <c r="C91" s="10">
        <v>367.34</v>
      </c>
      <c r="D91" s="10">
        <v>379.34</v>
      </c>
      <c r="E91" s="10">
        <v>378.68</v>
      </c>
      <c r="F91" s="10">
        <f t="shared" si="10"/>
        <v>373.34</v>
      </c>
      <c r="G91" s="10">
        <f t="shared" si="11"/>
        <v>378.68</v>
      </c>
      <c r="H91" s="11">
        <v>4490.92</v>
      </c>
      <c r="I91" s="13">
        <f t="shared" si="12"/>
        <v>468.94609519999995</v>
      </c>
      <c r="J91" s="13"/>
      <c r="K91" s="14">
        <f t="shared" si="13"/>
        <v>1878202.092930336</v>
      </c>
      <c r="L91" s="15">
        <v>0</v>
      </c>
      <c r="M91" s="15">
        <f t="shared" si="14"/>
        <v>1878202</v>
      </c>
    </row>
    <row r="92" spans="1:13" ht="13.5" customHeight="1" x14ac:dyDescent="0.35">
      <c r="A92" s="9">
        <v>15001</v>
      </c>
      <c r="B92" s="9" t="s">
        <v>47</v>
      </c>
      <c r="C92" s="10">
        <v>161</v>
      </c>
      <c r="D92" s="10">
        <v>159</v>
      </c>
      <c r="E92" s="10">
        <v>158</v>
      </c>
      <c r="F92" s="10">
        <f t="shared" si="10"/>
        <v>160</v>
      </c>
      <c r="G92" s="10">
        <f t="shared" si="11"/>
        <v>160</v>
      </c>
      <c r="H92" s="11">
        <v>4490.92</v>
      </c>
      <c r="I92" s="13">
        <f t="shared" si="12"/>
        <v>847.54</v>
      </c>
      <c r="J92" s="13"/>
      <c r="K92" s="14">
        <f t="shared" si="13"/>
        <v>854153.6</v>
      </c>
      <c r="L92" s="15">
        <v>0</v>
      </c>
      <c r="M92" s="15">
        <f t="shared" si="14"/>
        <v>854154</v>
      </c>
    </row>
    <row r="93" spans="1:13" ht="13.5" customHeight="1" x14ac:dyDescent="0.35">
      <c r="A93" s="9">
        <v>15002</v>
      </c>
      <c r="B93" s="9" t="s">
        <v>48</v>
      </c>
      <c r="C93" s="10">
        <v>427</v>
      </c>
      <c r="D93" s="10">
        <v>387</v>
      </c>
      <c r="E93" s="10">
        <v>428</v>
      </c>
      <c r="F93" s="10">
        <f t="shared" si="10"/>
        <v>407</v>
      </c>
      <c r="G93" s="10">
        <f t="shared" si="11"/>
        <v>428</v>
      </c>
      <c r="H93" s="11">
        <v>4490.92</v>
      </c>
      <c r="I93" s="13">
        <f t="shared" si="12"/>
        <v>364.44391999999999</v>
      </c>
      <c r="J93" s="13"/>
      <c r="K93" s="14">
        <f t="shared" si="13"/>
        <v>2078095.7577599999</v>
      </c>
      <c r="L93" s="15">
        <v>0</v>
      </c>
      <c r="M93" s="15">
        <f t="shared" si="14"/>
        <v>2078096</v>
      </c>
    </row>
    <row r="94" spans="1:13" ht="13.5" customHeight="1" x14ac:dyDescent="0.35">
      <c r="A94" s="9">
        <v>46001</v>
      </c>
      <c r="B94" s="9" t="s">
        <v>113</v>
      </c>
      <c r="C94" s="10">
        <v>2457.4499999999998</v>
      </c>
      <c r="D94" s="10">
        <v>2473.25</v>
      </c>
      <c r="E94" s="10">
        <v>2582.75</v>
      </c>
      <c r="F94" s="10">
        <f t="shared" si="10"/>
        <v>2465.35</v>
      </c>
      <c r="G94" s="10">
        <f t="shared" si="11"/>
        <v>2582.75</v>
      </c>
      <c r="H94" s="11">
        <v>4490.92</v>
      </c>
      <c r="I94" s="13">
        <f t="shared" si="12"/>
        <v>0</v>
      </c>
      <c r="J94" s="13"/>
      <c r="K94" s="14">
        <f t="shared" si="13"/>
        <v>11598923.630000001</v>
      </c>
      <c r="L94" s="15">
        <v>0</v>
      </c>
      <c r="M94" s="15">
        <f t="shared" si="14"/>
        <v>11598924</v>
      </c>
    </row>
    <row r="95" spans="1:13" ht="13.5" customHeight="1" x14ac:dyDescent="0.35">
      <c r="A95" s="9">
        <v>33002</v>
      </c>
      <c r="B95" s="9" t="s">
        <v>85</v>
      </c>
      <c r="C95" s="10">
        <v>282.39999999999998</v>
      </c>
      <c r="D95" s="10">
        <v>273.39999999999998</v>
      </c>
      <c r="E95" s="10">
        <v>283</v>
      </c>
      <c r="F95" s="10">
        <f t="shared" si="10"/>
        <v>277.89999999999998</v>
      </c>
      <c r="G95" s="10">
        <f t="shared" si="11"/>
        <v>283</v>
      </c>
      <c r="H95" s="11">
        <v>4490.92</v>
      </c>
      <c r="I95" s="13">
        <f t="shared" si="12"/>
        <v>671.67861999999991</v>
      </c>
      <c r="J95" s="13"/>
      <c r="K95" s="14">
        <f t="shared" si="13"/>
        <v>1461015.40946</v>
      </c>
      <c r="L95" s="15">
        <v>0</v>
      </c>
      <c r="M95" s="15">
        <f t="shared" si="14"/>
        <v>1461015</v>
      </c>
    </row>
    <row r="96" spans="1:13" ht="13.5" customHeight="1" x14ac:dyDescent="0.35">
      <c r="A96" s="9">
        <v>25004</v>
      </c>
      <c r="B96" s="9" t="s">
        <v>71</v>
      </c>
      <c r="C96" s="10">
        <v>871.44</v>
      </c>
      <c r="D96" s="10">
        <v>892.97</v>
      </c>
      <c r="E96" s="10">
        <v>911.3</v>
      </c>
      <c r="F96" s="10">
        <f t="shared" si="10"/>
        <v>882.20500000000004</v>
      </c>
      <c r="G96" s="10">
        <f t="shared" si="11"/>
        <v>911.3</v>
      </c>
      <c r="H96" s="11">
        <v>4490.92</v>
      </c>
      <c r="I96" s="13">
        <f t="shared" si="12"/>
        <v>0</v>
      </c>
      <c r="J96" s="13"/>
      <c r="K96" s="14">
        <f t="shared" si="13"/>
        <v>4092575.3959999997</v>
      </c>
      <c r="L96" s="15">
        <v>0</v>
      </c>
      <c r="M96" s="15">
        <f t="shared" si="14"/>
        <v>4092575</v>
      </c>
    </row>
    <row r="97" spans="1:13" ht="13.5" customHeight="1" x14ac:dyDescent="0.35">
      <c r="A97" s="9">
        <v>29004</v>
      </c>
      <c r="B97" s="9" t="s">
        <v>79</v>
      </c>
      <c r="C97" s="10">
        <v>439.84</v>
      </c>
      <c r="D97" s="10">
        <v>430.04</v>
      </c>
      <c r="E97" s="10">
        <v>436.06</v>
      </c>
      <c r="F97" s="10">
        <f t="shared" si="10"/>
        <v>434.94</v>
      </c>
      <c r="G97" s="10">
        <f t="shared" si="11"/>
        <v>436.06</v>
      </c>
      <c r="H97" s="11">
        <v>4490.92</v>
      </c>
      <c r="I97" s="13">
        <f t="shared" si="12"/>
        <v>347.36590839999997</v>
      </c>
      <c r="J97" s="13"/>
      <c r="K97" s="14">
        <f t="shared" si="13"/>
        <v>2109782.9532169043</v>
      </c>
      <c r="L97" s="15">
        <v>0</v>
      </c>
      <c r="M97" s="15">
        <f t="shared" si="14"/>
        <v>2109783</v>
      </c>
    </row>
    <row r="98" spans="1:13" ht="13.5" customHeight="1" x14ac:dyDescent="0.35">
      <c r="A98" s="9">
        <v>17002</v>
      </c>
      <c r="B98" s="9" t="s">
        <v>53</v>
      </c>
      <c r="C98" s="10">
        <v>2482.46</v>
      </c>
      <c r="D98" s="10">
        <v>2538.62</v>
      </c>
      <c r="E98" s="10">
        <v>2596.15</v>
      </c>
      <c r="F98" s="10">
        <f t="shared" ref="F98:F129" si="15">(D98+C98)/2</f>
        <v>2510.54</v>
      </c>
      <c r="G98" s="10">
        <f t="shared" ref="G98:G129" si="16">IF(E98&gt;F98,E98,F98)</f>
        <v>2596.15</v>
      </c>
      <c r="H98" s="11">
        <v>4490.92</v>
      </c>
      <c r="I98" s="13">
        <f t="shared" ref="I98:I107" si="17">IF(G98&lt;200,847.54,IF(G98&gt;600,0,((G98*-0.0005)+0.3)*4237.72))</f>
        <v>0</v>
      </c>
      <c r="J98" s="13"/>
      <c r="K98" s="14">
        <f t="shared" ref="K98:K129" si="18">IF(I98&gt;J98,G98*(H98+I98),G98*(H98+J98))</f>
        <v>11659101.958000001</v>
      </c>
      <c r="L98" s="15">
        <v>0</v>
      </c>
      <c r="M98" s="15">
        <f t="shared" ref="M98:M129" si="19">ROUND((K98+L98),0)</f>
        <v>11659102</v>
      </c>
    </row>
    <row r="99" spans="1:13" ht="14.25" customHeight="1" x14ac:dyDescent="0.35">
      <c r="A99" s="9">
        <v>62006</v>
      </c>
      <c r="B99" s="9" t="s">
        <v>158</v>
      </c>
      <c r="C99" s="10">
        <v>644.29</v>
      </c>
      <c r="D99" s="10">
        <v>672.4</v>
      </c>
      <c r="E99" s="10">
        <v>666.38</v>
      </c>
      <c r="F99" s="10">
        <f t="shared" si="15"/>
        <v>658.34500000000003</v>
      </c>
      <c r="G99" s="10">
        <f t="shared" si="16"/>
        <v>666.38</v>
      </c>
      <c r="H99" s="11">
        <v>4490.92</v>
      </c>
      <c r="I99" s="13">
        <f t="shared" si="17"/>
        <v>0</v>
      </c>
      <c r="J99" s="13"/>
      <c r="K99" s="14">
        <f t="shared" si="18"/>
        <v>2992659.2696000002</v>
      </c>
      <c r="L99" s="15">
        <v>0</v>
      </c>
      <c r="M99" s="15">
        <f t="shared" si="19"/>
        <v>2992659</v>
      </c>
    </row>
    <row r="100" spans="1:13" ht="13.5" customHeight="1" x14ac:dyDescent="0.35">
      <c r="A100" s="9">
        <v>43002</v>
      </c>
      <c r="B100" s="9" t="s">
        <v>107</v>
      </c>
      <c r="C100" s="10">
        <v>218</v>
      </c>
      <c r="D100" s="10">
        <v>229</v>
      </c>
      <c r="E100" s="10">
        <v>223</v>
      </c>
      <c r="F100" s="10">
        <f t="shared" si="15"/>
        <v>223.5</v>
      </c>
      <c r="G100" s="10">
        <f t="shared" si="16"/>
        <v>223.5</v>
      </c>
      <c r="H100" s="11">
        <v>4490.92</v>
      </c>
      <c r="I100" s="13">
        <f t="shared" si="17"/>
        <v>797.75078999999994</v>
      </c>
      <c r="J100" s="13"/>
      <c r="K100" s="14">
        <f t="shared" si="18"/>
        <v>1182017.921565</v>
      </c>
      <c r="L100" s="15">
        <v>0</v>
      </c>
      <c r="M100" s="15">
        <f t="shared" si="19"/>
        <v>1182018</v>
      </c>
    </row>
    <row r="101" spans="1:13" ht="13.5" customHeight="1" x14ac:dyDescent="0.35">
      <c r="A101" s="9">
        <v>17003</v>
      </c>
      <c r="B101" s="9" t="s">
        <v>54</v>
      </c>
      <c r="C101" s="10">
        <v>244</v>
      </c>
      <c r="D101" s="10">
        <v>237</v>
      </c>
      <c r="E101" s="10">
        <v>231</v>
      </c>
      <c r="F101" s="10">
        <f t="shared" si="15"/>
        <v>240.5</v>
      </c>
      <c r="G101" s="10">
        <f t="shared" si="16"/>
        <v>240.5</v>
      </c>
      <c r="H101" s="11">
        <v>4490.92</v>
      </c>
      <c r="I101" s="13">
        <f t="shared" si="17"/>
        <v>761.73017000000004</v>
      </c>
      <c r="J101" s="13"/>
      <c r="K101" s="14">
        <f t="shared" si="18"/>
        <v>1263262.365885</v>
      </c>
      <c r="L101" s="15">
        <v>0</v>
      </c>
      <c r="M101" s="15">
        <f t="shared" si="19"/>
        <v>1263262</v>
      </c>
    </row>
    <row r="102" spans="1:13" ht="13.5" customHeight="1" x14ac:dyDescent="0.35">
      <c r="A102" s="9">
        <v>51003</v>
      </c>
      <c r="B102" s="9" t="s">
        <v>128</v>
      </c>
      <c r="C102" s="10">
        <v>274</v>
      </c>
      <c r="D102" s="10">
        <v>261</v>
      </c>
      <c r="E102" s="10">
        <v>270.75</v>
      </c>
      <c r="F102" s="10">
        <f t="shared" si="15"/>
        <v>267.5</v>
      </c>
      <c r="G102" s="10">
        <f t="shared" si="16"/>
        <v>270.75</v>
      </c>
      <c r="H102" s="11">
        <v>4490.92</v>
      </c>
      <c r="I102" s="13">
        <f t="shared" si="17"/>
        <v>697.63465500000007</v>
      </c>
      <c r="J102" s="13"/>
      <c r="K102" s="14">
        <f t="shared" si="18"/>
        <v>1404801.17284125</v>
      </c>
      <c r="L102" s="15">
        <v>0</v>
      </c>
      <c r="M102" s="15">
        <f t="shared" si="19"/>
        <v>1404801</v>
      </c>
    </row>
    <row r="103" spans="1:13" ht="13.5" customHeight="1" x14ac:dyDescent="0.35">
      <c r="A103" s="9">
        <v>9002</v>
      </c>
      <c r="B103" s="9" t="s">
        <v>34</v>
      </c>
      <c r="C103" s="10">
        <v>342</v>
      </c>
      <c r="D103" s="10">
        <v>341</v>
      </c>
      <c r="E103" s="10">
        <v>333</v>
      </c>
      <c r="F103" s="10">
        <f t="shared" si="15"/>
        <v>341.5</v>
      </c>
      <c r="G103" s="10">
        <f t="shared" si="16"/>
        <v>341.5</v>
      </c>
      <c r="H103" s="11">
        <v>4490.92</v>
      </c>
      <c r="I103" s="13">
        <f t="shared" si="17"/>
        <v>547.72530999999992</v>
      </c>
      <c r="J103" s="13"/>
      <c r="K103" s="14">
        <f t="shared" si="18"/>
        <v>1720697.3733649999</v>
      </c>
      <c r="L103" s="15">
        <v>0</v>
      </c>
      <c r="M103" s="15">
        <f t="shared" si="19"/>
        <v>1720697</v>
      </c>
    </row>
    <row r="104" spans="1:13" ht="13.5" customHeight="1" x14ac:dyDescent="0.35">
      <c r="A104" s="9">
        <v>56007</v>
      </c>
      <c r="B104" s="9" t="s">
        <v>144</v>
      </c>
      <c r="C104" s="10">
        <v>305</v>
      </c>
      <c r="D104" s="10">
        <v>309</v>
      </c>
      <c r="E104" s="10">
        <v>257</v>
      </c>
      <c r="F104" s="10">
        <f t="shared" si="15"/>
        <v>307</v>
      </c>
      <c r="G104" s="10">
        <f t="shared" si="16"/>
        <v>307</v>
      </c>
      <c r="H104" s="11">
        <v>4490.92</v>
      </c>
      <c r="I104" s="13">
        <f t="shared" si="17"/>
        <v>620.82597999999996</v>
      </c>
      <c r="J104" s="13">
        <f>624.82*0.2</f>
        <v>124.96400000000001</v>
      </c>
      <c r="K104" s="14">
        <f t="shared" si="18"/>
        <v>1569306.0158599999</v>
      </c>
      <c r="L104" s="15">
        <v>0</v>
      </c>
      <c r="M104" s="15">
        <f t="shared" si="19"/>
        <v>1569306</v>
      </c>
    </row>
    <row r="105" spans="1:13" ht="13.5" customHeight="1" x14ac:dyDescent="0.35">
      <c r="A105" s="9">
        <v>23003</v>
      </c>
      <c r="B105" s="9" t="s">
        <v>67</v>
      </c>
      <c r="C105" s="10">
        <v>123</v>
      </c>
      <c r="D105" s="10">
        <v>125</v>
      </c>
      <c r="E105" s="10">
        <v>115</v>
      </c>
      <c r="F105" s="10">
        <f t="shared" si="15"/>
        <v>124</v>
      </c>
      <c r="G105" s="10">
        <f t="shared" si="16"/>
        <v>124</v>
      </c>
      <c r="H105" s="11">
        <v>4490.92</v>
      </c>
      <c r="I105" s="13">
        <f t="shared" si="17"/>
        <v>847.54</v>
      </c>
      <c r="J105" s="13"/>
      <c r="K105" s="14">
        <f t="shared" si="18"/>
        <v>661969.04</v>
      </c>
      <c r="L105" s="15">
        <v>0</v>
      </c>
      <c r="M105" s="15">
        <f t="shared" si="19"/>
        <v>661969</v>
      </c>
    </row>
    <row r="106" spans="1:13" ht="13.5" customHeight="1" x14ac:dyDescent="0.35">
      <c r="A106" s="9">
        <v>39005</v>
      </c>
      <c r="B106" s="9" t="s">
        <v>98</v>
      </c>
      <c r="C106" s="10">
        <v>125</v>
      </c>
      <c r="D106" s="10">
        <v>123</v>
      </c>
      <c r="E106" s="10">
        <v>123</v>
      </c>
      <c r="F106" s="10">
        <f t="shared" si="15"/>
        <v>124</v>
      </c>
      <c r="G106" s="10">
        <f t="shared" si="16"/>
        <v>124</v>
      </c>
      <c r="H106" s="11">
        <v>4490.92</v>
      </c>
      <c r="I106" s="13">
        <f t="shared" si="17"/>
        <v>847.54</v>
      </c>
      <c r="J106" s="13"/>
      <c r="K106" s="14">
        <f t="shared" si="18"/>
        <v>661969.04</v>
      </c>
      <c r="L106" s="15">
        <v>0</v>
      </c>
      <c r="M106" s="15">
        <f t="shared" si="19"/>
        <v>661969</v>
      </c>
    </row>
    <row r="107" spans="1:13" ht="13.5" customHeight="1" x14ac:dyDescent="0.35">
      <c r="A107" s="9">
        <v>60004</v>
      </c>
      <c r="B107" s="9" t="s">
        <v>151</v>
      </c>
      <c r="C107" s="10">
        <v>360</v>
      </c>
      <c r="D107" s="10">
        <v>351</v>
      </c>
      <c r="E107" s="10">
        <v>364.51</v>
      </c>
      <c r="F107" s="10">
        <f t="shared" si="15"/>
        <v>355.5</v>
      </c>
      <c r="G107" s="10">
        <f t="shared" si="16"/>
        <v>364.51</v>
      </c>
      <c r="H107" s="11">
        <v>4490.92</v>
      </c>
      <c r="I107" s="13">
        <f t="shared" si="17"/>
        <v>498.9703414</v>
      </c>
      <c r="J107" s="13"/>
      <c r="K107" s="14">
        <f t="shared" si="18"/>
        <v>1818864.9283437137</v>
      </c>
      <c r="L107" s="15">
        <v>0</v>
      </c>
      <c r="M107" s="15">
        <f t="shared" si="19"/>
        <v>1818865</v>
      </c>
    </row>
    <row r="108" spans="1:13" ht="13.5" customHeight="1" x14ac:dyDescent="0.35">
      <c r="A108" s="9">
        <v>33003</v>
      </c>
      <c r="B108" s="9" t="s">
        <v>86</v>
      </c>
      <c r="C108" s="10">
        <v>566.03</v>
      </c>
      <c r="D108" s="10">
        <v>557</v>
      </c>
      <c r="E108" s="10">
        <v>536</v>
      </c>
      <c r="F108" s="10">
        <f t="shared" si="15"/>
        <v>561.51499999999999</v>
      </c>
      <c r="G108" s="10">
        <f t="shared" si="16"/>
        <v>561.51499999999999</v>
      </c>
      <c r="H108" s="11">
        <v>4490.92</v>
      </c>
      <c r="I108" s="12">
        <f>IF((G108-28.5)&lt;200,847.54,IF((G108-28.5)&gt;600,0,(((G108-28.5)*-0.0005)+0.3)*4237.72))</f>
        <v>141.93183709999994</v>
      </c>
      <c r="J108" s="13"/>
      <c r="K108" s="14">
        <f t="shared" si="18"/>
        <v>2601415.7993092067</v>
      </c>
      <c r="L108" s="15">
        <v>0</v>
      </c>
      <c r="M108" s="15">
        <f t="shared" si="19"/>
        <v>2601416</v>
      </c>
    </row>
    <row r="109" spans="1:13" ht="13.5" customHeight="1" x14ac:dyDescent="0.35">
      <c r="A109" s="9">
        <v>32002</v>
      </c>
      <c r="B109" s="9" t="s">
        <v>83</v>
      </c>
      <c r="C109" s="10">
        <v>2593.1999999999998</v>
      </c>
      <c r="D109" s="10">
        <v>2509.23</v>
      </c>
      <c r="E109" s="10">
        <v>2624.3</v>
      </c>
      <c r="F109" s="10">
        <f t="shared" si="15"/>
        <v>2551.2150000000001</v>
      </c>
      <c r="G109" s="10">
        <f t="shared" si="16"/>
        <v>2624.3</v>
      </c>
      <c r="H109" s="11">
        <v>4490.92</v>
      </c>
      <c r="I109" s="13">
        <f>IF(G109&lt;200,847.54,IF(G109&gt;600,0,((G109*-0.0005)+0.3)*4237.72))</f>
        <v>0</v>
      </c>
      <c r="J109" s="13"/>
      <c r="K109" s="14">
        <f t="shared" si="18"/>
        <v>11785521.356000001</v>
      </c>
      <c r="L109" s="15">
        <v>5955</v>
      </c>
      <c r="M109" s="15">
        <f t="shared" si="19"/>
        <v>11791476</v>
      </c>
    </row>
    <row r="110" spans="1:13" ht="13.5" customHeight="1" x14ac:dyDescent="0.35">
      <c r="A110" s="9">
        <v>1001</v>
      </c>
      <c r="B110" s="9" t="s">
        <v>13</v>
      </c>
      <c r="C110" s="10">
        <v>279</v>
      </c>
      <c r="D110" s="10">
        <v>310</v>
      </c>
      <c r="E110" s="10">
        <v>309</v>
      </c>
      <c r="F110" s="10">
        <f t="shared" si="15"/>
        <v>294.5</v>
      </c>
      <c r="G110" s="10">
        <f t="shared" si="16"/>
        <v>309</v>
      </c>
      <c r="H110" s="11">
        <v>4490.92</v>
      </c>
      <c r="I110" s="12">
        <f>IF((G110-54)&lt;200,847.54,IF((G110-54)&gt;600,0,(((G110-54)*-0.0005)+0.3)*4237.72))</f>
        <v>731.00670000000002</v>
      </c>
      <c r="J110" s="13"/>
      <c r="K110" s="14">
        <f t="shared" si="18"/>
        <v>1613575.3503</v>
      </c>
      <c r="L110" s="15">
        <v>0</v>
      </c>
      <c r="M110" s="15">
        <f t="shared" si="19"/>
        <v>1613575</v>
      </c>
    </row>
    <row r="111" spans="1:13" ht="13.5" customHeight="1" x14ac:dyDescent="0.35">
      <c r="A111" s="9">
        <v>11005</v>
      </c>
      <c r="B111" s="9" t="s">
        <v>38</v>
      </c>
      <c r="C111" s="10">
        <v>447.18</v>
      </c>
      <c r="D111" s="10">
        <v>439.01</v>
      </c>
      <c r="E111" s="10">
        <v>437.2</v>
      </c>
      <c r="F111" s="10">
        <f t="shared" si="15"/>
        <v>443.09500000000003</v>
      </c>
      <c r="G111" s="10">
        <f t="shared" si="16"/>
        <v>443.09500000000003</v>
      </c>
      <c r="H111" s="11">
        <v>4490.92</v>
      </c>
      <c r="I111" s="13">
        <f t="shared" ref="I111:I152" si="20">IF(G111&lt;200,847.54,IF(G111&gt;600,0,((G111*-0.0005)+0.3)*4237.72))</f>
        <v>332.45972829999994</v>
      </c>
      <c r="J111" s="13">
        <f>261.58*0.6</f>
        <v>156.94799999999998</v>
      </c>
      <c r="K111" s="14">
        <f t="shared" si="18"/>
        <v>2137215.4407110889</v>
      </c>
      <c r="L111" s="15">
        <v>0</v>
      </c>
      <c r="M111" s="15">
        <f t="shared" si="19"/>
        <v>2137215</v>
      </c>
    </row>
    <row r="112" spans="1:13" ht="13.5" customHeight="1" x14ac:dyDescent="0.35">
      <c r="A112" s="9">
        <v>51004</v>
      </c>
      <c r="B112" s="9" t="s">
        <v>129</v>
      </c>
      <c r="C112" s="10">
        <v>13271.2</v>
      </c>
      <c r="D112" s="10">
        <v>13545.36</v>
      </c>
      <c r="E112" s="10">
        <v>13916.64</v>
      </c>
      <c r="F112" s="10">
        <f t="shared" si="15"/>
        <v>13408.28</v>
      </c>
      <c r="G112" s="10">
        <f t="shared" si="16"/>
        <v>13916.64</v>
      </c>
      <c r="H112" s="11">
        <v>4490.92</v>
      </c>
      <c r="I112" s="13">
        <f t="shared" si="20"/>
        <v>0</v>
      </c>
      <c r="J112" s="13"/>
      <c r="K112" s="14">
        <f t="shared" si="18"/>
        <v>62498516.908799998</v>
      </c>
      <c r="L112" s="15">
        <v>42466</v>
      </c>
      <c r="M112" s="15">
        <f t="shared" si="19"/>
        <v>62540983</v>
      </c>
    </row>
    <row r="113" spans="1:13" ht="13.5" customHeight="1" x14ac:dyDescent="0.35">
      <c r="A113" s="9">
        <v>56004</v>
      </c>
      <c r="B113" s="9" t="s">
        <v>142</v>
      </c>
      <c r="C113" s="10">
        <v>627</v>
      </c>
      <c r="D113" s="10">
        <v>611.1</v>
      </c>
      <c r="E113" s="10">
        <v>619</v>
      </c>
      <c r="F113" s="10">
        <f t="shared" si="15"/>
        <v>619.04999999999995</v>
      </c>
      <c r="G113" s="10">
        <f t="shared" si="16"/>
        <v>619.04999999999995</v>
      </c>
      <c r="H113" s="11">
        <v>4490.92</v>
      </c>
      <c r="I113" s="13">
        <f t="shared" si="20"/>
        <v>0</v>
      </c>
      <c r="J113" s="13"/>
      <c r="K113" s="14">
        <f t="shared" si="18"/>
        <v>2780104.0260000001</v>
      </c>
      <c r="L113" s="15">
        <v>0</v>
      </c>
      <c r="M113" s="15">
        <f t="shared" si="19"/>
        <v>2780104</v>
      </c>
    </row>
    <row r="114" spans="1:13" ht="13.5" customHeight="1" x14ac:dyDescent="0.35">
      <c r="A114" s="9">
        <v>54004</v>
      </c>
      <c r="B114" s="9" t="s">
        <v>136</v>
      </c>
      <c r="C114" s="10">
        <v>227</v>
      </c>
      <c r="D114" s="10">
        <v>224</v>
      </c>
      <c r="E114" s="10">
        <v>224</v>
      </c>
      <c r="F114" s="10">
        <f t="shared" si="15"/>
        <v>225.5</v>
      </c>
      <c r="G114" s="10">
        <f t="shared" si="16"/>
        <v>225.5</v>
      </c>
      <c r="H114" s="11">
        <v>4490.92</v>
      </c>
      <c r="I114" s="13">
        <f t="shared" si="20"/>
        <v>793.51306999999997</v>
      </c>
      <c r="J114" s="13"/>
      <c r="K114" s="14">
        <f t="shared" si="18"/>
        <v>1191639.657285</v>
      </c>
      <c r="L114" s="15">
        <v>0</v>
      </c>
      <c r="M114" s="15">
        <f t="shared" si="19"/>
        <v>1191640</v>
      </c>
    </row>
    <row r="115" spans="1:13" ht="13.5" customHeight="1" x14ac:dyDescent="0.35">
      <c r="A115" s="9">
        <v>39004</v>
      </c>
      <c r="B115" s="9" t="s">
        <v>97</v>
      </c>
      <c r="C115" s="10">
        <v>132</v>
      </c>
      <c r="D115" s="10">
        <v>126</v>
      </c>
      <c r="E115" s="10">
        <v>144</v>
      </c>
      <c r="F115" s="10">
        <f t="shared" si="15"/>
        <v>129</v>
      </c>
      <c r="G115" s="10">
        <f t="shared" si="16"/>
        <v>144</v>
      </c>
      <c r="H115" s="11">
        <v>4490.92</v>
      </c>
      <c r="I115" s="13">
        <f t="shared" si="20"/>
        <v>847.54</v>
      </c>
      <c r="J115" s="13"/>
      <c r="K115" s="14">
        <f t="shared" si="18"/>
        <v>768738.24</v>
      </c>
      <c r="L115" s="15">
        <v>0</v>
      </c>
      <c r="M115" s="15">
        <f t="shared" si="19"/>
        <v>768738</v>
      </c>
    </row>
    <row r="116" spans="1:13" ht="13.5" customHeight="1" x14ac:dyDescent="0.35">
      <c r="A116" s="9">
        <v>55005</v>
      </c>
      <c r="B116" s="9" t="s">
        <v>140</v>
      </c>
      <c r="C116" s="10">
        <v>212</v>
      </c>
      <c r="D116" s="10">
        <v>199</v>
      </c>
      <c r="E116" s="10">
        <v>191</v>
      </c>
      <c r="F116" s="10">
        <f t="shared" si="15"/>
        <v>205.5</v>
      </c>
      <c r="G116" s="10">
        <f t="shared" si="16"/>
        <v>205.5</v>
      </c>
      <c r="H116" s="11">
        <v>4490.92</v>
      </c>
      <c r="I116" s="13">
        <f t="shared" si="20"/>
        <v>835.89026999999999</v>
      </c>
      <c r="J116" s="13"/>
      <c r="K116" s="14">
        <f t="shared" si="18"/>
        <v>1094659.510485</v>
      </c>
      <c r="L116" s="15">
        <v>0</v>
      </c>
      <c r="M116" s="15">
        <f t="shared" si="19"/>
        <v>1094660</v>
      </c>
    </row>
    <row r="117" spans="1:13" ht="13.5" customHeight="1" x14ac:dyDescent="0.35">
      <c r="A117" s="9">
        <v>4003</v>
      </c>
      <c r="B117" s="9" t="s">
        <v>22</v>
      </c>
      <c r="C117" s="10">
        <v>262</v>
      </c>
      <c r="D117" s="10">
        <v>262</v>
      </c>
      <c r="E117" s="10">
        <v>258</v>
      </c>
      <c r="F117" s="10">
        <f t="shared" si="15"/>
        <v>262</v>
      </c>
      <c r="G117" s="10">
        <f t="shared" si="16"/>
        <v>262</v>
      </c>
      <c r="H117" s="11">
        <v>4490.92</v>
      </c>
      <c r="I117" s="13">
        <f t="shared" si="20"/>
        <v>716.17467999999997</v>
      </c>
      <c r="J117" s="13"/>
      <c r="K117" s="14">
        <f t="shared" si="18"/>
        <v>1364258.8061600002</v>
      </c>
      <c r="L117" s="15">
        <v>0</v>
      </c>
      <c r="M117" s="15">
        <f t="shared" si="19"/>
        <v>1364259</v>
      </c>
    </row>
    <row r="118" spans="1:13" ht="13.5" customHeight="1" x14ac:dyDescent="0.35">
      <c r="A118" s="9">
        <v>62005</v>
      </c>
      <c r="B118" s="9" t="s">
        <v>157</v>
      </c>
      <c r="C118" s="10">
        <v>204</v>
      </c>
      <c r="D118" s="10">
        <v>187</v>
      </c>
      <c r="E118" s="10">
        <v>182</v>
      </c>
      <c r="F118" s="10">
        <f t="shared" si="15"/>
        <v>195.5</v>
      </c>
      <c r="G118" s="10">
        <f t="shared" si="16"/>
        <v>195.5</v>
      </c>
      <c r="H118" s="11">
        <v>4490.92</v>
      </c>
      <c r="I118" s="13">
        <f t="shared" si="20"/>
        <v>847.54</v>
      </c>
      <c r="J118" s="13"/>
      <c r="K118" s="14">
        <f t="shared" si="18"/>
        <v>1043668.93</v>
      </c>
      <c r="L118" s="15">
        <v>754</v>
      </c>
      <c r="M118" s="15">
        <f t="shared" si="19"/>
        <v>1044423</v>
      </c>
    </row>
    <row r="119" spans="1:13" ht="13.5" customHeight="1" x14ac:dyDescent="0.35">
      <c r="A119" s="9">
        <v>65001</v>
      </c>
      <c r="B119" s="9" t="s">
        <v>162</v>
      </c>
      <c r="C119" s="10">
        <v>1229.3399999999999</v>
      </c>
      <c r="D119" s="10">
        <v>1289.4000000000001</v>
      </c>
      <c r="E119" s="10">
        <v>1319.48</v>
      </c>
      <c r="F119" s="10">
        <f t="shared" si="15"/>
        <v>1259.3699999999999</v>
      </c>
      <c r="G119" s="10">
        <f t="shared" si="16"/>
        <v>1319.48</v>
      </c>
      <c r="H119" s="11">
        <v>4490.92</v>
      </c>
      <c r="I119" s="13">
        <f t="shared" si="20"/>
        <v>0</v>
      </c>
      <c r="J119" s="13"/>
      <c r="K119" s="14">
        <f t="shared" si="18"/>
        <v>5925679.1216000002</v>
      </c>
      <c r="L119" s="15">
        <v>0</v>
      </c>
      <c r="M119" s="15">
        <f t="shared" si="19"/>
        <v>5925679</v>
      </c>
    </row>
    <row r="120" spans="1:13" ht="13.5" customHeight="1" x14ac:dyDescent="0.35">
      <c r="A120" s="9">
        <v>49005</v>
      </c>
      <c r="B120" s="9" t="s">
        <v>121</v>
      </c>
      <c r="C120" s="10">
        <v>21495.45</v>
      </c>
      <c r="D120" s="10">
        <v>22071.08</v>
      </c>
      <c r="E120" s="10">
        <v>22428.7</v>
      </c>
      <c r="F120" s="10">
        <f t="shared" si="15"/>
        <v>21783.264999999999</v>
      </c>
      <c r="G120" s="10">
        <f t="shared" si="16"/>
        <v>22428.7</v>
      </c>
      <c r="H120" s="11">
        <v>4490.92</v>
      </c>
      <c r="I120" s="13">
        <f t="shared" si="20"/>
        <v>0</v>
      </c>
      <c r="J120" s="13"/>
      <c r="K120" s="14">
        <f t="shared" si="18"/>
        <v>100725497.404</v>
      </c>
      <c r="L120" s="15">
        <v>62118</v>
      </c>
      <c r="M120" s="15">
        <f t="shared" si="19"/>
        <v>100787615</v>
      </c>
    </row>
    <row r="121" spans="1:13" ht="13.5" customHeight="1" x14ac:dyDescent="0.35">
      <c r="A121" s="9">
        <v>5005</v>
      </c>
      <c r="B121" s="9" t="s">
        <v>25</v>
      </c>
      <c r="C121" s="10">
        <v>577.42999999999995</v>
      </c>
      <c r="D121" s="10">
        <v>574.79999999999995</v>
      </c>
      <c r="E121" s="10">
        <v>560.80999999999995</v>
      </c>
      <c r="F121" s="10">
        <f t="shared" si="15"/>
        <v>576.11500000000001</v>
      </c>
      <c r="G121" s="10">
        <f t="shared" si="16"/>
        <v>576.11500000000001</v>
      </c>
      <c r="H121" s="11">
        <v>4490.92</v>
      </c>
      <c r="I121" s="13">
        <f t="shared" si="20"/>
        <v>50.608971099999863</v>
      </c>
      <c r="J121" s="13"/>
      <c r="K121" s="14">
        <f t="shared" si="18"/>
        <v>2616442.9631852764</v>
      </c>
      <c r="L121" s="15">
        <v>0</v>
      </c>
      <c r="M121" s="15">
        <f t="shared" si="19"/>
        <v>2616443</v>
      </c>
    </row>
    <row r="122" spans="1:13" ht="13.5" customHeight="1" x14ac:dyDescent="0.35">
      <c r="A122" s="9">
        <v>54002</v>
      </c>
      <c r="B122" s="9" t="s">
        <v>135</v>
      </c>
      <c r="C122" s="10">
        <v>938.2</v>
      </c>
      <c r="D122" s="10">
        <v>961.6</v>
      </c>
      <c r="E122" s="10">
        <v>920</v>
      </c>
      <c r="F122" s="10">
        <f t="shared" si="15"/>
        <v>949.90000000000009</v>
      </c>
      <c r="G122" s="10">
        <f t="shared" si="16"/>
        <v>949.90000000000009</v>
      </c>
      <c r="H122" s="11">
        <v>4490.92</v>
      </c>
      <c r="I122" s="13">
        <f t="shared" si="20"/>
        <v>0</v>
      </c>
      <c r="J122" s="13"/>
      <c r="K122" s="14">
        <f t="shared" si="18"/>
        <v>4265924.9080000008</v>
      </c>
      <c r="L122" s="15">
        <v>0</v>
      </c>
      <c r="M122" s="15">
        <f t="shared" si="19"/>
        <v>4265925</v>
      </c>
    </row>
    <row r="123" spans="1:13" ht="13.5" customHeight="1" x14ac:dyDescent="0.35">
      <c r="A123" s="9">
        <v>15003</v>
      </c>
      <c r="B123" s="9" t="s">
        <v>49</v>
      </c>
      <c r="C123" s="10">
        <v>194</v>
      </c>
      <c r="D123" s="10">
        <v>190.5</v>
      </c>
      <c r="E123" s="10">
        <v>204</v>
      </c>
      <c r="F123" s="10">
        <f t="shared" si="15"/>
        <v>192.25</v>
      </c>
      <c r="G123" s="10">
        <f t="shared" si="16"/>
        <v>204</v>
      </c>
      <c r="H123" s="11">
        <v>4490.92</v>
      </c>
      <c r="I123" s="13">
        <f t="shared" si="20"/>
        <v>839.06855999999993</v>
      </c>
      <c r="J123" s="13"/>
      <c r="K123" s="14">
        <f t="shared" si="18"/>
        <v>1087317.6662399999</v>
      </c>
      <c r="L123" s="15">
        <v>0</v>
      </c>
      <c r="M123" s="15">
        <f t="shared" si="19"/>
        <v>1087318</v>
      </c>
    </row>
    <row r="124" spans="1:13" ht="13.5" customHeight="1" x14ac:dyDescent="0.35">
      <c r="A124" s="9">
        <v>26005</v>
      </c>
      <c r="B124" s="9" t="s">
        <v>74</v>
      </c>
      <c r="C124" s="10">
        <v>136</v>
      </c>
      <c r="D124" s="10">
        <v>132</v>
      </c>
      <c r="E124" s="10">
        <v>122</v>
      </c>
      <c r="F124" s="10">
        <f t="shared" si="15"/>
        <v>134</v>
      </c>
      <c r="G124" s="10">
        <f t="shared" si="16"/>
        <v>134</v>
      </c>
      <c r="H124" s="11">
        <v>4490.92</v>
      </c>
      <c r="I124" s="13">
        <f t="shared" si="20"/>
        <v>847.54</v>
      </c>
      <c r="J124" s="13"/>
      <c r="K124" s="14">
        <f t="shared" si="18"/>
        <v>715353.64</v>
      </c>
      <c r="L124" s="15">
        <v>0</v>
      </c>
      <c r="M124" s="15">
        <f t="shared" si="19"/>
        <v>715354</v>
      </c>
    </row>
    <row r="125" spans="1:13" ht="13.5" customHeight="1" x14ac:dyDescent="0.35">
      <c r="A125" s="9">
        <v>40002</v>
      </c>
      <c r="B125" s="9" t="s">
        <v>100</v>
      </c>
      <c r="C125" s="10">
        <v>1963.66</v>
      </c>
      <c r="D125" s="10">
        <v>1961.59</v>
      </c>
      <c r="E125" s="10">
        <v>2045.53</v>
      </c>
      <c r="F125" s="10">
        <f t="shared" si="15"/>
        <v>1962.625</v>
      </c>
      <c r="G125" s="10">
        <f t="shared" si="16"/>
        <v>2045.53</v>
      </c>
      <c r="H125" s="11">
        <v>4490.92</v>
      </c>
      <c r="I125" s="13">
        <f t="shared" si="20"/>
        <v>0</v>
      </c>
      <c r="J125" s="13"/>
      <c r="K125" s="14">
        <f t="shared" si="18"/>
        <v>9186311.5876000002</v>
      </c>
      <c r="L125" s="15">
        <v>0</v>
      </c>
      <c r="M125" s="15">
        <f t="shared" si="19"/>
        <v>9186312</v>
      </c>
    </row>
    <row r="126" spans="1:13" ht="13.5" customHeight="1" x14ac:dyDescent="0.35">
      <c r="A126" s="9">
        <v>57001</v>
      </c>
      <c r="B126" s="9" t="s">
        <v>145</v>
      </c>
      <c r="C126" s="10">
        <v>451</v>
      </c>
      <c r="D126" s="10">
        <v>424.6</v>
      </c>
      <c r="E126" s="10">
        <v>447</v>
      </c>
      <c r="F126" s="10">
        <f t="shared" si="15"/>
        <v>437.8</v>
      </c>
      <c r="G126" s="10">
        <f t="shared" si="16"/>
        <v>447</v>
      </c>
      <c r="H126" s="11">
        <v>4490.92</v>
      </c>
      <c r="I126" s="13">
        <f t="shared" si="20"/>
        <v>324.18557999999996</v>
      </c>
      <c r="J126" s="13"/>
      <c r="K126" s="14">
        <f t="shared" si="18"/>
        <v>2152352.1942600003</v>
      </c>
      <c r="L126" s="15">
        <v>0</v>
      </c>
      <c r="M126" s="15">
        <f t="shared" si="19"/>
        <v>2152352</v>
      </c>
    </row>
    <row r="127" spans="1:13" ht="13.5" customHeight="1" x14ac:dyDescent="0.35">
      <c r="A127" s="9">
        <v>1002</v>
      </c>
      <c r="B127" s="9" t="s">
        <v>14</v>
      </c>
      <c r="C127" s="10">
        <v>128</v>
      </c>
      <c r="D127" s="10">
        <v>114</v>
      </c>
      <c r="E127" s="10">
        <v>116</v>
      </c>
      <c r="F127" s="10">
        <f t="shared" si="15"/>
        <v>121</v>
      </c>
      <c r="G127" s="10">
        <f t="shared" si="16"/>
        <v>121</v>
      </c>
      <c r="H127" s="11">
        <v>4490.92</v>
      </c>
      <c r="I127" s="13">
        <f t="shared" si="20"/>
        <v>847.54</v>
      </c>
      <c r="J127" s="13"/>
      <c r="K127" s="14">
        <f t="shared" si="18"/>
        <v>645953.66</v>
      </c>
      <c r="L127" s="15">
        <v>0</v>
      </c>
      <c r="M127" s="15">
        <f t="shared" si="19"/>
        <v>645954</v>
      </c>
    </row>
    <row r="128" spans="1:13" ht="13.5" customHeight="1" x14ac:dyDescent="0.35">
      <c r="A128" s="9">
        <v>54006</v>
      </c>
      <c r="B128" s="9" t="s">
        <v>137</v>
      </c>
      <c r="C128" s="10">
        <v>144</v>
      </c>
      <c r="D128" s="10">
        <v>142</v>
      </c>
      <c r="E128" s="10">
        <v>146</v>
      </c>
      <c r="F128" s="10">
        <f t="shared" si="15"/>
        <v>143</v>
      </c>
      <c r="G128" s="10">
        <f t="shared" si="16"/>
        <v>146</v>
      </c>
      <c r="H128" s="11">
        <v>4490.92</v>
      </c>
      <c r="I128" s="13">
        <f t="shared" si="20"/>
        <v>847.54</v>
      </c>
      <c r="J128" s="13"/>
      <c r="K128" s="14">
        <f t="shared" si="18"/>
        <v>779415.16</v>
      </c>
      <c r="L128" s="15">
        <v>0</v>
      </c>
      <c r="M128" s="15">
        <f t="shared" si="19"/>
        <v>779415</v>
      </c>
    </row>
    <row r="129" spans="1:13" ht="13.5" customHeight="1" x14ac:dyDescent="0.35">
      <c r="A129" s="9">
        <v>41005</v>
      </c>
      <c r="B129" s="9" t="s">
        <v>104</v>
      </c>
      <c r="C129" s="10">
        <v>1292.24</v>
      </c>
      <c r="D129" s="10">
        <v>1364</v>
      </c>
      <c r="E129" s="10">
        <v>1459</v>
      </c>
      <c r="F129" s="10">
        <f t="shared" si="15"/>
        <v>1328.12</v>
      </c>
      <c r="G129" s="10">
        <f t="shared" si="16"/>
        <v>1459</v>
      </c>
      <c r="H129" s="11">
        <v>4490.92</v>
      </c>
      <c r="I129" s="13">
        <f t="shared" si="20"/>
        <v>0</v>
      </c>
      <c r="J129" s="13"/>
      <c r="K129" s="14">
        <f t="shared" si="18"/>
        <v>6552252.2800000003</v>
      </c>
      <c r="L129" s="15">
        <v>0</v>
      </c>
      <c r="M129" s="15">
        <f t="shared" si="19"/>
        <v>6552252</v>
      </c>
    </row>
    <row r="130" spans="1:13" ht="13.5" customHeight="1" x14ac:dyDescent="0.35">
      <c r="A130" s="9">
        <v>20003</v>
      </c>
      <c r="B130" s="9" t="s">
        <v>59</v>
      </c>
      <c r="C130" s="10">
        <v>317</v>
      </c>
      <c r="D130" s="10">
        <v>323</v>
      </c>
      <c r="E130" s="10">
        <v>331</v>
      </c>
      <c r="F130" s="10">
        <f t="shared" ref="F130:F152" si="21">(D130+C130)/2</f>
        <v>320</v>
      </c>
      <c r="G130" s="10">
        <f t="shared" ref="G130:G161" si="22">IF(E130&gt;F130,E130,F130)</f>
        <v>331</v>
      </c>
      <c r="H130" s="11">
        <v>4490.92</v>
      </c>
      <c r="I130" s="13">
        <f t="shared" si="20"/>
        <v>569.97334000000001</v>
      </c>
      <c r="J130" s="13"/>
      <c r="K130" s="14">
        <f t="shared" ref="K130:K161" si="23">IF(I130&gt;J130,G130*(H130+I130),G130*(H130+J130))</f>
        <v>1675155.6955400002</v>
      </c>
      <c r="L130" s="15">
        <v>0</v>
      </c>
      <c r="M130" s="15">
        <f t="shared" ref="M130:M161" si="24">ROUND((K130+L130),0)</f>
        <v>1675156</v>
      </c>
    </row>
    <row r="131" spans="1:13" ht="13.5" customHeight="1" x14ac:dyDescent="0.35">
      <c r="A131" s="9">
        <v>66001</v>
      </c>
      <c r="B131" s="9" t="s">
        <v>163</v>
      </c>
      <c r="C131" s="10">
        <v>2055.63</v>
      </c>
      <c r="D131" s="10">
        <v>2126.12</v>
      </c>
      <c r="E131" s="10">
        <v>2102.12</v>
      </c>
      <c r="F131" s="10">
        <f t="shared" si="21"/>
        <v>2090.875</v>
      </c>
      <c r="G131" s="10">
        <f t="shared" si="22"/>
        <v>2102.12</v>
      </c>
      <c r="H131" s="11">
        <v>4490.92</v>
      </c>
      <c r="I131" s="13">
        <f t="shared" si="20"/>
        <v>0</v>
      </c>
      <c r="J131" s="13"/>
      <c r="K131" s="14">
        <f t="shared" si="23"/>
        <v>9440452.7503999993</v>
      </c>
      <c r="L131" s="15">
        <v>29676</v>
      </c>
      <c r="M131" s="15">
        <f t="shared" si="24"/>
        <v>9470129</v>
      </c>
    </row>
    <row r="132" spans="1:13" ht="13.5" customHeight="1" x14ac:dyDescent="0.35">
      <c r="A132" s="9">
        <v>33005</v>
      </c>
      <c r="B132" s="9" t="s">
        <v>87</v>
      </c>
      <c r="C132" s="10">
        <v>207</v>
      </c>
      <c r="D132" s="10">
        <v>178</v>
      </c>
      <c r="E132" s="10">
        <v>182</v>
      </c>
      <c r="F132" s="10">
        <f t="shared" si="21"/>
        <v>192.5</v>
      </c>
      <c r="G132" s="10">
        <f t="shared" si="22"/>
        <v>192.5</v>
      </c>
      <c r="H132" s="11">
        <v>4490.92</v>
      </c>
      <c r="I132" s="13">
        <f t="shared" si="20"/>
        <v>847.54</v>
      </c>
      <c r="J132" s="13"/>
      <c r="K132" s="14">
        <f t="shared" si="23"/>
        <v>1027653.55</v>
      </c>
      <c r="L132" s="15">
        <v>0</v>
      </c>
      <c r="M132" s="15">
        <f t="shared" si="24"/>
        <v>1027654</v>
      </c>
    </row>
    <row r="133" spans="1:13" ht="13.5" customHeight="1" x14ac:dyDescent="0.35">
      <c r="A133" s="9">
        <v>49006</v>
      </c>
      <c r="B133" s="9" t="s">
        <v>122</v>
      </c>
      <c r="C133" s="10">
        <v>848.45</v>
      </c>
      <c r="D133" s="10">
        <v>812.93</v>
      </c>
      <c r="E133" s="10">
        <v>836</v>
      </c>
      <c r="F133" s="10">
        <f t="shared" si="21"/>
        <v>830.69</v>
      </c>
      <c r="G133" s="10">
        <f t="shared" si="22"/>
        <v>836</v>
      </c>
      <c r="H133" s="11">
        <v>4490.92</v>
      </c>
      <c r="I133" s="13">
        <f t="shared" si="20"/>
        <v>0</v>
      </c>
      <c r="J133" s="13"/>
      <c r="K133" s="14">
        <f t="shared" si="23"/>
        <v>3754409.12</v>
      </c>
      <c r="L133" s="15">
        <v>0</v>
      </c>
      <c r="M133" s="15">
        <f t="shared" si="24"/>
        <v>3754409</v>
      </c>
    </row>
    <row r="134" spans="1:13" x14ac:dyDescent="0.35">
      <c r="A134" s="9">
        <v>13001</v>
      </c>
      <c r="B134" s="9" t="s">
        <v>41</v>
      </c>
      <c r="C134" s="10">
        <v>1261.77</v>
      </c>
      <c r="D134" s="10">
        <v>1235.71</v>
      </c>
      <c r="E134" s="10">
        <v>1205.42</v>
      </c>
      <c r="F134" s="10">
        <f t="shared" si="21"/>
        <v>1248.74</v>
      </c>
      <c r="G134" s="10">
        <f t="shared" si="22"/>
        <v>1248.74</v>
      </c>
      <c r="H134" s="11">
        <v>4490.92</v>
      </c>
      <c r="I134" s="13">
        <f t="shared" si="20"/>
        <v>0</v>
      </c>
      <c r="J134" s="13"/>
      <c r="K134" s="14">
        <f t="shared" si="23"/>
        <v>5607991.4408</v>
      </c>
      <c r="L134" s="15">
        <v>0</v>
      </c>
      <c r="M134" s="15">
        <f t="shared" si="24"/>
        <v>5607991</v>
      </c>
    </row>
    <row r="135" spans="1:13" ht="13.5" customHeight="1" x14ac:dyDescent="0.35">
      <c r="A135" s="9">
        <v>60006</v>
      </c>
      <c r="B135" s="9" t="s">
        <v>152</v>
      </c>
      <c r="C135" s="10"/>
      <c r="D135" s="10"/>
      <c r="E135" s="10">
        <v>357</v>
      </c>
      <c r="F135" s="10">
        <f t="shared" si="21"/>
        <v>0</v>
      </c>
      <c r="G135" s="10">
        <f t="shared" si="22"/>
        <v>357</v>
      </c>
      <c r="H135" s="11">
        <v>4490.92</v>
      </c>
      <c r="I135" s="13">
        <f t="shared" si="20"/>
        <v>514.88297999999998</v>
      </c>
      <c r="J135" s="13"/>
      <c r="K135" s="14">
        <f t="shared" si="23"/>
        <v>1787071.6638600002</v>
      </c>
      <c r="L135" s="15">
        <v>0</v>
      </c>
      <c r="M135" s="15">
        <f t="shared" si="24"/>
        <v>1787072</v>
      </c>
    </row>
    <row r="136" spans="1:13" ht="13.5" customHeight="1" x14ac:dyDescent="0.35">
      <c r="A136" s="9">
        <v>11004</v>
      </c>
      <c r="B136" s="9" t="s">
        <v>37</v>
      </c>
      <c r="C136" s="10">
        <v>776.51</v>
      </c>
      <c r="D136" s="10">
        <v>761.51</v>
      </c>
      <c r="E136" s="10">
        <v>771.02</v>
      </c>
      <c r="F136" s="10">
        <f t="shared" si="21"/>
        <v>769.01</v>
      </c>
      <c r="G136" s="10">
        <f t="shared" si="22"/>
        <v>771.02</v>
      </c>
      <c r="H136" s="11">
        <v>4490.92</v>
      </c>
      <c r="I136" s="13">
        <f t="shared" si="20"/>
        <v>0</v>
      </c>
      <c r="J136" s="13"/>
      <c r="K136" s="14">
        <f t="shared" si="23"/>
        <v>3462589.1384000001</v>
      </c>
      <c r="L136" s="15">
        <v>0</v>
      </c>
      <c r="M136" s="15">
        <f t="shared" si="24"/>
        <v>3462589</v>
      </c>
    </row>
    <row r="137" spans="1:13" ht="13.5" customHeight="1" x14ac:dyDescent="0.35">
      <c r="A137" s="9">
        <v>51005</v>
      </c>
      <c r="B137" s="9" t="s">
        <v>130</v>
      </c>
      <c r="C137" s="10">
        <v>254</v>
      </c>
      <c r="D137" s="10">
        <v>239</v>
      </c>
      <c r="E137" s="10">
        <v>244</v>
      </c>
      <c r="F137" s="10">
        <f t="shared" si="21"/>
        <v>246.5</v>
      </c>
      <c r="G137" s="10">
        <f t="shared" si="22"/>
        <v>246.5</v>
      </c>
      <c r="H137" s="11">
        <v>4490.92</v>
      </c>
      <c r="I137" s="13">
        <f t="shared" si="20"/>
        <v>749.01701000000003</v>
      </c>
      <c r="J137" s="13"/>
      <c r="K137" s="14">
        <f t="shared" si="23"/>
        <v>1291644.472965</v>
      </c>
      <c r="L137" s="15">
        <v>0</v>
      </c>
      <c r="M137" s="15">
        <f t="shared" si="24"/>
        <v>1291644</v>
      </c>
    </row>
    <row r="138" spans="1:13" ht="13.5" customHeight="1" x14ac:dyDescent="0.35">
      <c r="A138" s="9">
        <v>6005</v>
      </c>
      <c r="B138" s="9" t="s">
        <v>29</v>
      </c>
      <c r="C138" s="10">
        <v>304</v>
      </c>
      <c r="D138" s="10">
        <v>327</v>
      </c>
      <c r="E138" s="10">
        <v>327</v>
      </c>
      <c r="F138" s="10">
        <f t="shared" si="21"/>
        <v>315.5</v>
      </c>
      <c r="G138" s="10">
        <f t="shared" si="22"/>
        <v>327</v>
      </c>
      <c r="H138" s="11">
        <v>4490.92</v>
      </c>
      <c r="I138" s="13">
        <f t="shared" si="20"/>
        <v>578.44877999999994</v>
      </c>
      <c r="J138" s="13"/>
      <c r="K138" s="14">
        <f t="shared" si="23"/>
        <v>1657683.59106</v>
      </c>
      <c r="L138" s="15">
        <v>0</v>
      </c>
      <c r="M138" s="15">
        <f t="shared" si="24"/>
        <v>1657684</v>
      </c>
    </row>
    <row r="139" spans="1:13" ht="13.5" customHeight="1" x14ac:dyDescent="0.35">
      <c r="A139" s="9">
        <v>14004</v>
      </c>
      <c r="B139" s="9" t="s">
        <v>45</v>
      </c>
      <c r="C139" s="10">
        <v>3762.26</v>
      </c>
      <c r="D139" s="10">
        <v>3805.29</v>
      </c>
      <c r="E139" s="10">
        <v>3863.45</v>
      </c>
      <c r="F139" s="10">
        <f t="shared" si="21"/>
        <v>3783.7750000000001</v>
      </c>
      <c r="G139" s="10">
        <f t="shared" si="22"/>
        <v>3863.45</v>
      </c>
      <c r="H139" s="11">
        <v>4490.92</v>
      </c>
      <c r="I139" s="13">
        <f t="shared" si="20"/>
        <v>0</v>
      </c>
      <c r="J139" s="13"/>
      <c r="K139" s="14">
        <f t="shared" si="23"/>
        <v>17350444.873999998</v>
      </c>
      <c r="L139" s="15">
        <v>0</v>
      </c>
      <c r="M139" s="15">
        <f t="shared" si="24"/>
        <v>17350445</v>
      </c>
    </row>
    <row r="140" spans="1:13" ht="13.5" customHeight="1" x14ac:dyDescent="0.35">
      <c r="A140" s="9">
        <v>18003</v>
      </c>
      <c r="B140" s="9" t="s">
        <v>55</v>
      </c>
      <c r="C140" s="10">
        <v>170</v>
      </c>
      <c r="D140" s="10">
        <v>168</v>
      </c>
      <c r="E140" s="10">
        <v>159</v>
      </c>
      <c r="F140" s="10">
        <f t="shared" si="21"/>
        <v>169</v>
      </c>
      <c r="G140" s="10">
        <f t="shared" si="22"/>
        <v>169</v>
      </c>
      <c r="H140" s="11">
        <v>4490.92</v>
      </c>
      <c r="I140" s="13">
        <f t="shared" si="20"/>
        <v>847.54</v>
      </c>
      <c r="J140" s="13"/>
      <c r="K140" s="14">
        <f t="shared" si="23"/>
        <v>902199.74</v>
      </c>
      <c r="L140" s="15">
        <v>0</v>
      </c>
      <c r="M140" s="15">
        <f t="shared" si="24"/>
        <v>902200</v>
      </c>
    </row>
    <row r="141" spans="1:13" ht="13.5" customHeight="1" x14ac:dyDescent="0.35">
      <c r="A141" s="9">
        <v>14005</v>
      </c>
      <c r="B141" s="9" t="s">
        <v>46</v>
      </c>
      <c r="C141" s="10">
        <v>197</v>
      </c>
      <c r="D141" s="10">
        <v>197</v>
      </c>
      <c r="E141" s="10">
        <v>191</v>
      </c>
      <c r="F141" s="10">
        <f t="shared" si="21"/>
        <v>197</v>
      </c>
      <c r="G141" s="10">
        <f t="shared" si="22"/>
        <v>197</v>
      </c>
      <c r="H141" s="11">
        <v>4490.92</v>
      </c>
      <c r="I141" s="13">
        <f t="shared" si="20"/>
        <v>847.54</v>
      </c>
      <c r="J141" s="13"/>
      <c r="K141" s="14">
        <f t="shared" si="23"/>
        <v>1051676.6200000001</v>
      </c>
      <c r="L141" s="15">
        <v>0</v>
      </c>
      <c r="M141" s="15">
        <f t="shared" si="24"/>
        <v>1051677</v>
      </c>
    </row>
    <row r="142" spans="1:13" ht="13.5" customHeight="1" x14ac:dyDescent="0.35">
      <c r="A142" s="9">
        <v>18005</v>
      </c>
      <c r="B142" s="9" t="s">
        <v>56</v>
      </c>
      <c r="C142" s="10">
        <v>543</v>
      </c>
      <c r="D142" s="10">
        <v>524</v>
      </c>
      <c r="E142" s="10">
        <v>540</v>
      </c>
      <c r="F142" s="10">
        <f t="shared" si="21"/>
        <v>533.5</v>
      </c>
      <c r="G142" s="10">
        <f t="shared" si="22"/>
        <v>540</v>
      </c>
      <c r="H142" s="11">
        <v>4490.92</v>
      </c>
      <c r="I142" s="13">
        <f t="shared" si="20"/>
        <v>127.13159999999989</v>
      </c>
      <c r="J142" s="13"/>
      <c r="K142" s="14">
        <f t="shared" si="23"/>
        <v>2493747.8640000001</v>
      </c>
      <c r="L142" s="15">
        <v>0</v>
      </c>
      <c r="M142" s="15">
        <f t="shared" si="24"/>
        <v>2493748</v>
      </c>
    </row>
    <row r="143" spans="1:13" ht="13.5" customHeight="1" x14ac:dyDescent="0.35">
      <c r="A143" s="9">
        <v>36002</v>
      </c>
      <c r="B143" s="9" t="s">
        <v>90</v>
      </c>
      <c r="C143" s="10">
        <v>291</v>
      </c>
      <c r="D143" s="10">
        <v>274</v>
      </c>
      <c r="E143" s="10">
        <v>281</v>
      </c>
      <c r="F143" s="10">
        <f t="shared" si="21"/>
        <v>282.5</v>
      </c>
      <c r="G143" s="10">
        <f t="shared" si="22"/>
        <v>282.5</v>
      </c>
      <c r="H143" s="11">
        <v>4490.92</v>
      </c>
      <c r="I143" s="13">
        <f t="shared" si="20"/>
        <v>672.73804999999993</v>
      </c>
      <c r="J143" s="13"/>
      <c r="K143" s="14">
        <f t="shared" si="23"/>
        <v>1458733.399125</v>
      </c>
      <c r="L143" s="15">
        <v>0</v>
      </c>
      <c r="M143" s="15">
        <f t="shared" si="24"/>
        <v>1458733</v>
      </c>
    </row>
    <row r="144" spans="1:13" ht="13.5" customHeight="1" x14ac:dyDescent="0.35">
      <c r="A144" s="9">
        <v>49007</v>
      </c>
      <c r="B144" s="9" t="s">
        <v>123</v>
      </c>
      <c r="C144" s="10">
        <v>1325.6</v>
      </c>
      <c r="D144" s="10">
        <v>1305.42</v>
      </c>
      <c r="E144" s="10">
        <v>1302.32</v>
      </c>
      <c r="F144" s="10">
        <f t="shared" si="21"/>
        <v>1315.51</v>
      </c>
      <c r="G144" s="10">
        <f t="shared" si="22"/>
        <v>1315.51</v>
      </c>
      <c r="H144" s="11">
        <v>4490.92</v>
      </c>
      <c r="I144" s="13">
        <f t="shared" si="20"/>
        <v>0</v>
      </c>
      <c r="J144" s="13"/>
      <c r="K144" s="14">
        <f t="shared" si="23"/>
        <v>5907850.1692000004</v>
      </c>
      <c r="L144" s="15">
        <v>0</v>
      </c>
      <c r="M144" s="15">
        <f t="shared" si="24"/>
        <v>5907850</v>
      </c>
    </row>
    <row r="145" spans="1:13" ht="13.5" customHeight="1" x14ac:dyDescent="0.35">
      <c r="A145" s="9">
        <v>1003</v>
      </c>
      <c r="B145" s="9" t="s">
        <v>15</v>
      </c>
      <c r="C145" s="10">
        <v>124</v>
      </c>
      <c r="D145" s="10">
        <v>123</v>
      </c>
      <c r="E145" s="10">
        <v>114</v>
      </c>
      <c r="F145" s="10">
        <f t="shared" si="21"/>
        <v>123.5</v>
      </c>
      <c r="G145" s="10">
        <f t="shared" si="22"/>
        <v>123.5</v>
      </c>
      <c r="H145" s="11">
        <v>4490.92</v>
      </c>
      <c r="I145" s="13">
        <f t="shared" si="20"/>
        <v>847.54</v>
      </c>
      <c r="J145" s="13"/>
      <c r="K145" s="14">
        <f t="shared" si="23"/>
        <v>659299.81000000006</v>
      </c>
      <c r="L145" s="15">
        <v>0</v>
      </c>
      <c r="M145" s="15">
        <f t="shared" si="24"/>
        <v>659300</v>
      </c>
    </row>
    <row r="146" spans="1:13" ht="13.5" customHeight="1" x14ac:dyDescent="0.35">
      <c r="A146" s="9">
        <v>47001</v>
      </c>
      <c r="B146" s="9" t="s">
        <v>115</v>
      </c>
      <c r="C146" s="10">
        <v>370</v>
      </c>
      <c r="D146" s="10">
        <v>403</v>
      </c>
      <c r="E146" s="10">
        <v>425</v>
      </c>
      <c r="F146" s="10">
        <f t="shared" si="21"/>
        <v>386.5</v>
      </c>
      <c r="G146" s="10">
        <f t="shared" si="22"/>
        <v>425</v>
      </c>
      <c r="H146" s="11">
        <v>4490.92</v>
      </c>
      <c r="I146" s="13">
        <f t="shared" si="20"/>
        <v>370.8005</v>
      </c>
      <c r="J146" s="13"/>
      <c r="K146" s="14">
        <f t="shared" si="23"/>
        <v>2066231.2125000001</v>
      </c>
      <c r="L146" s="15">
        <v>0</v>
      </c>
      <c r="M146" s="15">
        <f t="shared" si="24"/>
        <v>2066231</v>
      </c>
    </row>
    <row r="147" spans="1:13" ht="13.5" customHeight="1" x14ac:dyDescent="0.35">
      <c r="A147" s="9">
        <v>12003</v>
      </c>
      <c r="B147" s="9" t="s">
        <v>40</v>
      </c>
      <c r="C147" s="10">
        <v>202</v>
      </c>
      <c r="D147" s="10">
        <v>185</v>
      </c>
      <c r="E147" s="10">
        <v>224</v>
      </c>
      <c r="F147" s="10">
        <f t="shared" si="21"/>
        <v>193.5</v>
      </c>
      <c r="G147" s="10">
        <f t="shared" si="22"/>
        <v>224</v>
      </c>
      <c r="H147" s="11">
        <v>4490.92</v>
      </c>
      <c r="I147" s="13">
        <f t="shared" si="20"/>
        <v>796.69136000000003</v>
      </c>
      <c r="J147" s="13"/>
      <c r="K147" s="14">
        <f t="shared" si="23"/>
        <v>1184424.9446399999</v>
      </c>
      <c r="L147" s="15">
        <v>0</v>
      </c>
      <c r="M147" s="15">
        <f t="shared" si="24"/>
        <v>1184425</v>
      </c>
    </row>
    <row r="148" spans="1:13" ht="13.5" customHeight="1" x14ac:dyDescent="0.35">
      <c r="A148" s="9">
        <v>54007</v>
      </c>
      <c r="B148" s="9" t="s">
        <v>138</v>
      </c>
      <c r="C148" s="10">
        <v>239</v>
      </c>
      <c r="D148" s="10">
        <v>222</v>
      </c>
      <c r="E148" s="10">
        <v>213</v>
      </c>
      <c r="F148" s="10">
        <f t="shared" si="21"/>
        <v>230.5</v>
      </c>
      <c r="G148" s="10">
        <f t="shared" si="22"/>
        <v>230.5</v>
      </c>
      <c r="H148" s="11">
        <v>4490.92</v>
      </c>
      <c r="I148" s="13">
        <f t="shared" si="20"/>
        <v>782.91876999999988</v>
      </c>
      <c r="J148" s="13"/>
      <c r="K148" s="14">
        <f t="shared" si="23"/>
        <v>1215619.8364850001</v>
      </c>
      <c r="L148" s="15">
        <v>0</v>
      </c>
      <c r="M148" s="15">
        <f t="shared" si="24"/>
        <v>1215620</v>
      </c>
    </row>
    <row r="149" spans="1:13" ht="13.5" customHeight="1" x14ac:dyDescent="0.35">
      <c r="A149" s="9">
        <v>59002</v>
      </c>
      <c r="B149" s="9" t="s">
        <v>147</v>
      </c>
      <c r="C149" s="10">
        <v>682</v>
      </c>
      <c r="D149" s="10">
        <v>674.5</v>
      </c>
      <c r="E149" s="10">
        <v>682</v>
      </c>
      <c r="F149" s="10">
        <f t="shared" si="21"/>
        <v>678.25</v>
      </c>
      <c r="G149" s="10">
        <f t="shared" si="22"/>
        <v>682</v>
      </c>
      <c r="H149" s="11">
        <v>4490.92</v>
      </c>
      <c r="I149" s="13">
        <f t="shared" si="20"/>
        <v>0</v>
      </c>
      <c r="J149" s="13"/>
      <c r="K149" s="14">
        <f t="shared" si="23"/>
        <v>3062807.44</v>
      </c>
      <c r="L149" s="15">
        <v>0</v>
      </c>
      <c r="M149" s="15">
        <f t="shared" si="24"/>
        <v>3062807</v>
      </c>
    </row>
    <row r="150" spans="1:13" ht="13.5" customHeight="1" x14ac:dyDescent="0.35">
      <c r="A150" s="17">
        <v>2006</v>
      </c>
      <c r="B150" s="9" t="s">
        <v>18</v>
      </c>
      <c r="C150" s="10">
        <v>285</v>
      </c>
      <c r="D150" s="10">
        <v>302</v>
      </c>
      <c r="E150" s="10">
        <v>303</v>
      </c>
      <c r="F150" s="10">
        <f t="shared" si="21"/>
        <v>293.5</v>
      </c>
      <c r="G150" s="10">
        <f t="shared" si="22"/>
        <v>303</v>
      </c>
      <c r="H150" s="11">
        <v>4490.92</v>
      </c>
      <c r="I150" s="13">
        <f t="shared" si="20"/>
        <v>629.30142000000001</v>
      </c>
      <c r="J150" s="13">
        <f>847.54*0.2</f>
        <v>169.50800000000001</v>
      </c>
      <c r="K150" s="14">
        <f t="shared" si="23"/>
        <v>1551427.09026</v>
      </c>
      <c r="L150" s="15">
        <v>0</v>
      </c>
      <c r="M150" s="15">
        <f t="shared" si="24"/>
        <v>1551427</v>
      </c>
    </row>
    <row r="151" spans="1:13" ht="13.5" customHeight="1" x14ac:dyDescent="0.35">
      <c r="A151" s="9">
        <v>55004</v>
      </c>
      <c r="B151" s="9" t="s">
        <v>139</v>
      </c>
      <c r="C151" s="10">
        <v>175</v>
      </c>
      <c r="D151" s="10">
        <v>183</v>
      </c>
      <c r="E151" s="10">
        <v>186.13</v>
      </c>
      <c r="F151" s="10">
        <f t="shared" si="21"/>
        <v>179</v>
      </c>
      <c r="G151" s="10">
        <f t="shared" si="22"/>
        <v>186.13</v>
      </c>
      <c r="H151" s="11">
        <v>4490.92</v>
      </c>
      <c r="I151" s="13">
        <f t="shared" si="20"/>
        <v>847.54</v>
      </c>
      <c r="J151" s="13"/>
      <c r="K151" s="14">
        <f t="shared" si="23"/>
        <v>993647.55979999993</v>
      </c>
      <c r="L151" s="15">
        <v>0</v>
      </c>
      <c r="M151" s="15">
        <f t="shared" si="24"/>
        <v>993648</v>
      </c>
    </row>
    <row r="152" spans="1:13" ht="13.5" customHeight="1" x14ac:dyDescent="0.35">
      <c r="A152" s="9">
        <v>63003</v>
      </c>
      <c r="B152" s="9" t="s">
        <v>160</v>
      </c>
      <c r="C152" s="10">
        <v>2750.05</v>
      </c>
      <c r="D152" s="10">
        <v>2666.06</v>
      </c>
      <c r="E152" s="10">
        <v>2690.56</v>
      </c>
      <c r="F152" s="10">
        <f t="shared" si="21"/>
        <v>2708.0550000000003</v>
      </c>
      <c r="G152" s="10">
        <f t="shared" si="22"/>
        <v>2708.0550000000003</v>
      </c>
      <c r="H152" s="11">
        <v>4490.92</v>
      </c>
      <c r="I152" s="13">
        <f t="shared" si="20"/>
        <v>0</v>
      </c>
      <c r="J152" s="13"/>
      <c r="K152" s="14">
        <f t="shared" si="23"/>
        <v>12161658.360600002</v>
      </c>
      <c r="L152" s="15">
        <v>0</v>
      </c>
      <c r="M152" s="15">
        <f t="shared" si="24"/>
        <v>12161658</v>
      </c>
    </row>
    <row r="153" spans="1:13" x14ac:dyDescent="0.35">
      <c r="A153" s="18"/>
      <c r="B153" s="18"/>
      <c r="C153" s="10"/>
      <c r="D153" s="10"/>
      <c r="E153" s="10">
        <f>SUM(E2:E152)</f>
        <v>127168.87999999999</v>
      </c>
      <c r="F153" s="10">
        <f>SUM(F2:F152)</f>
        <v>124163.58499999999</v>
      </c>
      <c r="G153" s="10">
        <f>SUM(G2:G152)</f>
        <v>128077.5</v>
      </c>
      <c r="H153" s="11" t="s">
        <v>164</v>
      </c>
      <c r="I153" s="14" t="s">
        <v>164</v>
      </c>
      <c r="J153" s="13"/>
      <c r="K153" s="14">
        <f>SUM(K2:K152)</f>
        <v>592432260.57305706</v>
      </c>
      <c r="L153" s="15">
        <f>SUM(L2:L152)</f>
        <v>163333</v>
      </c>
      <c r="M153" s="15">
        <f t="shared" si="24"/>
        <v>592595594</v>
      </c>
    </row>
    <row r="154" spans="1:13" ht="16.5" thickBot="1" x14ac:dyDescent="0.4">
      <c r="A154" s="19"/>
      <c r="B154" s="19"/>
      <c r="C154" s="20"/>
      <c r="D154" s="20"/>
      <c r="E154" s="20"/>
      <c r="F154" s="21"/>
      <c r="G154" s="21"/>
      <c r="K154" s="25"/>
      <c r="L154" s="26"/>
      <c r="M154" s="26"/>
    </row>
    <row r="155" spans="1:13" s="35" customFormat="1" ht="16.5" thickBot="1" x14ac:dyDescent="0.4">
      <c r="A155" s="27" t="s">
        <v>165</v>
      </c>
      <c r="B155" s="28" t="s">
        <v>166</v>
      </c>
      <c r="C155" s="29">
        <v>74</v>
      </c>
      <c r="D155" s="29">
        <v>65</v>
      </c>
      <c r="E155" s="29">
        <v>75</v>
      </c>
      <c r="F155" s="30">
        <f>(D155+C155)/2</f>
        <v>69.5</v>
      </c>
      <c r="G155" s="30">
        <f>IF(E155&gt;F155,E155,F155)</f>
        <v>75</v>
      </c>
      <c r="H155" s="31">
        <v>4490.92</v>
      </c>
      <c r="I155" s="32">
        <v>0</v>
      </c>
      <c r="J155" s="32"/>
      <c r="K155" s="33">
        <f>IF(I155&gt;J155,G155*(H155+I155),G155*(H155+J155))</f>
        <v>336819</v>
      </c>
      <c r="L155" s="34">
        <v>0</v>
      </c>
      <c r="M155" s="34">
        <f>ROUND((K155+L155),0)</f>
        <v>336819</v>
      </c>
    </row>
  </sheetData>
  <sortState ref="A2:N152">
    <sortCondition ref="B2:B152"/>
  </sortState>
  <printOptions gridLines="1"/>
  <pageMargins left="0.25" right="0.25" top="0.39" bottom="0.45" header="0.17" footer="0.16"/>
  <pageSetup scale="89" orientation="landscape" cellComments="asDisplayed" r:id="rId1"/>
  <headerFooter alignWithMargins="0">
    <oddHeader xml:space="preserve">&amp;C&amp;"Arial Unicode MS,Regular"&amp;12FY2013 District Need Calculation&amp;"Lucida Sans Unicode,Regular"&amp;14
</oddHeader>
    <oddFooter>&amp;C&amp;"Arial Unicode MS,Regular"&amp;8Page &amp;P&amp;R&amp;"Arial Unicode MS,Regular"&amp;8&amp;F 
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Need Calc</vt:lpstr>
      <vt:lpstr>'Need Calc'!Print_Area</vt:lpstr>
      <vt:lpstr>'Need Calc'!Print_Titles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Leiferman, Bobbi</dc:creator>
  <cp:lastModifiedBy>Sayer, Wynne Nafus</cp:lastModifiedBy>
  <dcterms:created xsi:type="dcterms:W3CDTF">2013-06-05T16:19:47Z</dcterms:created>
  <dcterms:modified xsi:type="dcterms:W3CDTF">2013-06-06T15:26:32Z</dcterms:modified>
</cp:coreProperties>
</file>