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20" windowHeight="12330"/>
  </bookViews>
  <sheets>
    <sheet name="Need Calc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'Need Calc'!$A$1:$O$153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'Need Calc'!$A$1:$O$155</definedName>
    <definedName name="_xlnm.Print_Titles" localSheetId="0">'Need Calc'!$A:$B,'Need Calc'!$1:$1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O156" i="1" l="1"/>
  <c r="F155" i="1"/>
  <c r="G155" i="1" s="1"/>
  <c r="L155" i="1" s="1"/>
  <c r="O155" i="1" s="1"/>
  <c r="F131" i="1"/>
  <c r="F119" i="1"/>
  <c r="G119" i="1" s="1"/>
  <c r="I119" i="1" s="1"/>
  <c r="F152" i="1"/>
  <c r="G152" i="1" s="1"/>
  <c r="I152" i="1" s="1"/>
  <c r="F57" i="1"/>
  <c r="F118" i="1"/>
  <c r="G118" i="1" s="1"/>
  <c r="I118" i="1" s="1"/>
  <c r="F33" i="1"/>
  <c r="F45" i="1"/>
  <c r="G45" i="1" s="1"/>
  <c r="I45" i="1" s="1"/>
  <c r="F4" i="1"/>
  <c r="G4" i="1" s="1"/>
  <c r="I4" i="1" s="1"/>
  <c r="G135" i="1"/>
  <c r="I135" i="1" s="1"/>
  <c r="F107" i="1"/>
  <c r="G107" i="1" s="1"/>
  <c r="I107" i="1" s="1"/>
  <c r="J107" i="1" s="1"/>
  <c r="F90" i="1"/>
  <c r="G90" i="1" s="1"/>
  <c r="I90" i="1" s="1"/>
  <c r="F25" i="1"/>
  <c r="G25" i="1" s="1"/>
  <c r="I25" i="1" s="1"/>
  <c r="F30" i="1"/>
  <c r="G30" i="1" s="1"/>
  <c r="I30" i="1" s="1"/>
  <c r="J30" i="1" s="1"/>
  <c r="F149" i="1"/>
  <c r="F3" i="1"/>
  <c r="G3" i="1" s="1"/>
  <c r="I3" i="1" s="1"/>
  <c r="F104" i="1"/>
  <c r="G104" i="1" s="1"/>
  <c r="I104" i="1" s="1"/>
  <c r="J104" i="1" s="1"/>
  <c r="F71" i="1"/>
  <c r="F113" i="1"/>
  <c r="G113" i="1" s="1"/>
  <c r="I113" i="1" s="1"/>
  <c r="F116" i="1"/>
  <c r="G116" i="1" s="1"/>
  <c r="I116" i="1" s="1"/>
  <c r="J116" i="1" s="1"/>
  <c r="F151" i="1"/>
  <c r="F148" i="1"/>
  <c r="G148" i="1" s="1"/>
  <c r="I148" i="1" s="1"/>
  <c r="F114" i="1"/>
  <c r="G114" i="1" s="1"/>
  <c r="I114" i="1" s="1"/>
  <c r="J114" i="1" s="1"/>
  <c r="F122" i="1"/>
  <c r="F73" i="1"/>
  <c r="G73" i="1" s="1"/>
  <c r="I73" i="1" s="1"/>
  <c r="F85" i="1"/>
  <c r="F14" i="1"/>
  <c r="F137" i="1"/>
  <c r="G137" i="1" s="1"/>
  <c r="I137" i="1" s="1"/>
  <c r="F112" i="1"/>
  <c r="G112" i="1" s="1"/>
  <c r="I112" i="1" s="1"/>
  <c r="F102" i="1"/>
  <c r="F70" i="1"/>
  <c r="F39" i="1"/>
  <c r="G39" i="1" s="1"/>
  <c r="I39" i="1" s="1"/>
  <c r="F29" i="1"/>
  <c r="G29" i="1" s="1"/>
  <c r="I29" i="1" s="1"/>
  <c r="F52" i="1"/>
  <c r="F144" i="1"/>
  <c r="F133" i="1"/>
  <c r="G133" i="1" s="1"/>
  <c r="I133" i="1" s="1"/>
  <c r="F120" i="1"/>
  <c r="G120" i="1" s="1"/>
  <c r="I120" i="1" s="1"/>
  <c r="F56" i="1"/>
  <c r="F35" i="1"/>
  <c r="F17" i="1"/>
  <c r="G17" i="1" s="1"/>
  <c r="I17" i="1" s="1"/>
  <c r="F9" i="1"/>
  <c r="G9" i="1" s="1"/>
  <c r="I9" i="1" s="1"/>
  <c r="F74" i="1"/>
  <c r="F146" i="1"/>
  <c r="F50" i="1"/>
  <c r="G50" i="1" s="1"/>
  <c r="I50" i="1" s="1"/>
  <c r="F94" i="1"/>
  <c r="G94" i="1" s="1"/>
  <c r="I94" i="1" s="1"/>
  <c r="F83" i="1"/>
  <c r="G83" i="1" s="1"/>
  <c r="I83" i="1" s="1"/>
  <c r="F19" i="1"/>
  <c r="F49" i="1"/>
  <c r="F91" i="1"/>
  <c r="G91" i="1" s="1"/>
  <c r="I91" i="1" s="1"/>
  <c r="F100" i="1"/>
  <c r="G100" i="1" s="1"/>
  <c r="I100" i="1" s="1"/>
  <c r="F22" i="1"/>
  <c r="F88" i="1"/>
  <c r="F129" i="1"/>
  <c r="G129" i="1" s="1"/>
  <c r="I129" i="1" s="1"/>
  <c r="F86" i="1"/>
  <c r="G86" i="1" s="1"/>
  <c r="I86" i="1" s="1"/>
  <c r="F66" i="1"/>
  <c r="F23" i="1"/>
  <c r="F125" i="1"/>
  <c r="G125" i="1" s="1"/>
  <c r="I125" i="1" s="1"/>
  <c r="F84" i="1"/>
  <c r="G84" i="1" s="1"/>
  <c r="I84" i="1" s="1"/>
  <c r="F106" i="1"/>
  <c r="G106" i="1" s="1"/>
  <c r="I106" i="1" s="1"/>
  <c r="F115" i="1"/>
  <c r="F89" i="1"/>
  <c r="G89" i="1" s="1"/>
  <c r="I89" i="1" s="1"/>
  <c r="F27" i="1"/>
  <c r="G27" i="1" s="1"/>
  <c r="I27" i="1" s="1"/>
  <c r="F82" i="1"/>
  <c r="G82" i="1" s="1"/>
  <c r="I82" i="1" s="1"/>
  <c r="J82" i="1" s="1"/>
  <c r="F34" i="1"/>
  <c r="F6" i="1"/>
  <c r="G6" i="1" s="1"/>
  <c r="I6" i="1" s="1"/>
  <c r="F79" i="1"/>
  <c r="G79" i="1" s="1"/>
  <c r="I79" i="1" s="1"/>
  <c r="F143" i="1"/>
  <c r="G143" i="1" s="1"/>
  <c r="I143" i="1" s="1"/>
  <c r="J143" i="1" s="1"/>
  <c r="F80" i="1"/>
  <c r="G80" i="1" s="1"/>
  <c r="I80" i="1" s="1"/>
  <c r="F132" i="1"/>
  <c r="G132" i="1" s="1"/>
  <c r="I132" i="1" s="1"/>
  <c r="F108" i="1"/>
  <c r="G108" i="1" s="1"/>
  <c r="I108" i="1" s="1"/>
  <c r="F95" i="1"/>
  <c r="G95" i="1" s="1"/>
  <c r="I95" i="1" s="1"/>
  <c r="J95" i="1" s="1"/>
  <c r="F109" i="1"/>
  <c r="G109" i="1" s="1"/>
  <c r="I109" i="1" s="1"/>
  <c r="F65" i="1"/>
  <c r="G65" i="1" s="1"/>
  <c r="I65" i="1" s="1"/>
  <c r="F18" i="1"/>
  <c r="G18" i="1" s="1"/>
  <c r="I18" i="1" s="1"/>
  <c r="F97" i="1"/>
  <c r="G97" i="1" s="1"/>
  <c r="I97" i="1" s="1"/>
  <c r="F63" i="1"/>
  <c r="F47" i="1"/>
  <c r="G47" i="1" s="1"/>
  <c r="I47" i="1" s="1"/>
  <c r="F24" i="1"/>
  <c r="G24" i="1" s="1"/>
  <c r="I24" i="1" s="1"/>
  <c r="F62" i="1"/>
  <c r="G62" i="1" s="1"/>
  <c r="I62" i="1" s="1"/>
  <c r="F124" i="1"/>
  <c r="F21" i="1"/>
  <c r="G21" i="1" s="1"/>
  <c r="I21" i="1" s="1"/>
  <c r="F96" i="1"/>
  <c r="G96" i="1" s="1"/>
  <c r="I96" i="1" s="1"/>
  <c r="F59" i="1"/>
  <c r="G59" i="1" s="1"/>
  <c r="I59" i="1" s="1"/>
  <c r="J59" i="1" s="1"/>
  <c r="F13" i="1"/>
  <c r="F51" i="1"/>
  <c r="G51" i="1" s="1"/>
  <c r="I51" i="1" s="1"/>
  <c r="F105" i="1"/>
  <c r="G105" i="1" s="1"/>
  <c r="I105" i="1" s="1"/>
  <c r="F72" i="1"/>
  <c r="G72" i="1" s="1"/>
  <c r="I72" i="1" s="1"/>
  <c r="J72" i="1" s="1"/>
  <c r="F42" i="1"/>
  <c r="F76" i="1"/>
  <c r="G76" i="1" s="1"/>
  <c r="I76" i="1" s="1"/>
  <c r="F43" i="1"/>
  <c r="G43" i="1" s="1"/>
  <c r="I43" i="1" s="1"/>
  <c r="F16" i="1"/>
  <c r="G16" i="1" s="1"/>
  <c r="I16" i="1" s="1"/>
  <c r="F31" i="1"/>
  <c r="F7" i="1"/>
  <c r="G7" i="1" s="1"/>
  <c r="I7" i="1" s="1"/>
  <c r="F130" i="1"/>
  <c r="G130" i="1" s="1"/>
  <c r="I130" i="1" s="1"/>
  <c r="F41" i="1"/>
  <c r="G41" i="1" s="1"/>
  <c r="I41" i="1" s="1"/>
  <c r="J41" i="1" s="1"/>
  <c r="F37" i="1"/>
  <c r="F142" i="1"/>
  <c r="G142" i="1" s="1"/>
  <c r="I142" i="1" s="1"/>
  <c r="F140" i="1"/>
  <c r="G140" i="1" s="1"/>
  <c r="I140" i="1" s="1"/>
  <c r="F101" i="1"/>
  <c r="G101" i="1" s="1"/>
  <c r="I101" i="1" s="1"/>
  <c r="J101" i="1" s="1"/>
  <c r="F98" i="1"/>
  <c r="F48" i="1"/>
  <c r="G48" i="1" s="1"/>
  <c r="I48" i="1" s="1"/>
  <c r="F44" i="1"/>
  <c r="G44" i="1" s="1"/>
  <c r="I44" i="1" s="1"/>
  <c r="F32" i="1"/>
  <c r="G32" i="1" s="1"/>
  <c r="I32" i="1" s="1"/>
  <c r="J32" i="1" s="1"/>
  <c r="F123" i="1"/>
  <c r="F93" i="1"/>
  <c r="G93" i="1" s="1"/>
  <c r="I93" i="1" s="1"/>
  <c r="F92" i="1"/>
  <c r="G92" i="1" s="1"/>
  <c r="I92" i="1" s="1"/>
  <c r="F141" i="1"/>
  <c r="G141" i="1" s="1"/>
  <c r="I141" i="1" s="1"/>
  <c r="F139" i="1"/>
  <c r="F67" i="1"/>
  <c r="G67" i="1" s="1"/>
  <c r="I67" i="1" s="1"/>
  <c r="F53" i="1"/>
  <c r="G53" i="1" s="1"/>
  <c r="I53" i="1" s="1"/>
  <c r="F77" i="1"/>
  <c r="G77" i="1" s="1"/>
  <c r="I77" i="1" s="1"/>
  <c r="F134" i="1"/>
  <c r="G134" i="1" s="1"/>
  <c r="I134" i="1" s="1"/>
  <c r="L134" i="1" s="1"/>
  <c r="O134" i="1" s="1"/>
  <c r="F147" i="1"/>
  <c r="G147" i="1" s="1"/>
  <c r="I147" i="1" s="1"/>
  <c r="F111" i="1"/>
  <c r="G111" i="1" s="1"/>
  <c r="I111" i="1" s="1"/>
  <c r="F136" i="1"/>
  <c r="G136" i="1" s="1"/>
  <c r="I136" i="1" s="1"/>
  <c r="F5" i="1"/>
  <c r="F68" i="1"/>
  <c r="F103" i="1"/>
  <c r="G103" i="1" s="1"/>
  <c r="I103" i="1" s="1"/>
  <c r="F10" i="1"/>
  <c r="G10" i="1" s="1"/>
  <c r="I10" i="1" s="1"/>
  <c r="F81" i="1"/>
  <c r="F26" i="1"/>
  <c r="F61" i="1"/>
  <c r="G61" i="1" s="1"/>
  <c r="I61" i="1" s="1"/>
  <c r="F138" i="1"/>
  <c r="G138" i="1" s="1"/>
  <c r="I138" i="1" s="1"/>
  <c r="F54" i="1"/>
  <c r="F2" i="1"/>
  <c r="F36" i="1"/>
  <c r="G36" i="1" s="1"/>
  <c r="I36" i="1" s="1"/>
  <c r="F121" i="1"/>
  <c r="G121" i="1" s="1"/>
  <c r="I121" i="1" s="1"/>
  <c r="F46" i="1"/>
  <c r="F20" i="1"/>
  <c r="F117" i="1"/>
  <c r="G117" i="1" s="1"/>
  <c r="I117" i="1" s="1"/>
  <c r="F15" i="1"/>
  <c r="G15" i="1" s="1"/>
  <c r="I15" i="1" s="1"/>
  <c r="F8" i="1"/>
  <c r="F11" i="1"/>
  <c r="F150" i="1"/>
  <c r="G150" i="1" s="1"/>
  <c r="I150" i="1" s="1"/>
  <c r="F78" i="1"/>
  <c r="G78" i="1" s="1"/>
  <c r="I78" i="1" s="1"/>
  <c r="F75" i="1"/>
  <c r="F145" i="1"/>
  <c r="F127" i="1"/>
  <c r="G127" i="1" s="1"/>
  <c r="I127" i="1" s="1"/>
  <c r="M153" i="1"/>
  <c r="F110" i="1"/>
  <c r="J155" i="1" l="1"/>
  <c r="J106" i="1"/>
  <c r="L106" i="1"/>
  <c r="O106" i="1" s="1"/>
  <c r="L82" i="1"/>
  <c r="O82" i="1" s="1"/>
  <c r="L101" i="1"/>
  <c r="O101" i="1" s="1"/>
  <c r="L41" i="1"/>
  <c r="O41" i="1" s="1"/>
  <c r="L59" i="1"/>
  <c r="O59" i="1" s="1"/>
  <c r="L141" i="1"/>
  <c r="O141" i="1" s="1"/>
  <c r="J141" i="1"/>
  <c r="L16" i="1"/>
  <c r="O16" i="1" s="1"/>
  <c r="J16" i="1"/>
  <c r="L62" i="1"/>
  <c r="O62" i="1" s="1"/>
  <c r="J62" i="1"/>
  <c r="J18" i="1"/>
  <c r="L18" i="1"/>
  <c r="O18" i="1" s="1"/>
  <c r="L107" i="1"/>
  <c r="O107" i="1" s="1"/>
  <c r="L32" i="1"/>
  <c r="O32" i="1" s="1"/>
  <c r="L72" i="1"/>
  <c r="O72" i="1" s="1"/>
  <c r="L95" i="1"/>
  <c r="O95" i="1" s="1"/>
  <c r="L143" i="1"/>
  <c r="O143" i="1" s="1"/>
  <c r="J53" i="1"/>
  <c r="L53" i="1"/>
  <c r="O53" i="1" s="1"/>
  <c r="J44" i="1"/>
  <c r="L44" i="1"/>
  <c r="O44" i="1" s="1"/>
  <c r="J130" i="1"/>
  <c r="L130" i="1"/>
  <c r="O130" i="1" s="1"/>
  <c r="L76" i="1"/>
  <c r="O76" i="1" s="1"/>
  <c r="J76" i="1"/>
  <c r="J105" i="1"/>
  <c r="L105" i="1"/>
  <c r="O105" i="1" s="1"/>
  <c r="J39" i="1"/>
  <c r="L39" i="1"/>
  <c r="O39" i="1" s="1"/>
  <c r="L127" i="1"/>
  <c r="O127" i="1" s="1"/>
  <c r="J127" i="1"/>
  <c r="J15" i="1"/>
  <c r="L15" i="1"/>
  <c r="O15" i="1" s="1"/>
  <c r="J77" i="1"/>
  <c r="L77" i="1"/>
  <c r="O77" i="1" s="1"/>
  <c r="L103" i="1"/>
  <c r="O103" i="1" s="1"/>
  <c r="J103" i="1"/>
  <c r="L67" i="1"/>
  <c r="O67" i="1" s="1"/>
  <c r="J67" i="1"/>
  <c r="J92" i="1"/>
  <c r="L92" i="1"/>
  <c r="O92" i="1" s="1"/>
  <c r="L48" i="1"/>
  <c r="O48" i="1" s="1"/>
  <c r="J48" i="1"/>
  <c r="J140" i="1"/>
  <c r="L140" i="1"/>
  <c r="O140" i="1" s="1"/>
  <c r="L7" i="1"/>
  <c r="O7" i="1" s="1"/>
  <c r="J7" i="1"/>
  <c r="J43" i="1"/>
  <c r="L43" i="1"/>
  <c r="O43" i="1" s="1"/>
  <c r="L51" i="1"/>
  <c r="O51" i="1" s="1"/>
  <c r="J51" i="1"/>
  <c r="J21" i="1"/>
  <c r="L21" i="1"/>
  <c r="O21" i="1" s="1"/>
  <c r="L132" i="1"/>
  <c r="O132" i="1" s="1"/>
  <c r="J132" i="1"/>
  <c r="L117" i="1"/>
  <c r="O117" i="1" s="1"/>
  <c r="J117" i="1"/>
  <c r="J138" i="1"/>
  <c r="L138" i="1"/>
  <c r="O138" i="1" s="1"/>
  <c r="L109" i="1"/>
  <c r="O109" i="1" s="1"/>
  <c r="J109" i="1"/>
  <c r="J78" i="1"/>
  <c r="L78" i="1"/>
  <c r="O78" i="1" s="1"/>
  <c r="L36" i="1"/>
  <c r="O36" i="1" s="1"/>
  <c r="J36" i="1"/>
  <c r="J10" i="1"/>
  <c r="L10" i="1"/>
  <c r="O10" i="1" s="1"/>
  <c r="J136" i="1"/>
  <c r="L136" i="1"/>
  <c r="O136" i="1" s="1"/>
  <c r="L93" i="1"/>
  <c r="O93" i="1" s="1"/>
  <c r="J93" i="1"/>
  <c r="L142" i="1"/>
  <c r="O142" i="1" s="1"/>
  <c r="J142" i="1"/>
  <c r="L61" i="1"/>
  <c r="O61" i="1" s="1"/>
  <c r="J61" i="1"/>
  <c r="L147" i="1"/>
  <c r="O147" i="1" s="1"/>
  <c r="J147" i="1"/>
  <c r="L150" i="1"/>
  <c r="O150" i="1" s="1"/>
  <c r="J150" i="1"/>
  <c r="J121" i="1"/>
  <c r="L121" i="1"/>
  <c r="O121" i="1" s="1"/>
  <c r="J111" i="1"/>
  <c r="L111" i="1"/>
  <c r="O111" i="1" s="1"/>
  <c r="L96" i="1"/>
  <c r="O96" i="1" s="1"/>
  <c r="J96" i="1"/>
  <c r="L47" i="1"/>
  <c r="O47" i="1" s="1"/>
  <c r="J47" i="1"/>
  <c r="J97" i="1"/>
  <c r="L97" i="1"/>
  <c r="O97" i="1" s="1"/>
  <c r="L6" i="1"/>
  <c r="O6" i="1" s="1"/>
  <c r="J6" i="1"/>
  <c r="J84" i="1"/>
  <c r="L84" i="1"/>
  <c r="O84" i="1" s="1"/>
  <c r="L129" i="1"/>
  <c r="O129" i="1" s="1"/>
  <c r="J129" i="1"/>
  <c r="J100" i="1"/>
  <c r="L100" i="1"/>
  <c r="O100" i="1" s="1"/>
  <c r="L83" i="1"/>
  <c r="O83" i="1" s="1"/>
  <c r="J83" i="1"/>
  <c r="J50" i="1"/>
  <c r="L50" i="1"/>
  <c r="O50" i="1" s="1"/>
  <c r="J133" i="1"/>
  <c r="L133" i="1"/>
  <c r="O133" i="1" s="1"/>
  <c r="J112" i="1"/>
  <c r="L112" i="1"/>
  <c r="O112" i="1" s="1"/>
  <c r="L148" i="1"/>
  <c r="O148" i="1" s="1"/>
  <c r="J148" i="1"/>
  <c r="L3" i="1"/>
  <c r="O3" i="1" s="1"/>
  <c r="J3" i="1"/>
  <c r="L25" i="1"/>
  <c r="O25" i="1" s="1"/>
  <c r="J25" i="1"/>
  <c r="L135" i="1"/>
  <c r="O135" i="1" s="1"/>
  <c r="J135" i="1"/>
  <c r="J118" i="1"/>
  <c r="L118" i="1"/>
  <c r="O118" i="1" s="1"/>
  <c r="N153" i="1"/>
  <c r="J65" i="1"/>
  <c r="L65" i="1"/>
  <c r="O65" i="1" s="1"/>
  <c r="J108" i="1"/>
  <c r="L108" i="1"/>
  <c r="O108" i="1" s="1"/>
  <c r="J27" i="1"/>
  <c r="L27" i="1"/>
  <c r="O27" i="1" s="1"/>
  <c r="J120" i="1"/>
  <c r="L120" i="1"/>
  <c r="O120" i="1" s="1"/>
  <c r="J29" i="1"/>
  <c r="L29" i="1"/>
  <c r="O29" i="1" s="1"/>
  <c r="L119" i="1"/>
  <c r="O119" i="1" s="1"/>
  <c r="J119" i="1"/>
  <c r="G110" i="1"/>
  <c r="J134" i="1"/>
  <c r="G139" i="1"/>
  <c r="I139" i="1" s="1"/>
  <c r="G123" i="1"/>
  <c r="I123" i="1" s="1"/>
  <c r="G98" i="1"/>
  <c r="I98" i="1" s="1"/>
  <c r="G37" i="1"/>
  <c r="I37" i="1" s="1"/>
  <c r="G31" i="1"/>
  <c r="I31" i="1" s="1"/>
  <c r="G42" i="1"/>
  <c r="I42" i="1" s="1"/>
  <c r="G13" i="1"/>
  <c r="I13" i="1" s="1"/>
  <c r="J79" i="1"/>
  <c r="L79" i="1"/>
  <c r="O79" i="1" s="1"/>
  <c r="L125" i="1"/>
  <c r="O125" i="1" s="1"/>
  <c r="J125" i="1"/>
  <c r="J86" i="1"/>
  <c r="L86" i="1"/>
  <c r="O86" i="1" s="1"/>
  <c r="L91" i="1"/>
  <c r="O91" i="1" s="1"/>
  <c r="J91" i="1"/>
  <c r="J94" i="1"/>
  <c r="L94" i="1"/>
  <c r="O94" i="1" s="1"/>
  <c r="J9" i="1"/>
  <c r="L9" i="1"/>
  <c r="O9" i="1" s="1"/>
  <c r="J17" i="1"/>
  <c r="L17" i="1"/>
  <c r="O17" i="1" s="1"/>
  <c r="J137" i="1"/>
  <c r="L137" i="1"/>
  <c r="O137" i="1" s="1"/>
  <c r="L73" i="1"/>
  <c r="O73" i="1" s="1"/>
  <c r="J73" i="1"/>
  <c r="L113" i="1"/>
  <c r="O113" i="1" s="1"/>
  <c r="J113" i="1"/>
  <c r="L45" i="1"/>
  <c r="O45" i="1" s="1"/>
  <c r="J45" i="1"/>
  <c r="J152" i="1"/>
  <c r="L152" i="1"/>
  <c r="O152" i="1" s="1"/>
  <c r="G145" i="1"/>
  <c r="I145" i="1" s="1"/>
  <c r="G75" i="1"/>
  <c r="I75" i="1" s="1"/>
  <c r="G11" i="1"/>
  <c r="I11" i="1" s="1"/>
  <c r="G8" i="1"/>
  <c r="I8" i="1" s="1"/>
  <c r="G20" i="1"/>
  <c r="I20" i="1" s="1"/>
  <c r="G46" i="1"/>
  <c r="I46" i="1" s="1"/>
  <c r="G2" i="1"/>
  <c r="I2" i="1" s="1"/>
  <c r="G54" i="1"/>
  <c r="I54" i="1" s="1"/>
  <c r="G26" i="1"/>
  <c r="I26" i="1" s="1"/>
  <c r="G81" i="1"/>
  <c r="I81" i="1" s="1"/>
  <c r="G68" i="1"/>
  <c r="I68" i="1" s="1"/>
  <c r="G5" i="1"/>
  <c r="I5" i="1" s="1"/>
  <c r="F28" i="1"/>
  <c r="G28" i="1" s="1"/>
  <c r="I28" i="1" s="1"/>
  <c r="F60" i="1"/>
  <c r="G60" i="1" s="1"/>
  <c r="I60" i="1" s="1"/>
  <c r="J24" i="1"/>
  <c r="L24" i="1"/>
  <c r="O24" i="1" s="1"/>
  <c r="L89" i="1"/>
  <c r="O89" i="1" s="1"/>
  <c r="J89" i="1"/>
  <c r="J4" i="1"/>
  <c r="L4" i="1"/>
  <c r="O4" i="1" s="1"/>
  <c r="G34" i="1"/>
  <c r="I34" i="1" s="1"/>
  <c r="G115" i="1"/>
  <c r="I115" i="1" s="1"/>
  <c r="G23" i="1"/>
  <c r="I23" i="1" s="1"/>
  <c r="G66" i="1"/>
  <c r="I66" i="1" s="1"/>
  <c r="G88" i="1"/>
  <c r="I88" i="1" s="1"/>
  <c r="G22" i="1"/>
  <c r="I22" i="1" s="1"/>
  <c r="G49" i="1"/>
  <c r="I49" i="1" s="1"/>
  <c r="L114" i="1"/>
  <c r="O114" i="1" s="1"/>
  <c r="L116" i="1"/>
  <c r="O116" i="1" s="1"/>
  <c r="L104" i="1"/>
  <c r="O104" i="1" s="1"/>
  <c r="L30" i="1"/>
  <c r="O30" i="1" s="1"/>
  <c r="G63" i="1"/>
  <c r="I63" i="1" s="1"/>
  <c r="L80" i="1"/>
  <c r="O80" i="1" s="1"/>
  <c r="L90" i="1"/>
  <c r="O90" i="1" s="1"/>
  <c r="J90" i="1"/>
  <c r="D153" i="1"/>
  <c r="E153" i="1"/>
  <c r="G124" i="1"/>
  <c r="I124" i="1" s="1"/>
  <c r="F64" i="1"/>
  <c r="G64" i="1" s="1"/>
  <c r="I64" i="1" s="1"/>
  <c r="F55" i="1"/>
  <c r="G55" i="1" s="1"/>
  <c r="I55" i="1" s="1"/>
  <c r="F69" i="1"/>
  <c r="G69" i="1" s="1"/>
  <c r="I69" i="1" s="1"/>
  <c r="J80" i="1"/>
  <c r="F87" i="1"/>
  <c r="G87" i="1" s="1"/>
  <c r="I87" i="1" s="1"/>
  <c r="G122" i="1"/>
  <c r="I122" i="1" s="1"/>
  <c r="G151" i="1"/>
  <c r="I151" i="1" s="1"/>
  <c r="G71" i="1"/>
  <c r="I71" i="1" s="1"/>
  <c r="G149" i="1"/>
  <c r="I149" i="1" s="1"/>
  <c r="G146" i="1"/>
  <c r="I146" i="1" s="1"/>
  <c r="G74" i="1"/>
  <c r="I74" i="1" s="1"/>
  <c r="G35" i="1"/>
  <c r="I35" i="1" s="1"/>
  <c r="G56" i="1"/>
  <c r="I56" i="1" s="1"/>
  <c r="G144" i="1"/>
  <c r="I144" i="1" s="1"/>
  <c r="G52" i="1"/>
  <c r="I52" i="1" s="1"/>
  <c r="G70" i="1"/>
  <c r="I70" i="1" s="1"/>
  <c r="G102" i="1"/>
  <c r="I102" i="1" s="1"/>
  <c r="G14" i="1"/>
  <c r="I14" i="1" s="1"/>
  <c r="G85" i="1"/>
  <c r="I85" i="1" s="1"/>
  <c r="F12" i="1"/>
  <c r="G12" i="1" s="1"/>
  <c r="I12" i="1" s="1"/>
  <c r="F99" i="1"/>
  <c r="G99" i="1" s="1"/>
  <c r="I99" i="1" s="1"/>
  <c r="F40" i="1"/>
  <c r="G40" i="1" s="1"/>
  <c r="I40" i="1" s="1"/>
  <c r="G19" i="1"/>
  <c r="I19" i="1" s="1"/>
  <c r="F58" i="1"/>
  <c r="G58" i="1" s="1"/>
  <c r="I58" i="1" s="1"/>
  <c r="F128" i="1"/>
  <c r="G128" i="1" s="1"/>
  <c r="I128" i="1" s="1"/>
  <c r="F38" i="1"/>
  <c r="G38" i="1" s="1"/>
  <c r="I38" i="1" s="1"/>
  <c r="F126" i="1"/>
  <c r="G126" i="1" s="1"/>
  <c r="I126" i="1" s="1"/>
  <c r="G33" i="1"/>
  <c r="I33" i="1" s="1"/>
  <c r="G57" i="1"/>
  <c r="I57" i="1" s="1"/>
  <c r="G131" i="1"/>
  <c r="I131" i="1" s="1"/>
  <c r="L69" i="1" l="1"/>
  <c r="O69" i="1" s="1"/>
  <c r="J69" i="1"/>
  <c r="L55" i="1"/>
  <c r="O55" i="1" s="1"/>
  <c r="J55" i="1"/>
  <c r="L19" i="1"/>
  <c r="O19" i="1" s="1"/>
  <c r="J19" i="1"/>
  <c r="L52" i="1"/>
  <c r="O52" i="1" s="1"/>
  <c r="J52" i="1"/>
  <c r="L151" i="1"/>
  <c r="O151" i="1" s="1"/>
  <c r="J151" i="1"/>
  <c r="L22" i="1"/>
  <c r="O22" i="1" s="1"/>
  <c r="J22" i="1"/>
  <c r="L5" i="1"/>
  <c r="O5" i="1" s="1"/>
  <c r="J5" i="1"/>
  <c r="L8" i="1"/>
  <c r="O8" i="1" s="1"/>
  <c r="J8" i="1"/>
  <c r="L13" i="1"/>
  <c r="O13" i="1" s="1"/>
  <c r="J13" i="1"/>
  <c r="G153" i="1"/>
  <c r="I110" i="1"/>
  <c r="J40" i="1"/>
  <c r="L40" i="1"/>
  <c r="O40" i="1" s="1"/>
  <c r="L144" i="1"/>
  <c r="O144" i="1" s="1"/>
  <c r="J144" i="1"/>
  <c r="L146" i="1"/>
  <c r="O146" i="1" s="1"/>
  <c r="J146" i="1"/>
  <c r="L122" i="1"/>
  <c r="O122" i="1" s="1"/>
  <c r="J122" i="1"/>
  <c r="L88" i="1"/>
  <c r="O88" i="1" s="1"/>
  <c r="J88" i="1"/>
  <c r="L2" i="1"/>
  <c r="O2" i="1" s="1"/>
  <c r="J2" i="1"/>
  <c r="L60" i="1"/>
  <c r="O60" i="1" s="1"/>
  <c r="J60" i="1"/>
  <c r="L57" i="1"/>
  <c r="O57" i="1" s="1"/>
  <c r="J57" i="1"/>
  <c r="J128" i="1"/>
  <c r="L128" i="1"/>
  <c r="O128" i="1" s="1"/>
  <c r="J99" i="1"/>
  <c r="L99" i="1"/>
  <c r="O99" i="1" s="1"/>
  <c r="L102" i="1"/>
  <c r="O102" i="1" s="1"/>
  <c r="J102" i="1"/>
  <c r="J56" i="1"/>
  <c r="L56" i="1"/>
  <c r="O56" i="1" s="1"/>
  <c r="L149" i="1"/>
  <c r="O149" i="1" s="1"/>
  <c r="J149" i="1"/>
  <c r="L87" i="1"/>
  <c r="O87" i="1" s="1"/>
  <c r="J87" i="1"/>
  <c r="J63" i="1"/>
  <c r="L63" i="1"/>
  <c r="O63" i="1" s="1"/>
  <c r="L66" i="1"/>
  <c r="O66" i="1" s="1"/>
  <c r="J66" i="1"/>
  <c r="L81" i="1"/>
  <c r="O81" i="1" s="1"/>
  <c r="J81" i="1"/>
  <c r="L46" i="1"/>
  <c r="O46" i="1" s="1"/>
  <c r="J46" i="1"/>
  <c r="L75" i="1"/>
  <c r="O75" i="1" s="1"/>
  <c r="J75" i="1"/>
  <c r="L31" i="1"/>
  <c r="O31" i="1" s="1"/>
  <c r="J31" i="1"/>
  <c r="L139" i="1"/>
  <c r="O139" i="1" s="1"/>
  <c r="J139" i="1"/>
  <c r="J126" i="1"/>
  <c r="L126" i="1"/>
  <c r="O126" i="1" s="1"/>
  <c r="L85" i="1"/>
  <c r="O85" i="1" s="1"/>
  <c r="J85" i="1"/>
  <c r="L74" i="1"/>
  <c r="O74" i="1" s="1"/>
  <c r="J74" i="1"/>
  <c r="L115" i="1"/>
  <c r="O115" i="1" s="1"/>
  <c r="J115" i="1"/>
  <c r="L54" i="1"/>
  <c r="O54" i="1" s="1"/>
  <c r="J54" i="1"/>
  <c r="L98" i="1"/>
  <c r="O98" i="1" s="1"/>
  <c r="J98" i="1"/>
  <c r="L131" i="1"/>
  <c r="O131" i="1" s="1"/>
  <c r="J131" i="1"/>
  <c r="J38" i="1"/>
  <c r="L38" i="1"/>
  <c r="O38" i="1" s="1"/>
  <c r="L14" i="1"/>
  <c r="O14" i="1" s="1"/>
  <c r="J14" i="1"/>
  <c r="L64" i="1"/>
  <c r="O64" i="1" s="1"/>
  <c r="J64" i="1"/>
  <c r="L34" i="1"/>
  <c r="O34" i="1" s="1"/>
  <c r="J34" i="1"/>
  <c r="L68" i="1"/>
  <c r="O68" i="1" s="1"/>
  <c r="J68" i="1"/>
  <c r="L11" i="1"/>
  <c r="O11" i="1" s="1"/>
  <c r="J11" i="1"/>
  <c r="L42" i="1"/>
  <c r="O42" i="1" s="1"/>
  <c r="J42" i="1"/>
  <c r="L123" i="1"/>
  <c r="O123" i="1" s="1"/>
  <c r="J123" i="1"/>
  <c r="L33" i="1"/>
  <c r="O33" i="1" s="1"/>
  <c r="J33" i="1"/>
  <c r="J58" i="1"/>
  <c r="L58" i="1"/>
  <c r="O58" i="1" s="1"/>
  <c r="J12" i="1"/>
  <c r="L12" i="1"/>
  <c r="O12" i="1" s="1"/>
  <c r="L70" i="1"/>
  <c r="O70" i="1" s="1"/>
  <c r="J70" i="1"/>
  <c r="L35" i="1"/>
  <c r="O35" i="1" s="1"/>
  <c r="J35" i="1"/>
  <c r="L71" i="1"/>
  <c r="O71" i="1" s="1"/>
  <c r="J71" i="1"/>
  <c r="L124" i="1"/>
  <c r="O124" i="1" s="1"/>
  <c r="J124" i="1"/>
  <c r="J49" i="1"/>
  <c r="L49" i="1"/>
  <c r="O49" i="1" s="1"/>
  <c r="L23" i="1"/>
  <c r="O23" i="1" s="1"/>
  <c r="J23" i="1"/>
  <c r="L28" i="1"/>
  <c r="O28" i="1" s="1"/>
  <c r="J28" i="1"/>
  <c r="L26" i="1"/>
  <c r="O26" i="1" s="1"/>
  <c r="J26" i="1"/>
  <c r="L20" i="1"/>
  <c r="O20" i="1" s="1"/>
  <c r="J20" i="1"/>
  <c r="L145" i="1"/>
  <c r="O145" i="1" s="1"/>
  <c r="J145" i="1"/>
  <c r="L37" i="1"/>
  <c r="O37" i="1" s="1"/>
  <c r="J37" i="1"/>
  <c r="F153" i="1"/>
  <c r="J110" i="1" l="1"/>
  <c r="J153" i="1" s="1"/>
  <c r="L110" i="1"/>
  <c r="L153" i="1" l="1"/>
  <c r="O110" i="1"/>
  <c r="O153" i="1" s="1"/>
</calcChain>
</file>

<file path=xl/comments1.xml><?xml version="1.0" encoding="utf-8"?>
<comments xmlns="http://schemas.openxmlformats.org/spreadsheetml/2006/main">
  <authors>
    <author>Leiferman, Bobbi</author>
    <author>Woodmansey, Susan</author>
  </authors>
  <commentList>
    <comment ref="C108" authorId="0">
      <text>
        <r>
          <rPr>
            <b/>
            <sz val="9"/>
            <color indexed="81"/>
            <rFont val="Tahoma"/>
            <family val="2"/>
          </rPr>
          <t>Leiferman, Bobbi:</t>
        </r>
        <r>
          <rPr>
            <sz val="9"/>
            <color indexed="81"/>
            <rFont val="Tahoma"/>
            <family val="2"/>
          </rPr>
          <t xml:space="preserve">
Includes 27 Our Home Students</t>
        </r>
      </text>
    </comment>
    <comment ref="D108" authorId="0">
      <text>
        <r>
          <rPr>
            <b/>
            <sz val="9"/>
            <color indexed="81"/>
            <rFont val="Tahoma"/>
            <family val="2"/>
          </rPr>
          <t>Leiferman, Bobbi:</t>
        </r>
        <r>
          <rPr>
            <sz val="9"/>
            <color indexed="81"/>
            <rFont val="Tahoma"/>
            <family val="2"/>
          </rPr>
          <t xml:space="preserve">
Includes 23.75 Our Home Students</t>
        </r>
      </text>
    </comment>
    <comment ref="E108" authorId="0">
      <text>
        <r>
          <rPr>
            <b/>
            <sz val="9"/>
            <color indexed="81"/>
            <rFont val="Tahoma"/>
            <family val="2"/>
          </rPr>
          <t>Leiferman, Bobbi:</t>
        </r>
        <r>
          <rPr>
            <sz val="9"/>
            <color indexed="81"/>
            <rFont val="Tahoma"/>
            <family val="2"/>
          </rPr>
          <t xml:space="preserve">
Includes 20.33 Our Home Students</t>
        </r>
      </text>
    </comment>
    <comment ref="C110" authorId="0">
      <text>
        <r>
          <rPr>
            <b/>
            <sz val="9"/>
            <color indexed="81"/>
            <rFont val="Tahoma"/>
            <family val="2"/>
          </rPr>
          <t>Leiferman, Bobbi:</t>
        </r>
        <r>
          <rPr>
            <sz val="9"/>
            <color indexed="81"/>
            <rFont val="Tahoma"/>
            <family val="2"/>
          </rPr>
          <t xml:space="preserve">
Includes 55 APA students</t>
        </r>
      </text>
    </comment>
    <comment ref="D110" authorId="0">
      <text>
        <r>
          <rPr>
            <b/>
            <sz val="9"/>
            <color indexed="81"/>
            <rFont val="Tahoma"/>
            <family val="2"/>
          </rPr>
          <t>Leiferman, Bobbi:</t>
        </r>
        <r>
          <rPr>
            <sz val="9"/>
            <color indexed="81"/>
            <rFont val="Tahoma"/>
            <family val="2"/>
          </rPr>
          <t xml:space="preserve">
Includes 54 APA students</t>
        </r>
      </text>
    </comment>
    <comment ref="E110" authorId="0">
      <text>
        <r>
          <rPr>
            <b/>
            <sz val="9"/>
            <color indexed="81"/>
            <rFont val="Tahoma"/>
            <family val="2"/>
          </rPr>
          <t>Leiferman, Bobbi:</t>
        </r>
        <r>
          <rPr>
            <sz val="9"/>
            <color indexed="81"/>
            <rFont val="Tahoma"/>
            <family val="2"/>
          </rPr>
          <t xml:space="preserve">
Includes 55 APA students</t>
        </r>
      </text>
    </comment>
    <comment ref="C153" authorId="1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total includes pre-reorg counts from both Hurley and Viborg</t>
        </r>
      </text>
    </comment>
  </commentList>
</comments>
</file>

<file path=xl/sharedStrings.xml><?xml version="1.0" encoding="utf-8"?>
<sst xmlns="http://schemas.openxmlformats.org/spreadsheetml/2006/main" count="169" uniqueCount="168">
  <si>
    <t>District No.</t>
  </si>
  <si>
    <t>District</t>
  </si>
  <si>
    <t>2011 State Aid Fall Enrollment</t>
  </si>
  <si>
    <t>2012 State Aid Fall Enrollment</t>
  </si>
  <si>
    <t>2013 State Aid Fall Enrollment</t>
  </si>
  <si>
    <t>2 year Average</t>
  </si>
  <si>
    <t>Greater of   E or F</t>
  </si>
  <si>
    <t>Per Student Allocation</t>
  </si>
  <si>
    <t>Small School Adjustment</t>
  </si>
  <si>
    <t>Cost of SSA</t>
  </si>
  <si>
    <t>Small Sch Adj  for Reorganized prior to 7/1/07</t>
  </si>
  <si>
    <t>Base Need SAFE x (PSA+SSA)</t>
  </si>
  <si>
    <t>2013 ELL Eligible Student Adjustment</t>
  </si>
  <si>
    <t>Adjustment to Need as per ARSD 24:17:03:07</t>
  </si>
  <si>
    <t>TOTAL Need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</si>
  <si>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</si>
  <si>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</si>
  <si>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</si>
  <si>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</si>
  <si>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</si>
  <si>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</si>
  <si>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</si>
  <si>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</si>
  <si>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</si>
  <si>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</si>
  <si>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</si>
  <si>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</si>
  <si>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</si>
  <si>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</si>
  <si>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</si>
  <si>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</si>
  <si>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</si>
  <si>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</si>
  <si>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</si>
  <si>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</si>
  <si>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</si>
  <si>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</si>
  <si>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</si>
  <si>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</si>
  <si>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</si>
  <si>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</si>
  <si>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</si>
  <si>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</si>
  <si>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</si>
  <si>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</si>
  <si>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</si>
  <si>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</si>
  <si>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</si>
  <si>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</si>
  <si>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</si>
  <si>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</si>
  <si>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</si>
  <si>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</si>
  <si>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</si>
  <si>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</si>
  <si>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</si>
  <si>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</si>
  <si>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</si>
  <si>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</si>
  <si>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</si>
  <si>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</si>
  <si>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</si>
  <si>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</si>
  <si>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</si>
  <si>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</si>
  <si>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</si>
  <si>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</si>
  <si>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</si>
  <si>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</si>
  <si>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</si>
  <si>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</si>
  <si>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</si>
  <si>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</si>
  <si>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</si>
  <si>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</si>
  <si>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</si>
  <si>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</si>
  <si>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</si>
  <si>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</si>
  <si>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</si>
  <si>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</si>
  <si>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</si>
  <si>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</si>
  <si>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 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</si>
  <si>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</si>
  <si>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</si>
  <si>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</si>
  <si>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</si>
  <si>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</si>
  <si>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</si>
  <si>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</si>
  <si>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</si>
  <si>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</si>
  <si>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</si>
  <si>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</si>
  <si>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</si>
  <si>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</si>
  <si>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</si>
  <si>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</si>
  <si>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</si>
  <si>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</si>
  <si>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</si>
  <si>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</si>
  <si>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</si>
  <si>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</si>
  <si>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</si>
  <si>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</si>
  <si>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</si>
  <si>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</si>
  <si>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</si>
  <si>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</si>
  <si>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</si>
  <si>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</si>
  <si>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</si>
  <si>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</si>
  <si>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</si>
  <si>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</si>
  <si>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</si>
  <si>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</si>
  <si>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</si>
  <si>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</si>
  <si>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</si>
  <si>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</si>
  <si>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</si>
  <si>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</si>
  <si>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</si>
  <si>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</si>
  <si>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</si>
  <si>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</si>
  <si>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</si>
  <si>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</si>
  <si>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</si>
  <si>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</si>
  <si>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</si>
  <si>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</si>
  <si>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</si>
  <si>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</si>
  <si>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</si>
  <si>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</si>
  <si>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</si>
  <si>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</si>
  <si>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</si>
  <si>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</si>
  <si>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</si>
  <si>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</si>
  <si>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</si>
  <si>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</si>
  <si>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</si>
  <si>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</si>
  <si>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</si>
  <si>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</si>
  <si>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</si>
  <si>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</si>
  <si>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</si>
  <si>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</si>
  <si>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</si>
  <si>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</si>
  <si>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</si>
  <si>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</si>
  <si>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</si>
  <si>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</si>
  <si>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</si>
  <si>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</si>
  <si>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</si>
  <si>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</si>
  <si>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</si>
  <si>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 xml:space="preserve"> </t>
  </si>
  <si>
    <t>L-D Career &amp; Tech Ed.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</si>
</sst>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164" formatCode="#,##0.000"/>
    <numFmt numFmtId="165" formatCode="&quot;$&quot;#,##0.000_);\(&quot;$&quot;#,##0.000\)"/>
    <numFmt numFmtId="166" formatCode="&quot;$&quot;#,##0"/>
    <numFmt numFmtId="167" formatCode="&quot;$&quot;#,##0.00"/>
  </numFmts>
  <fonts count="6" x14ac:knownFonts="1">
    <font>
      <sz val="10"/>
      <name val="Arial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Ebrima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5" fillId="0" borderId="0" xfId="0" applyFont="1" applyFill="1" applyBorder="1" applyAlignment="1"/>
    <xf numFmtId="0" fontId="5" fillId="0" borderId="2" xfId="0" applyFont="1" applyFill="1" applyBorder="1" applyAlignment="1">
      <alignment horizontal="left"/>
    </xf>
    <xf numFmtId="4" fontId="5" fillId="0" borderId="2" xfId="0" applyNumberFormat="1" applyFont="1" applyFill="1" applyBorder="1"/>
    <xf numFmtId="7" fontId="5" fillId="0" borderId="2" xfId="0" applyNumberFormat="1" applyFont="1" applyFill="1" applyBorder="1"/>
    <xf numFmtId="3" fontId="5" fillId="0" borderId="2" xfId="0" applyNumberFormat="1" applyFont="1" applyFill="1" applyBorder="1"/>
    <xf numFmtId="167" fontId="5" fillId="0" borderId="2" xfId="0" applyNumberFormat="1" applyFont="1" applyFill="1" applyBorder="1"/>
    <xf numFmtId="5" fontId="5" fillId="0" borderId="2" xfId="0" applyNumberFormat="1" applyFont="1" applyFill="1" applyBorder="1"/>
    <xf numFmtId="166" fontId="5" fillId="0" borderId="2" xfId="0" applyNumberFormat="1" applyFont="1" applyFill="1" applyBorder="1"/>
    <xf numFmtId="0" fontId="5" fillId="0" borderId="0" xfId="0" applyFont="1" applyFill="1" applyBorder="1"/>
    <xf numFmtId="0" fontId="5" fillId="0" borderId="2" xfId="0" applyNumberFormat="1" applyFont="1" applyFill="1" applyBorder="1" applyAlignment="1">
      <alignment horizontal="left"/>
    </xf>
    <xf numFmtId="3" fontId="5" fillId="0" borderId="2" xfId="0" applyNumberFormat="1" applyFont="1" applyFill="1" applyBorder="1" applyAlignment="1">
      <alignment horizontal="left"/>
    </xf>
    <xf numFmtId="166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left"/>
    </xf>
    <xf numFmtId="4" fontId="5" fillId="0" borderId="0" xfId="0" applyNumberFormat="1" applyFont="1" applyFill="1" applyBorder="1"/>
    <xf numFmtId="4" fontId="5" fillId="0" borderId="3" xfId="0" applyNumberFormat="1" applyFont="1" applyFill="1" applyBorder="1"/>
    <xf numFmtId="7" fontId="5" fillId="0" borderId="0" xfId="0" applyNumberFormat="1" applyFont="1" applyFill="1" applyBorder="1"/>
    <xf numFmtId="5" fontId="5" fillId="0" borderId="0" xfId="0" applyNumberFormat="1" applyFont="1" applyFill="1" applyBorder="1"/>
    <xf numFmtId="3" fontId="5" fillId="0" borderId="0" xfId="0" applyNumberFormat="1" applyFont="1" applyFill="1" applyBorder="1"/>
    <xf numFmtId="167" fontId="5" fillId="0" borderId="0" xfId="0" applyNumberFormat="1" applyFont="1" applyFill="1" applyBorder="1"/>
    <xf numFmtId="5" fontId="5" fillId="0" borderId="3" xfId="0" applyNumberFormat="1" applyFont="1" applyFill="1" applyBorder="1"/>
    <xf numFmtId="0" fontId="5" fillId="0" borderId="3" xfId="0" applyFont="1" applyFill="1" applyBorder="1"/>
    <xf numFmtId="0" fontId="5" fillId="0" borderId="4" xfId="0" applyNumberFormat="1" applyFont="1" applyFill="1" applyBorder="1" applyAlignment="1">
      <alignment horizontal="left" wrapText="1"/>
    </xf>
    <xf numFmtId="3" fontId="5" fillId="0" borderId="5" xfId="0" applyNumberFormat="1" applyFont="1" applyFill="1" applyBorder="1" applyAlignment="1">
      <alignment horizontal="left" wrapText="1"/>
    </xf>
    <xf numFmtId="4" fontId="5" fillId="0" borderId="5" xfId="0" applyNumberFormat="1" applyFont="1" applyFill="1" applyBorder="1"/>
    <xf numFmtId="4" fontId="5" fillId="0" borderId="6" xfId="0" applyNumberFormat="1" applyFont="1" applyFill="1" applyBorder="1"/>
    <xf numFmtId="7" fontId="5" fillId="0" borderId="5" xfId="0" applyNumberFormat="1" applyFont="1" applyFill="1" applyBorder="1"/>
    <xf numFmtId="167" fontId="5" fillId="0" borderId="5" xfId="0" applyNumberFormat="1" applyFont="1" applyFill="1" applyBorder="1"/>
    <xf numFmtId="3" fontId="5" fillId="0" borderId="5" xfId="0" applyNumberFormat="1" applyFont="1" applyFill="1" applyBorder="1"/>
    <xf numFmtId="5" fontId="5" fillId="0" borderId="5" xfId="0" applyNumberFormat="1" applyFont="1" applyFill="1" applyBorder="1"/>
    <xf numFmtId="166" fontId="5" fillId="0" borderId="3" xfId="0" applyNumberFormat="1" applyFont="1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164" fontId="5" fillId="2" borderId="1" xfId="0" quotePrefix="1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7" fontId="5" fillId="2" borderId="1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166" fontId="5" fillId="2" borderId="1" xfId="0" applyNumberFormat="1" applyFont="1" applyFill="1" applyBorder="1" applyAlignment="1">
      <alignment horizontal="center" wrapText="1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2014%20State%20Aid/2nd%20Half/GSA%20FY14%20FINAL%206.10.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ts"/>
      <sheetName val="FY14 Aid"/>
      <sheetName val="Need Calc"/>
      <sheetName val="State Aid Fall Enroll"/>
      <sheetName val="ELL"/>
      <sheetName val="ARSD 24.17.03.07"/>
      <sheetName val="SDCL 13-13-87"/>
      <sheetName val="reorganizations"/>
      <sheetName val="SCHV2013"/>
      <sheetName val="SCHV2014"/>
      <sheetName val="Notes"/>
      <sheetName val="Gaming Adjus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56"/>
  <sheetViews>
    <sheetView tabSelected="1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C2" sqref="C2"/>
    </sheetView>
  </sheetViews>
  <sheetFormatPr defaultRowHeight="16.5" x14ac:dyDescent="0.4"/>
  <cols>
    <col min="1" max="1" width="8.28515625" style="32" customWidth="1"/>
    <col min="2" max="2" width="28.140625" style="32" customWidth="1"/>
    <col min="3" max="5" width="14.28515625" style="9" customWidth="1"/>
    <col min="6" max="7" width="13.5703125" style="9" customWidth="1"/>
    <col min="8" max="8" width="13.5703125" style="16" customWidth="1"/>
    <col min="9" max="9" width="13.5703125" style="17" customWidth="1"/>
    <col min="10" max="10" width="9.85546875" style="18" hidden="1" customWidth="1"/>
    <col min="11" max="11" width="17.7109375" style="19" customWidth="1"/>
    <col min="12" max="12" width="12.5703125" style="17" bestFit="1" customWidth="1"/>
    <col min="13" max="13" width="16" style="17" customWidth="1"/>
    <col min="14" max="14" width="16" style="9" customWidth="1"/>
    <col min="15" max="15" width="17" style="9" customWidth="1"/>
    <col min="16" max="16384" width="9.140625" style="9"/>
  </cols>
  <sheetData>
    <row r="1" spans="1:15" s="1" customFormat="1" ht="60" customHeight="1" x14ac:dyDescent="0.4">
      <c r="A1" s="33" t="s">
        <v>0</v>
      </c>
      <c r="B1" s="34" t="s">
        <v>1</v>
      </c>
      <c r="C1" s="35" t="s">
        <v>2</v>
      </c>
      <c r="D1" s="35" t="s">
        <v>3</v>
      </c>
      <c r="E1" s="35" t="s">
        <v>4</v>
      </c>
      <c r="F1" s="36" t="s">
        <v>5</v>
      </c>
      <c r="G1" s="36" t="s">
        <v>6</v>
      </c>
      <c r="H1" s="37" t="s">
        <v>7</v>
      </c>
      <c r="I1" s="38" t="s">
        <v>8</v>
      </c>
      <c r="J1" s="39" t="s">
        <v>9</v>
      </c>
      <c r="K1" s="38" t="s">
        <v>10</v>
      </c>
      <c r="L1" s="38" t="s">
        <v>11</v>
      </c>
      <c r="M1" s="38" t="s">
        <v>12</v>
      </c>
      <c r="N1" s="40" t="s">
        <v>13</v>
      </c>
      <c r="O1" s="40" t="s">
        <v>14</v>
      </c>
    </row>
    <row r="2" spans="1:15" x14ac:dyDescent="0.4">
      <c r="A2" s="2">
        <v>6001</v>
      </c>
      <c r="B2" s="2" t="s">
        <v>29</v>
      </c>
      <c r="C2" s="3">
        <v>3976.6</v>
      </c>
      <c r="D2" s="3">
        <v>4169.4799999999996</v>
      </c>
      <c r="E2" s="3">
        <v>4255.4799999999996</v>
      </c>
      <c r="F2" s="3">
        <f>(C2+D2)/2</f>
        <v>4073.04</v>
      </c>
      <c r="G2" s="3">
        <f>IF(E2&gt;F2,E2,F2)</f>
        <v>4255.4799999999996</v>
      </c>
      <c r="H2" s="4">
        <v>4625.6499999999996</v>
      </c>
      <c r="I2" s="6">
        <f>IF(G2&lt;200,847.54,IF(G2&gt;600,0,((G2*-0.0005)+0.3)*4237.72))</f>
        <v>0</v>
      </c>
      <c r="J2" s="5">
        <f>I2*G2</f>
        <v>0</v>
      </c>
      <c r="K2" s="6"/>
      <c r="L2" s="7">
        <f>IF(I2&gt;K2,G2*(H2+I2),G2*(H2+K2))</f>
        <v>19684361.061999995</v>
      </c>
      <c r="M2" s="7">
        <v>54351</v>
      </c>
      <c r="N2" s="8">
        <v>4644</v>
      </c>
      <c r="O2" s="8">
        <f>ROUND((L2+M2+N2),0)</f>
        <v>19743356</v>
      </c>
    </row>
    <row r="3" spans="1:15" x14ac:dyDescent="0.4">
      <c r="A3" s="2">
        <v>58003</v>
      </c>
      <c r="B3" s="2" t="s">
        <v>148</v>
      </c>
      <c r="C3" s="3">
        <v>288</v>
      </c>
      <c r="D3" s="3">
        <v>268</v>
      </c>
      <c r="E3" s="3">
        <v>275</v>
      </c>
      <c r="F3" s="3">
        <f>(C3+D3)/2</f>
        <v>278</v>
      </c>
      <c r="G3" s="3">
        <f>IF(E3&gt;F3,E3,F3)</f>
        <v>278</v>
      </c>
      <c r="H3" s="4">
        <v>4625.6499999999996</v>
      </c>
      <c r="I3" s="6">
        <f>IF(G3&lt;200,847.54,IF(G3&gt;600,0,((G3*-0.0005)+0.3)*4237.72))</f>
        <v>682.27291999999989</v>
      </c>
      <c r="J3" s="5">
        <f>I3*G3</f>
        <v>189671.87175999998</v>
      </c>
      <c r="K3" s="6"/>
      <c r="L3" s="7">
        <f>IF(I3&gt;K3,G3*(H3+I3),G3*(H3+K3))</f>
        <v>1475602.5717599997</v>
      </c>
      <c r="M3" s="7">
        <v>2313</v>
      </c>
      <c r="N3" s="8"/>
      <c r="O3" s="8">
        <f>ROUND((L3+M3+N3),0)</f>
        <v>1477916</v>
      </c>
    </row>
    <row r="4" spans="1:15" x14ac:dyDescent="0.4">
      <c r="A4" s="2">
        <v>61001</v>
      </c>
      <c r="B4" s="2" t="s">
        <v>155</v>
      </c>
      <c r="C4" s="3">
        <v>299.51</v>
      </c>
      <c r="D4" s="3">
        <v>292.76</v>
      </c>
      <c r="E4" s="3">
        <v>290.45</v>
      </c>
      <c r="F4" s="3">
        <f>(C4+D4)/2</f>
        <v>296.13499999999999</v>
      </c>
      <c r="G4" s="3">
        <f>IF(E4&gt;F4,E4,F4)</f>
        <v>296.13499999999999</v>
      </c>
      <c r="H4" s="4">
        <v>4625.6499999999996</v>
      </c>
      <c r="I4" s="6">
        <f>IF(G4&lt;200,847.54,IF(G4&gt;600,0,((G4*-0.0005)+0.3)*4237.72))</f>
        <v>643.84739390000004</v>
      </c>
      <c r="J4" s="5">
        <f>I4*G4</f>
        <v>190665.74799257651</v>
      </c>
      <c r="K4" s="6"/>
      <c r="L4" s="7">
        <f>IF(I4&gt;K4,G4*(H4+I4),G4*(H4+K4))</f>
        <v>1560482.6107425762</v>
      </c>
      <c r="M4" s="7"/>
      <c r="N4" s="8"/>
      <c r="O4" s="8">
        <f>ROUND((L4+M4+N4),0)</f>
        <v>1560483</v>
      </c>
    </row>
    <row r="5" spans="1:15" x14ac:dyDescent="0.4">
      <c r="A5" s="2">
        <v>11001</v>
      </c>
      <c r="B5" s="2" t="s">
        <v>38</v>
      </c>
      <c r="C5" s="3">
        <v>381</v>
      </c>
      <c r="D5" s="3">
        <v>324</v>
      </c>
      <c r="E5" s="3">
        <v>333</v>
      </c>
      <c r="F5" s="3">
        <f>(C5+D5)/2</f>
        <v>352.5</v>
      </c>
      <c r="G5" s="3">
        <f>IF(E5&gt;F5,E5,F5)</f>
        <v>352.5</v>
      </c>
      <c r="H5" s="4">
        <v>4625.6499999999996</v>
      </c>
      <c r="I5" s="6">
        <f>IF(G5&lt;200,847.54,IF(G5&gt;600,0,((G5*-0.0005)+0.3)*4237.72))</f>
        <v>524.41785000000004</v>
      </c>
      <c r="J5" s="5">
        <f>I5*G5</f>
        <v>184857.29212500001</v>
      </c>
      <c r="K5" s="6"/>
      <c r="L5" s="7">
        <f>IF(I5&gt;K5,G5*(H5+I5),G5*(H5+K5))</f>
        <v>1815398.9171249999</v>
      </c>
      <c r="M5" s="7">
        <v>8095</v>
      </c>
      <c r="N5" s="8">
        <v>0</v>
      </c>
      <c r="O5" s="8">
        <f>ROUND((L5+M5+N5),0)</f>
        <v>1823494</v>
      </c>
    </row>
    <row r="6" spans="1:15" x14ac:dyDescent="0.4">
      <c r="A6" s="2">
        <v>38001</v>
      </c>
      <c r="B6" s="2" t="s">
        <v>94</v>
      </c>
      <c r="C6" s="3">
        <v>297</v>
      </c>
      <c r="D6" s="3">
        <v>288</v>
      </c>
      <c r="E6" s="3">
        <v>281.99</v>
      </c>
      <c r="F6" s="3">
        <f>(C6+D6)/2</f>
        <v>292.5</v>
      </c>
      <c r="G6" s="3">
        <f>IF(E6&gt;F6,E6,F6)</f>
        <v>292.5</v>
      </c>
      <c r="H6" s="4">
        <v>4625.6499999999996</v>
      </c>
      <c r="I6" s="6">
        <f>IF(G6&lt;200,847.54,IF(G6&gt;600,0,((G6*-0.0005)+0.3)*4237.72))</f>
        <v>651.54944999999998</v>
      </c>
      <c r="J6" s="5">
        <f>I6*G6</f>
        <v>190578.214125</v>
      </c>
      <c r="K6" s="6"/>
      <c r="L6" s="7">
        <f>IF(I6&gt;K6,G6*(H6+I6),G6*(H6+K6))</f>
        <v>1543580.8391249999</v>
      </c>
      <c r="M6" s="7">
        <v>3469</v>
      </c>
      <c r="N6" s="8">
        <v>0</v>
      </c>
      <c r="O6" s="8">
        <f>ROUND((L6+M6+N6),0)</f>
        <v>1547050</v>
      </c>
    </row>
    <row r="7" spans="1:15" x14ac:dyDescent="0.4">
      <c r="A7" s="2">
        <v>21001</v>
      </c>
      <c r="B7" s="2" t="s">
        <v>62</v>
      </c>
      <c r="C7" s="3">
        <v>170</v>
      </c>
      <c r="D7" s="3">
        <v>164</v>
      </c>
      <c r="E7" s="3">
        <v>166</v>
      </c>
      <c r="F7" s="3">
        <f>(C7+D7)/2</f>
        <v>167</v>
      </c>
      <c r="G7" s="3">
        <f>IF(E7&gt;F7,E7,F7)</f>
        <v>167</v>
      </c>
      <c r="H7" s="4">
        <v>4625.6499999999996</v>
      </c>
      <c r="I7" s="6">
        <f>IF(G7&lt;200,847.54,IF(G7&gt;600,0,((G7*-0.0005)+0.3)*4237.72))</f>
        <v>847.54</v>
      </c>
      <c r="J7" s="5">
        <f>I7*G7</f>
        <v>141539.18</v>
      </c>
      <c r="K7" s="6"/>
      <c r="L7" s="7">
        <f>IF(I7&gt;K7,G7*(H7+I7),G7*(H7+K7))</f>
        <v>914022.73</v>
      </c>
      <c r="M7" s="7"/>
      <c r="N7" s="8">
        <v>0</v>
      </c>
      <c r="O7" s="8">
        <f>ROUND((L7+M7+N7),0)</f>
        <v>914023</v>
      </c>
    </row>
    <row r="8" spans="1:15" x14ac:dyDescent="0.4">
      <c r="A8" s="2">
        <v>4001</v>
      </c>
      <c r="B8" s="2" t="s">
        <v>22</v>
      </c>
      <c r="C8" s="3">
        <v>251.51</v>
      </c>
      <c r="D8" s="3">
        <v>262</v>
      </c>
      <c r="E8" s="3">
        <v>261</v>
      </c>
      <c r="F8" s="3">
        <f>(C8+D8)/2</f>
        <v>256.755</v>
      </c>
      <c r="G8" s="3">
        <f>IF(E8&gt;F8,E8,F8)</f>
        <v>261</v>
      </c>
      <c r="H8" s="4">
        <v>4625.6499999999996</v>
      </c>
      <c r="I8" s="6">
        <f>IF(G8&lt;200,847.54,IF(G8&gt;600,0,((G8*-0.0005)+0.3)*4237.72))</f>
        <v>718.29354000000001</v>
      </c>
      <c r="J8" s="5">
        <f>I8*G8</f>
        <v>187474.61394000001</v>
      </c>
      <c r="K8" s="6"/>
      <c r="L8" s="7">
        <f>IF(I8&gt;K8,G8*(H8+I8),G8*(H8+K8))</f>
        <v>1394769.2639399997</v>
      </c>
      <c r="M8" s="7"/>
      <c r="N8" s="8">
        <v>0</v>
      </c>
      <c r="O8" s="8">
        <f>ROUND((L8+M8+N8),0)</f>
        <v>1394769</v>
      </c>
    </row>
    <row r="9" spans="1:15" x14ac:dyDescent="0.4">
      <c r="A9" s="2">
        <v>49001</v>
      </c>
      <c r="B9" s="2" t="s">
        <v>119</v>
      </c>
      <c r="C9" s="3">
        <v>411.87</v>
      </c>
      <c r="D9" s="3">
        <v>415</v>
      </c>
      <c r="E9" s="3">
        <v>422.51</v>
      </c>
      <c r="F9" s="3">
        <f>(C9+D9)/2</f>
        <v>413.435</v>
      </c>
      <c r="G9" s="3">
        <f>IF(E9&gt;F9,E9,F9)</f>
        <v>422.51</v>
      </c>
      <c r="H9" s="4">
        <v>4625.6499999999996</v>
      </c>
      <c r="I9" s="6">
        <f>IF(G9&lt;200,847.54,IF(G9&gt;600,0,((G9*-0.0005)+0.3)*4237.72))</f>
        <v>376.07646139999997</v>
      </c>
      <c r="J9" s="5">
        <f>I9*G9</f>
        <v>158896.06570611399</v>
      </c>
      <c r="K9" s="6"/>
      <c r="L9" s="7">
        <f>IF(I9&gt;K9,G9*(H9+I9),G9*(H9+K9))</f>
        <v>2113279.447206114</v>
      </c>
      <c r="M9" s="7"/>
      <c r="N9" s="8"/>
      <c r="O9" s="8">
        <f>ROUND((L9+M9+N9),0)</f>
        <v>2113279</v>
      </c>
    </row>
    <row r="10" spans="1:15" x14ac:dyDescent="0.4">
      <c r="A10" s="2">
        <v>9001</v>
      </c>
      <c r="B10" s="2" t="s">
        <v>35</v>
      </c>
      <c r="C10" s="3">
        <v>1364.56</v>
      </c>
      <c r="D10" s="3">
        <v>1374.31</v>
      </c>
      <c r="E10" s="3">
        <v>1404.03</v>
      </c>
      <c r="F10" s="3">
        <f>(C10+D10)/2</f>
        <v>1369.4349999999999</v>
      </c>
      <c r="G10" s="3">
        <f>IF(E10&gt;F10,E10,F10)</f>
        <v>1404.03</v>
      </c>
      <c r="H10" s="4">
        <v>4625.6499999999996</v>
      </c>
      <c r="I10" s="6">
        <f>IF(G10&lt;200,847.54,IF(G10&gt;600,0,((G10*-0.0005)+0.3)*4237.72))</f>
        <v>0</v>
      </c>
      <c r="J10" s="5">
        <f>I10*G10</f>
        <v>0</v>
      </c>
      <c r="K10" s="6"/>
      <c r="L10" s="7">
        <f>IF(I10&gt;K10,G10*(H10+I10),G10*(H10+K10))</f>
        <v>6494551.3694999991</v>
      </c>
      <c r="M10" s="7">
        <v>5782</v>
      </c>
      <c r="N10" s="8">
        <v>0</v>
      </c>
      <c r="O10" s="8">
        <f>ROUND((L10+M10+N10),0)</f>
        <v>6500333</v>
      </c>
    </row>
    <row r="11" spans="1:15" x14ac:dyDescent="0.4">
      <c r="A11" s="2">
        <v>3001</v>
      </c>
      <c r="B11" s="2" t="s">
        <v>21</v>
      </c>
      <c r="C11" s="3">
        <v>521</v>
      </c>
      <c r="D11" s="3">
        <v>470.57</v>
      </c>
      <c r="E11" s="3">
        <v>493</v>
      </c>
      <c r="F11" s="3">
        <f>(C11+D11)/2</f>
        <v>495.78499999999997</v>
      </c>
      <c r="G11" s="3">
        <f>IF(E11&gt;F11,E11,F11)</f>
        <v>495.78499999999997</v>
      </c>
      <c r="H11" s="4">
        <v>4625.6499999999996</v>
      </c>
      <c r="I11" s="6">
        <f>IF(G11&lt;200,847.54,IF(G11&gt;600,0,((G11*-0.0005)+0.3)*4237.72))</f>
        <v>220.81699490000003</v>
      </c>
      <c r="J11" s="5">
        <f>I11*G11</f>
        <v>109477.75381649651</v>
      </c>
      <c r="K11" s="6"/>
      <c r="L11" s="7">
        <f>IF(I11&gt;K11,G11*(H11+I11),G11*(H11+K11))</f>
        <v>2402805.6390664964</v>
      </c>
      <c r="M11" s="7">
        <v>1156</v>
      </c>
      <c r="N11" s="8">
        <v>0</v>
      </c>
      <c r="O11" s="8">
        <f>ROUND((L11+M11+N11),0)</f>
        <v>2403962</v>
      </c>
    </row>
    <row r="12" spans="1:15" x14ac:dyDescent="0.4">
      <c r="A12" s="2">
        <v>61002</v>
      </c>
      <c r="B12" s="2" t="s">
        <v>156</v>
      </c>
      <c r="C12" s="3">
        <v>638.96</v>
      </c>
      <c r="D12" s="3">
        <v>640.30999999999995</v>
      </c>
      <c r="E12" s="3">
        <v>650.84</v>
      </c>
      <c r="F12" s="3">
        <f>(C12+D12)/2</f>
        <v>639.63499999999999</v>
      </c>
      <c r="G12" s="3">
        <f>IF(E12&gt;F12,E12,F12)</f>
        <v>650.84</v>
      </c>
      <c r="H12" s="4">
        <v>4625.6499999999996</v>
      </c>
      <c r="I12" s="6">
        <f>IF(G12&lt;200,847.54,IF(G12&gt;600,0,((G12*-0.0005)+0.3)*4237.72))</f>
        <v>0</v>
      </c>
      <c r="J12" s="5">
        <f>I12*G12</f>
        <v>0</v>
      </c>
      <c r="K12" s="6"/>
      <c r="L12" s="7">
        <f>IF(I12&gt;K12,G12*(H12+I12),G12*(H12+K12))</f>
        <v>3010558.0460000001</v>
      </c>
      <c r="M12" s="7"/>
      <c r="N12" s="8"/>
      <c r="O12" s="8">
        <f>ROUND((L12+M12+N12),0)</f>
        <v>3010558</v>
      </c>
    </row>
    <row r="13" spans="1:15" x14ac:dyDescent="0.4">
      <c r="A13" s="2">
        <v>25001</v>
      </c>
      <c r="B13" s="2" t="s">
        <v>71</v>
      </c>
      <c r="C13" s="3">
        <v>121</v>
      </c>
      <c r="D13" s="3">
        <v>103</v>
      </c>
      <c r="E13" s="3">
        <v>106.2</v>
      </c>
      <c r="F13" s="3">
        <f>(C13+D13)/2</f>
        <v>112</v>
      </c>
      <c r="G13" s="3">
        <f>IF(E13&gt;F13,E13,F13)</f>
        <v>112</v>
      </c>
      <c r="H13" s="4">
        <v>4625.6499999999996</v>
      </c>
      <c r="I13" s="6">
        <f>IF(G13&lt;200,847.54,IF(G13&gt;600,0,((G13*-0.0005)+0.3)*4237.72))</f>
        <v>847.54</v>
      </c>
      <c r="J13" s="5">
        <f>I13*G13</f>
        <v>94924.479999999996</v>
      </c>
      <c r="K13" s="6"/>
      <c r="L13" s="7">
        <f>IF(I13&gt;K13,G13*(H13+I13),G13*(H13+K13))</f>
        <v>612997.27999999991</v>
      </c>
      <c r="M13" s="7"/>
      <c r="N13" s="8">
        <v>0</v>
      </c>
      <c r="O13" s="8">
        <f>ROUND((L13+M13+N13),0)</f>
        <v>612997</v>
      </c>
    </row>
    <row r="14" spans="1:15" x14ac:dyDescent="0.4">
      <c r="A14" s="2">
        <v>52001</v>
      </c>
      <c r="B14" s="2" t="s">
        <v>133</v>
      </c>
      <c r="C14" s="3">
        <v>143</v>
      </c>
      <c r="D14" s="3">
        <v>143</v>
      </c>
      <c r="E14" s="3">
        <v>143</v>
      </c>
      <c r="F14" s="3">
        <f>(C14+D14)/2</f>
        <v>143</v>
      </c>
      <c r="G14" s="3">
        <f>IF(E14&gt;F14,E14,F14)</f>
        <v>143</v>
      </c>
      <c r="H14" s="4">
        <v>4625.6499999999996</v>
      </c>
      <c r="I14" s="6">
        <f>IF(G14&lt;200,847.54,IF(G14&gt;600,0,((G14*-0.0005)+0.3)*4237.72))</f>
        <v>847.54</v>
      </c>
      <c r="J14" s="5">
        <f>I14*G14</f>
        <v>121198.22</v>
      </c>
      <c r="K14" s="6"/>
      <c r="L14" s="7">
        <f>IF(I14&gt;K14,G14*(H14+I14),G14*(H14+K14))</f>
        <v>782666.16999999993</v>
      </c>
      <c r="M14" s="7"/>
      <c r="N14" s="8"/>
      <c r="O14" s="8">
        <f>ROUND((L14+M14+N14),0)</f>
        <v>782666</v>
      </c>
    </row>
    <row r="15" spans="1:15" x14ac:dyDescent="0.4">
      <c r="A15" s="2">
        <v>4002</v>
      </c>
      <c r="B15" s="2" t="s">
        <v>23</v>
      </c>
      <c r="C15" s="3">
        <v>535</v>
      </c>
      <c r="D15" s="3">
        <v>543.9</v>
      </c>
      <c r="E15" s="3">
        <v>524.42999999999995</v>
      </c>
      <c r="F15" s="3">
        <f>(C15+D15)/2</f>
        <v>539.45000000000005</v>
      </c>
      <c r="G15" s="3">
        <f>IF(E15&gt;F15,E15,F15)</f>
        <v>539.45000000000005</v>
      </c>
      <c r="H15" s="4">
        <v>4625.6499999999996</v>
      </c>
      <c r="I15" s="6">
        <f>IF(G15&lt;200,847.54,IF(G15&gt;600,0,((G15*-0.0005)+0.3)*4237.72))</f>
        <v>128.29697299999975</v>
      </c>
      <c r="J15" s="5">
        <f>I15*G15</f>
        <v>69209.802084849871</v>
      </c>
      <c r="K15" s="6"/>
      <c r="L15" s="7">
        <f>IF(I15&gt;K15,G15*(H15+I15),G15*(H15+K15))</f>
        <v>2564516.6945848498</v>
      </c>
      <c r="M15" s="7">
        <v>21972</v>
      </c>
      <c r="N15" s="8">
        <v>0</v>
      </c>
      <c r="O15" s="8">
        <f>ROUND((L15+M15+N15),0)</f>
        <v>2586489</v>
      </c>
    </row>
    <row r="16" spans="1:15" x14ac:dyDescent="0.4">
      <c r="A16" s="2">
        <v>22001</v>
      </c>
      <c r="B16" s="2" t="s">
        <v>64</v>
      </c>
      <c r="C16" s="3">
        <v>147</v>
      </c>
      <c r="D16" s="3">
        <v>136</v>
      </c>
      <c r="E16" s="3">
        <v>128.19999999999999</v>
      </c>
      <c r="F16" s="3">
        <f>(C16+D16)/2</f>
        <v>141.5</v>
      </c>
      <c r="G16" s="3">
        <f>IF(E16&gt;F16,E16,F16)</f>
        <v>141.5</v>
      </c>
      <c r="H16" s="4">
        <v>4625.6499999999996</v>
      </c>
      <c r="I16" s="6">
        <f>IF(G16&lt;200,847.54,IF(G16&gt;600,0,((G16*-0.0005)+0.3)*4237.72))</f>
        <v>847.54</v>
      </c>
      <c r="J16" s="5">
        <f>I16*G16</f>
        <v>119926.90999999999</v>
      </c>
      <c r="K16" s="6"/>
      <c r="L16" s="7">
        <f>IF(I16&gt;K16,G16*(H16+I16),G16*(H16+K16))</f>
        <v>774456.38499999989</v>
      </c>
      <c r="M16" s="7"/>
      <c r="N16" s="8">
        <v>0</v>
      </c>
      <c r="O16" s="8">
        <f>ROUND((L16+M16+N16),0)</f>
        <v>774456</v>
      </c>
    </row>
    <row r="17" spans="1:15" x14ac:dyDescent="0.4">
      <c r="A17" s="2">
        <v>49002</v>
      </c>
      <c r="B17" s="2" t="s">
        <v>120</v>
      </c>
      <c r="C17" s="3">
        <v>3372.94</v>
      </c>
      <c r="D17" s="3">
        <v>3478.52</v>
      </c>
      <c r="E17" s="3">
        <v>3584.99</v>
      </c>
      <c r="F17" s="3">
        <f>(C17+D17)/2</f>
        <v>3425.73</v>
      </c>
      <c r="G17" s="3">
        <f>IF(E17&gt;F17,E17,F17)</f>
        <v>3584.99</v>
      </c>
      <c r="H17" s="4">
        <v>4625.6499999999996</v>
      </c>
      <c r="I17" s="6">
        <f>IF(G17&lt;200,847.54,IF(G17&gt;600,0,((G17*-0.0005)+0.3)*4237.72))</f>
        <v>0</v>
      </c>
      <c r="J17" s="5">
        <f>I17*G17</f>
        <v>0</v>
      </c>
      <c r="K17" s="6"/>
      <c r="L17" s="7">
        <f>IF(I17&gt;K17,G17*(H17+I17),G17*(H17+K17))</f>
        <v>16582908.993499998</v>
      </c>
      <c r="M17" s="7">
        <v>20815</v>
      </c>
      <c r="N17" s="8"/>
      <c r="O17" s="8">
        <f>ROUND((L17+M17+N17),0)</f>
        <v>16603724</v>
      </c>
    </row>
    <row r="18" spans="1:15" x14ac:dyDescent="0.4">
      <c r="A18" s="2">
        <v>30003</v>
      </c>
      <c r="B18" s="2" t="s">
        <v>83</v>
      </c>
      <c r="C18" s="3">
        <v>309</v>
      </c>
      <c r="D18" s="3">
        <v>321</v>
      </c>
      <c r="E18" s="3">
        <v>332.6</v>
      </c>
      <c r="F18" s="3">
        <f>(C18+D18)/2</f>
        <v>315</v>
      </c>
      <c r="G18" s="3">
        <f>IF(E18&gt;F18,E18,F18)</f>
        <v>332.6</v>
      </c>
      <c r="H18" s="4">
        <v>4625.6499999999996</v>
      </c>
      <c r="I18" s="6">
        <f>IF(G18&lt;200,847.54,IF(G18&gt;600,0,((G18*-0.0005)+0.3)*4237.72))</f>
        <v>566.58316400000001</v>
      </c>
      <c r="J18" s="5">
        <f>I18*G18</f>
        <v>188445.56034640002</v>
      </c>
      <c r="K18" s="6"/>
      <c r="L18" s="7">
        <f>IF(I18&gt;K18,G18*(H18+I18),G18*(H18+K18))</f>
        <v>1726936.7503463998</v>
      </c>
      <c r="M18" s="7"/>
      <c r="N18" s="8">
        <v>0</v>
      </c>
      <c r="O18" s="8">
        <f>ROUND((L18+M18+N18),0)</f>
        <v>1726937</v>
      </c>
    </row>
    <row r="19" spans="1:15" x14ac:dyDescent="0.4">
      <c r="A19" s="2">
        <v>45004</v>
      </c>
      <c r="B19" s="2" t="s">
        <v>113</v>
      </c>
      <c r="C19" s="3">
        <v>494.15</v>
      </c>
      <c r="D19" s="3">
        <v>484</v>
      </c>
      <c r="E19" s="3">
        <v>460.5</v>
      </c>
      <c r="F19" s="3">
        <f>(C19+D19)/2</f>
        <v>489.07499999999999</v>
      </c>
      <c r="G19" s="3">
        <f>IF(E19&gt;F19,E19,F19)</f>
        <v>489.07499999999999</v>
      </c>
      <c r="H19" s="4">
        <v>4625.6499999999996</v>
      </c>
      <c r="I19" s="6">
        <f>IF(G19&lt;200,847.54,IF(G19&gt;600,0,((G19*-0.0005)+0.3)*4237.72))</f>
        <v>235.03454550000001</v>
      </c>
      <c r="J19" s="5">
        <f>I19*G19</f>
        <v>114949.52034041251</v>
      </c>
      <c r="K19" s="6"/>
      <c r="L19" s="7">
        <f>IF(I19&gt;K19,G19*(H19+I19),G19*(H19+K19))</f>
        <v>2377239.2940904121</v>
      </c>
      <c r="M19" s="7">
        <v>11564</v>
      </c>
      <c r="N19" s="8"/>
      <c r="O19" s="8">
        <f>ROUND((L19+M19+N19),0)</f>
        <v>2388803</v>
      </c>
    </row>
    <row r="20" spans="1:15" x14ac:dyDescent="0.4">
      <c r="A20" s="2">
        <v>5001</v>
      </c>
      <c r="B20" s="2" t="s">
        <v>25</v>
      </c>
      <c r="C20" s="3">
        <v>2929.1</v>
      </c>
      <c r="D20" s="3">
        <v>2988.05</v>
      </c>
      <c r="E20" s="3">
        <v>3184.6</v>
      </c>
      <c r="F20" s="3">
        <f>(C20+D20)/2</f>
        <v>2958.5749999999998</v>
      </c>
      <c r="G20" s="3">
        <f>IF(E20&gt;F20,E20,F20)</f>
        <v>3184.6</v>
      </c>
      <c r="H20" s="4">
        <v>4625.6499999999996</v>
      </c>
      <c r="I20" s="6">
        <f>IF(G20&lt;200,847.54,IF(G20&gt;600,0,((G20*-0.0005)+0.3)*4237.72))</f>
        <v>0</v>
      </c>
      <c r="J20" s="5">
        <f>I20*G20</f>
        <v>0</v>
      </c>
      <c r="K20" s="6"/>
      <c r="L20" s="7">
        <f>IF(I20&gt;K20,G20*(H20+I20),G20*(H20+K20))</f>
        <v>14730844.989999998</v>
      </c>
      <c r="M20" s="7">
        <v>52039</v>
      </c>
      <c r="N20" s="8">
        <v>0</v>
      </c>
      <c r="O20" s="8">
        <f>ROUND((L20+M20+N20),0)</f>
        <v>14782884</v>
      </c>
    </row>
    <row r="21" spans="1:15" x14ac:dyDescent="0.4">
      <c r="A21" s="2">
        <v>26002</v>
      </c>
      <c r="B21" s="2" t="s">
        <v>74</v>
      </c>
      <c r="C21" s="3">
        <v>189</v>
      </c>
      <c r="D21" s="3">
        <v>205</v>
      </c>
      <c r="E21" s="3">
        <v>200</v>
      </c>
      <c r="F21" s="3">
        <f>(C21+D21)/2</f>
        <v>197</v>
      </c>
      <c r="G21" s="3">
        <f>IF(E21&gt;F21,E21,F21)</f>
        <v>200</v>
      </c>
      <c r="H21" s="4">
        <v>4625.6499999999996</v>
      </c>
      <c r="I21" s="6">
        <f>IF(G21&lt;200,847.54,IF(G21&gt;600,0,((G21*-0.0005)+0.3)*4237.72))</f>
        <v>847.54399999999998</v>
      </c>
      <c r="J21" s="5">
        <f>I21*G21</f>
        <v>169508.8</v>
      </c>
      <c r="K21" s="6"/>
      <c r="L21" s="7">
        <f>IF(I21&gt;K21,G21*(H21+I21),G21*(H21+K21))</f>
        <v>1094638.7999999998</v>
      </c>
      <c r="M21" s="7"/>
      <c r="N21" s="8">
        <v>0</v>
      </c>
      <c r="O21" s="8">
        <f>ROUND((L21+M21+N21),0)</f>
        <v>1094639</v>
      </c>
    </row>
    <row r="22" spans="1:15" x14ac:dyDescent="0.4">
      <c r="A22" s="2">
        <v>43001</v>
      </c>
      <c r="B22" s="2" t="s">
        <v>108</v>
      </c>
      <c r="C22" s="3">
        <v>230</v>
      </c>
      <c r="D22" s="3">
        <v>231</v>
      </c>
      <c r="E22" s="3">
        <v>217</v>
      </c>
      <c r="F22" s="3">
        <f>(C22+D22)/2</f>
        <v>230.5</v>
      </c>
      <c r="G22" s="3">
        <f>IF(E22&gt;F22,E22,F22)</f>
        <v>230.5</v>
      </c>
      <c r="H22" s="4">
        <v>4625.6499999999996</v>
      </c>
      <c r="I22" s="6">
        <f>IF(G22&lt;200,847.54,IF(G22&gt;600,0,((G22*-0.0005)+0.3)*4237.72))</f>
        <v>782.91876999999988</v>
      </c>
      <c r="J22" s="5">
        <f>I22*G22</f>
        <v>180462.77648499998</v>
      </c>
      <c r="K22" s="6"/>
      <c r="L22" s="7">
        <f>IF(I22&gt;K22,G22*(H22+I22),G22*(H22+K22))</f>
        <v>1246675.101485</v>
      </c>
      <c r="M22" s="7"/>
      <c r="N22" s="8"/>
      <c r="O22" s="8">
        <f>ROUND((L22+M22+N22),0)</f>
        <v>1246675</v>
      </c>
    </row>
    <row r="23" spans="1:15" x14ac:dyDescent="0.4">
      <c r="A23" s="2">
        <v>41001</v>
      </c>
      <c r="B23" s="2" t="s">
        <v>103</v>
      </c>
      <c r="C23" s="3">
        <v>850.65</v>
      </c>
      <c r="D23" s="3">
        <v>858.5</v>
      </c>
      <c r="E23" s="3">
        <v>859.3</v>
      </c>
      <c r="F23" s="3">
        <f>(C23+D23)/2</f>
        <v>854.57500000000005</v>
      </c>
      <c r="G23" s="3">
        <f>IF(E23&gt;F23,E23,F23)</f>
        <v>859.3</v>
      </c>
      <c r="H23" s="4">
        <v>4625.6499999999996</v>
      </c>
      <c r="I23" s="6">
        <f>IF(G23&lt;200,847.54,IF(G23&gt;600,0,((G23*-0.0005)+0.3)*4237.72))</f>
        <v>0</v>
      </c>
      <c r="J23" s="5">
        <f>I23*G23</f>
        <v>0</v>
      </c>
      <c r="K23" s="6"/>
      <c r="L23" s="7">
        <f>IF(I23&gt;K23,G23*(H23+I23),G23*(H23+K23))</f>
        <v>3974821.0449999995</v>
      </c>
      <c r="M23" s="7"/>
      <c r="N23" s="8">
        <v>5680</v>
      </c>
      <c r="O23" s="8">
        <f>ROUND((L23+M23+N23),0)</f>
        <v>3980501</v>
      </c>
    </row>
    <row r="24" spans="1:15" x14ac:dyDescent="0.4">
      <c r="A24" s="2">
        <v>28001</v>
      </c>
      <c r="B24" s="2" t="s">
        <v>78</v>
      </c>
      <c r="C24" s="3">
        <v>286</v>
      </c>
      <c r="D24" s="3">
        <v>270</v>
      </c>
      <c r="E24" s="3">
        <v>260</v>
      </c>
      <c r="F24" s="3">
        <f>(C24+D24)/2</f>
        <v>278</v>
      </c>
      <c r="G24" s="3">
        <f>IF(E24&gt;F24,E24,F24)</f>
        <v>278</v>
      </c>
      <c r="H24" s="4">
        <v>4625.6499999999996</v>
      </c>
      <c r="I24" s="6">
        <f>IF(G24&lt;200,847.54,IF(G24&gt;600,0,((G24*-0.0005)+0.3)*4237.72))</f>
        <v>682.27291999999989</v>
      </c>
      <c r="J24" s="5">
        <f>I24*G24</f>
        <v>189671.87175999998</v>
      </c>
      <c r="K24" s="6"/>
      <c r="L24" s="7">
        <f>IF(I24&gt;K24,G24*(H24+I24),G24*(H24+K24))</f>
        <v>1475602.5717599997</v>
      </c>
      <c r="M24" s="7">
        <v>2313</v>
      </c>
      <c r="N24" s="8">
        <v>0</v>
      </c>
      <c r="O24" s="8">
        <f>ROUND((L24+M24+N24),0)</f>
        <v>1477916</v>
      </c>
    </row>
    <row r="25" spans="1:15" x14ac:dyDescent="0.4">
      <c r="A25" s="2">
        <v>60001</v>
      </c>
      <c r="B25" s="2" t="s">
        <v>151</v>
      </c>
      <c r="C25" s="3">
        <v>209</v>
      </c>
      <c r="D25" s="3">
        <v>220</v>
      </c>
      <c r="E25" s="3">
        <v>222</v>
      </c>
      <c r="F25" s="3">
        <f>(C25+D25)/2</f>
        <v>214.5</v>
      </c>
      <c r="G25" s="3">
        <f>IF(E25&gt;F25,E25,F25)</f>
        <v>222</v>
      </c>
      <c r="H25" s="4">
        <v>4625.6499999999996</v>
      </c>
      <c r="I25" s="6">
        <f>IF(G25&lt;200,847.54,IF(G25&gt;600,0,((G25*-0.0005)+0.3)*4237.72))</f>
        <v>800.92908</v>
      </c>
      <c r="J25" s="5">
        <f>I25*G25</f>
        <v>177806.25576</v>
      </c>
      <c r="K25" s="6"/>
      <c r="L25" s="7">
        <f>IF(I25&gt;K25,G25*(H25+I25),G25*(H25+K25))</f>
        <v>1204700.5557599999</v>
      </c>
      <c r="M25" s="7"/>
      <c r="N25" s="8"/>
      <c r="O25" s="8">
        <f>ROUND((L25+M25+N25),0)</f>
        <v>1204701</v>
      </c>
    </row>
    <row r="26" spans="1:15" x14ac:dyDescent="0.4">
      <c r="A26" s="2">
        <v>7001</v>
      </c>
      <c r="B26" s="2" t="s">
        <v>33</v>
      </c>
      <c r="C26" s="3">
        <v>907.95</v>
      </c>
      <c r="D26" s="3">
        <v>902.45</v>
      </c>
      <c r="E26" s="3">
        <v>911</v>
      </c>
      <c r="F26" s="3">
        <f>(C26+D26)/2</f>
        <v>905.2</v>
      </c>
      <c r="G26" s="3">
        <f>IF(E26&gt;F26,E26,F26)</f>
        <v>911</v>
      </c>
      <c r="H26" s="4">
        <v>4625.6499999999996</v>
      </c>
      <c r="I26" s="6">
        <f>IF(G26&lt;200,847.54,IF(G26&gt;600,0,((G26*-0.0005)+0.3)*4237.72))</f>
        <v>0</v>
      </c>
      <c r="J26" s="5">
        <f>I26*G26</f>
        <v>0</v>
      </c>
      <c r="K26" s="6"/>
      <c r="L26" s="7">
        <f>IF(I26&gt;K26,G26*(H26+I26),G26*(H26+K26))</f>
        <v>4213967.1499999994</v>
      </c>
      <c r="M26" s="7"/>
      <c r="N26" s="8">
        <v>0</v>
      </c>
      <c r="O26" s="8">
        <f>ROUND((L26+M26+N26),0)</f>
        <v>4213967</v>
      </c>
    </row>
    <row r="27" spans="1:15" x14ac:dyDescent="0.4">
      <c r="A27" s="2">
        <v>39001</v>
      </c>
      <c r="B27" s="2" t="s">
        <v>97</v>
      </c>
      <c r="C27" s="3">
        <v>562</v>
      </c>
      <c r="D27" s="3">
        <v>561</v>
      </c>
      <c r="E27" s="3">
        <v>564.4</v>
      </c>
      <c r="F27" s="3">
        <f>(C27+D27)/2</f>
        <v>561.5</v>
      </c>
      <c r="G27" s="3">
        <f>IF(E27&gt;F27,E27,F27)</f>
        <v>564.4</v>
      </c>
      <c r="H27" s="4">
        <v>4625.6499999999996</v>
      </c>
      <c r="I27" s="6">
        <f>IF(G27&lt;200,847.54,IF(G27&gt;600,0,((G27*-0.0005)+0.3)*4237.72))</f>
        <v>75.431415999999928</v>
      </c>
      <c r="J27" s="5">
        <f>I27*G27</f>
        <v>42573.49119039996</v>
      </c>
      <c r="K27" s="6"/>
      <c r="L27" s="7">
        <f>IF(I27&gt;K27,G27*(H27+I27),G27*(H27+K27))</f>
        <v>2653290.3511903998</v>
      </c>
      <c r="M27" s="7">
        <v>5782</v>
      </c>
      <c r="N27" s="8"/>
      <c r="O27" s="8">
        <f>ROUND((L27+M27+N27),0)</f>
        <v>2659072</v>
      </c>
    </row>
    <row r="28" spans="1:15" x14ac:dyDescent="0.4">
      <c r="A28" s="2">
        <v>12002</v>
      </c>
      <c r="B28" s="2" t="s">
        <v>41</v>
      </c>
      <c r="C28" s="3">
        <v>359.9</v>
      </c>
      <c r="D28" s="3">
        <v>359</v>
      </c>
      <c r="E28" s="3">
        <v>372</v>
      </c>
      <c r="F28" s="3">
        <f>(C28+D28)/2</f>
        <v>359.45</v>
      </c>
      <c r="G28" s="3">
        <f>IF(E28&gt;F28,E28,F28)</f>
        <v>372</v>
      </c>
      <c r="H28" s="4">
        <v>4625.6499999999996</v>
      </c>
      <c r="I28" s="6">
        <f>IF(G28&lt;200,847.54,IF(G28&gt;600,0,((G28*-0.0005)+0.3)*4237.72))</f>
        <v>483.10007999999999</v>
      </c>
      <c r="J28" s="5">
        <f>I28*G28</f>
        <v>179713.22975999999</v>
      </c>
      <c r="K28" s="6"/>
      <c r="L28" s="7">
        <f>IF(I28&gt;K28,G28*(H28+I28),G28*(H28+K28))</f>
        <v>1900455.0297599998</v>
      </c>
      <c r="M28" s="7">
        <v>34692</v>
      </c>
      <c r="N28" s="8">
        <v>0</v>
      </c>
      <c r="O28" s="8">
        <f>ROUND((L28+M28+N28),0)</f>
        <v>1935147</v>
      </c>
    </row>
    <row r="29" spans="1:15" x14ac:dyDescent="0.4">
      <c r="A29" s="2">
        <v>50005</v>
      </c>
      <c r="B29" s="2" t="s">
        <v>127</v>
      </c>
      <c r="C29" s="3">
        <v>260</v>
      </c>
      <c r="D29" s="3">
        <v>247</v>
      </c>
      <c r="E29" s="3">
        <v>243</v>
      </c>
      <c r="F29" s="3">
        <f>(C29+D29)/2</f>
        <v>253.5</v>
      </c>
      <c r="G29" s="3">
        <f>IF(E29&gt;F29,E29,F29)</f>
        <v>253.5</v>
      </c>
      <c r="H29" s="4">
        <v>4625.6499999999996</v>
      </c>
      <c r="I29" s="6">
        <f>IF(G29&lt;200,847.54,IF(G29&gt;600,0,((G29*-0.0005)+0.3)*4237.72))</f>
        <v>734.18498999999997</v>
      </c>
      <c r="J29" s="5">
        <f>I29*G29</f>
        <v>186115.89496499998</v>
      </c>
      <c r="K29" s="6"/>
      <c r="L29" s="7">
        <f>IF(I29&gt;K29,G29*(H29+I29),G29*(H29+K29))</f>
        <v>1358718.1699649999</v>
      </c>
      <c r="M29" s="7"/>
      <c r="N29" s="8"/>
      <c r="O29" s="8">
        <f>ROUND((L29+M29+N29),0)</f>
        <v>1358718</v>
      </c>
    </row>
    <row r="30" spans="1:15" x14ac:dyDescent="0.4">
      <c r="A30" s="2">
        <v>59003</v>
      </c>
      <c r="B30" s="2" t="s">
        <v>150</v>
      </c>
      <c r="C30" s="3">
        <v>256</v>
      </c>
      <c r="D30" s="3">
        <v>263</v>
      </c>
      <c r="E30" s="3">
        <v>248</v>
      </c>
      <c r="F30" s="3">
        <f>(C30+D30)/2</f>
        <v>259.5</v>
      </c>
      <c r="G30" s="3">
        <f>IF(E30&gt;F30,E30,F30)</f>
        <v>259.5</v>
      </c>
      <c r="H30" s="4">
        <v>4625.6499999999996</v>
      </c>
      <c r="I30" s="6">
        <f>IF(G30&lt;200,847.54,IF(G30&gt;600,0,((G30*-0.0005)+0.3)*4237.72))</f>
        <v>721.47182999999995</v>
      </c>
      <c r="J30" s="5">
        <f>I30*G30</f>
        <v>187221.939885</v>
      </c>
      <c r="K30" s="6"/>
      <c r="L30" s="7">
        <f>IF(I30&gt;K30,G30*(H30+I30),G30*(H30+K30))</f>
        <v>1387578.114885</v>
      </c>
      <c r="M30" s="7">
        <v>2313</v>
      </c>
      <c r="N30" s="8"/>
      <c r="O30" s="8">
        <f>ROUND((L30+M30+N30),0)</f>
        <v>1389891</v>
      </c>
    </row>
    <row r="31" spans="1:15" x14ac:dyDescent="0.4">
      <c r="A31" s="2">
        <v>21002</v>
      </c>
      <c r="B31" s="2" t="s">
        <v>63</v>
      </c>
      <c r="C31" s="3">
        <v>155</v>
      </c>
      <c r="D31" s="3">
        <v>144</v>
      </c>
      <c r="E31" s="3">
        <v>143</v>
      </c>
      <c r="F31" s="3">
        <f>(C31+D31)/2</f>
        <v>149.5</v>
      </c>
      <c r="G31" s="3">
        <f>IF(E31&gt;F31,E31,F31)</f>
        <v>149.5</v>
      </c>
      <c r="H31" s="4">
        <v>4625.6499999999996</v>
      </c>
      <c r="I31" s="6">
        <f>IF(G31&lt;200,847.54,IF(G31&gt;600,0,((G31*-0.0005)+0.3)*4237.72))</f>
        <v>847.54</v>
      </c>
      <c r="J31" s="5">
        <f>I31*G31</f>
        <v>126707.23</v>
      </c>
      <c r="K31" s="6"/>
      <c r="L31" s="7">
        <f>IF(I31&gt;K31,G31*(H31+I31),G31*(H31+K31))</f>
        <v>818241.90499999991</v>
      </c>
      <c r="M31" s="7"/>
      <c r="N31" s="8">
        <v>0</v>
      </c>
      <c r="O31" s="8">
        <f>ROUND((L31+M31+N31),0)</f>
        <v>818242</v>
      </c>
    </row>
    <row r="32" spans="1:15" x14ac:dyDescent="0.4">
      <c r="A32" s="2">
        <v>16001</v>
      </c>
      <c r="B32" s="2" t="s">
        <v>52</v>
      </c>
      <c r="C32" s="3">
        <v>874.14</v>
      </c>
      <c r="D32" s="3">
        <v>865.28</v>
      </c>
      <c r="E32" s="3">
        <v>857.14</v>
      </c>
      <c r="F32" s="3">
        <f>(C32+D32)/2</f>
        <v>869.71</v>
      </c>
      <c r="G32" s="3">
        <f>IF(E32&gt;F32,E32,F32)</f>
        <v>869.71</v>
      </c>
      <c r="H32" s="4">
        <v>4625.6499999999996</v>
      </c>
      <c r="I32" s="6">
        <f>IF(G32&lt;200,847.54,IF(G32&gt;600,0,((G32*-0.0005)+0.3)*4237.72))</f>
        <v>0</v>
      </c>
      <c r="J32" s="5">
        <f>I32*G32</f>
        <v>0</v>
      </c>
      <c r="K32" s="6"/>
      <c r="L32" s="7">
        <f>IF(I32&gt;K32,G32*(H32+I32),G32*(H32+K32))</f>
        <v>4022974.0614999998</v>
      </c>
      <c r="M32" s="7">
        <v>1156</v>
      </c>
      <c r="N32" s="8">
        <v>0</v>
      </c>
      <c r="O32" s="8">
        <f>ROUND((L32+M32+N32),0)</f>
        <v>4024130</v>
      </c>
    </row>
    <row r="33" spans="1:15" x14ac:dyDescent="0.4">
      <c r="A33" s="2">
        <v>61008</v>
      </c>
      <c r="B33" s="2" t="s">
        <v>158</v>
      </c>
      <c r="C33" s="3">
        <v>1147.69</v>
      </c>
      <c r="D33" s="3">
        <v>1195.76</v>
      </c>
      <c r="E33" s="3">
        <v>1235.8399999999999</v>
      </c>
      <c r="F33" s="3">
        <f>(C33+D33)/2</f>
        <v>1171.7249999999999</v>
      </c>
      <c r="G33" s="3">
        <f>IF(E33&gt;F33,E33,F33)</f>
        <v>1235.8399999999999</v>
      </c>
      <c r="H33" s="4">
        <v>4625.6499999999996</v>
      </c>
      <c r="I33" s="6">
        <f>IF(G33&lt;200,847.54,IF(G33&gt;600,0,((G33*-0.0005)+0.3)*4237.72))</f>
        <v>0</v>
      </c>
      <c r="J33" s="5">
        <f>I33*G33</f>
        <v>0</v>
      </c>
      <c r="K33" s="6"/>
      <c r="L33" s="7">
        <f>IF(I33&gt;K33,G33*(H33+I33),G33*(H33+K33))</f>
        <v>5716563.2959999992</v>
      </c>
      <c r="M33" s="7">
        <v>3469</v>
      </c>
      <c r="N33" s="8"/>
      <c r="O33" s="8">
        <f>ROUND((L33+M33+N33),0)</f>
        <v>5720032</v>
      </c>
    </row>
    <row r="34" spans="1:15" x14ac:dyDescent="0.4">
      <c r="A34" s="2">
        <v>38002</v>
      </c>
      <c r="B34" s="2" t="s">
        <v>95</v>
      </c>
      <c r="C34" s="3">
        <v>336</v>
      </c>
      <c r="D34" s="3">
        <v>312</v>
      </c>
      <c r="E34" s="3">
        <v>314</v>
      </c>
      <c r="F34" s="3">
        <f>(C34+D34)/2</f>
        <v>324</v>
      </c>
      <c r="G34" s="3">
        <f>IF(E34&gt;F34,E34,F34)</f>
        <v>324</v>
      </c>
      <c r="H34" s="4">
        <v>4625.6499999999996</v>
      </c>
      <c r="I34" s="6">
        <f>IF(G34&lt;200,847.54,IF(G34&gt;600,0,((G34*-0.0005)+0.3)*4237.72))</f>
        <v>584.80535999999995</v>
      </c>
      <c r="J34" s="5">
        <f>I34*G34</f>
        <v>189476.93663999997</v>
      </c>
      <c r="K34" s="6"/>
      <c r="L34" s="7">
        <f>IF(I34&gt;K34,G34*(H34+I34),G34*(H34+K34))</f>
        <v>1688187.5366400001</v>
      </c>
      <c r="M34" s="7"/>
      <c r="N34" s="8"/>
      <c r="O34" s="8">
        <f>ROUND((L34+M34+N34),0)</f>
        <v>1688188</v>
      </c>
    </row>
    <row r="35" spans="1:15" x14ac:dyDescent="0.4">
      <c r="A35" s="2">
        <v>49003</v>
      </c>
      <c r="B35" s="2" t="s">
        <v>121</v>
      </c>
      <c r="C35" s="3">
        <v>919.72</v>
      </c>
      <c r="D35" s="3">
        <v>913.36</v>
      </c>
      <c r="E35" s="3">
        <v>919.18</v>
      </c>
      <c r="F35" s="3">
        <f>(C35+D35)/2</f>
        <v>916.54</v>
      </c>
      <c r="G35" s="3">
        <f>IF(E35&gt;F35,E35,F35)</f>
        <v>919.18</v>
      </c>
      <c r="H35" s="4">
        <v>4625.6499999999996</v>
      </c>
      <c r="I35" s="6">
        <f>IF(G35&lt;200,847.54,IF(G35&gt;600,0,((G35*-0.0005)+0.3)*4237.72))</f>
        <v>0</v>
      </c>
      <c r="J35" s="5">
        <f>I35*G35</f>
        <v>0</v>
      </c>
      <c r="K35" s="6"/>
      <c r="L35" s="7">
        <f>IF(I35&gt;K35,G35*(H35+I35),G35*(H35+K35))</f>
        <v>4251804.9669999992</v>
      </c>
      <c r="M35" s="7">
        <v>3469</v>
      </c>
      <c r="N35" s="8"/>
      <c r="O35" s="8">
        <f>ROUND((L35+M35+N35),0)</f>
        <v>4255274</v>
      </c>
    </row>
    <row r="36" spans="1:15" x14ac:dyDescent="0.4">
      <c r="A36" s="2">
        <v>5006</v>
      </c>
      <c r="B36" s="2" t="s">
        <v>28</v>
      </c>
      <c r="C36" s="3">
        <v>345.7</v>
      </c>
      <c r="D36" s="3">
        <v>353</v>
      </c>
      <c r="E36" s="3">
        <v>344</v>
      </c>
      <c r="F36" s="3">
        <f>(C36+D36)/2</f>
        <v>349.35</v>
      </c>
      <c r="G36" s="3">
        <f>IF(E36&gt;F36,E36,F36)</f>
        <v>349.35</v>
      </c>
      <c r="H36" s="4">
        <v>4625.6499999999996</v>
      </c>
      <c r="I36" s="6">
        <f>IF(G36&lt;200,847.54,IF(G36&gt;600,0,((G36*-0.0005)+0.3)*4237.72))</f>
        <v>531.0922589999999</v>
      </c>
      <c r="J36" s="5">
        <f>I36*G36</f>
        <v>185537.08068164997</v>
      </c>
      <c r="K36" s="6"/>
      <c r="L36" s="7">
        <f>IF(I36&gt;K36,G36*(H36+I36),G36*(H36+K36))</f>
        <v>1801507.9081816501</v>
      </c>
      <c r="M36" s="7">
        <v>11564</v>
      </c>
      <c r="N36" s="8">
        <v>0</v>
      </c>
      <c r="O36" s="8">
        <f>ROUND((L36+M36+N36),0)</f>
        <v>1813072</v>
      </c>
    </row>
    <row r="37" spans="1:15" x14ac:dyDescent="0.4">
      <c r="A37" s="2">
        <v>19004</v>
      </c>
      <c r="B37" s="2" t="s">
        <v>59</v>
      </c>
      <c r="C37" s="3">
        <v>491</v>
      </c>
      <c r="D37" s="3">
        <v>495</v>
      </c>
      <c r="E37" s="3">
        <v>499</v>
      </c>
      <c r="F37" s="3">
        <f>(C37+D37)/2</f>
        <v>493</v>
      </c>
      <c r="G37" s="3">
        <f>IF(E37&gt;F37,E37,F37)</f>
        <v>499</v>
      </c>
      <c r="H37" s="4">
        <v>4625.6499999999996</v>
      </c>
      <c r="I37" s="6">
        <f>IF(G37&lt;200,847.54,IF(G37&gt;600,0,((G37*-0.0005)+0.3)*4237.72))</f>
        <v>214.00485999999998</v>
      </c>
      <c r="J37" s="5">
        <f>I37*G37</f>
        <v>106788.42513999999</v>
      </c>
      <c r="K37" s="6"/>
      <c r="L37" s="7">
        <f>IF(I37&gt;K37,G37*(H37+I37),G37*(H37+K37))</f>
        <v>2414987.77514</v>
      </c>
      <c r="M37" s="7">
        <v>1156</v>
      </c>
      <c r="N37" s="8">
        <v>0</v>
      </c>
      <c r="O37" s="8">
        <f>ROUND((L37+M37+N37),0)</f>
        <v>2416144</v>
      </c>
    </row>
    <row r="38" spans="1:15" x14ac:dyDescent="0.4">
      <c r="A38" s="2">
        <v>56002</v>
      </c>
      <c r="B38" s="2" t="s">
        <v>143</v>
      </c>
      <c r="C38" s="3">
        <v>158</v>
      </c>
      <c r="D38" s="3">
        <v>158</v>
      </c>
      <c r="E38" s="3">
        <v>167</v>
      </c>
      <c r="F38" s="3">
        <f>(C38+D38)/2</f>
        <v>158</v>
      </c>
      <c r="G38" s="3">
        <f>IF(E38&gt;F38,E38,F38)</f>
        <v>167</v>
      </c>
      <c r="H38" s="4">
        <v>4625.6499999999996</v>
      </c>
      <c r="I38" s="6">
        <f>IF(G38&lt;200,847.54,IF(G38&gt;600,0,((G38*-0.0005)+0.3)*4237.72))</f>
        <v>847.54</v>
      </c>
      <c r="J38" s="5">
        <f>I38*G38</f>
        <v>141539.18</v>
      </c>
      <c r="K38" s="6"/>
      <c r="L38" s="7">
        <f>IF(I38&gt;K38,G38*(H38+I38),G38*(H38+K38))</f>
        <v>914022.73</v>
      </c>
      <c r="M38" s="7">
        <v>10408</v>
      </c>
      <c r="N38" s="8"/>
      <c r="O38" s="8">
        <f>ROUND((L38+M38+N38),0)</f>
        <v>924431</v>
      </c>
    </row>
    <row r="39" spans="1:15" x14ac:dyDescent="0.4">
      <c r="A39" s="2">
        <v>51001</v>
      </c>
      <c r="B39" s="2" t="s">
        <v>128</v>
      </c>
      <c r="C39" s="3">
        <v>2553</v>
      </c>
      <c r="D39" s="3">
        <v>2530</v>
      </c>
      <c r="E39" s="3">
        <v>2655</v>
      </c>
      <c r="F39" s="3">
        <f>(C39+D39)/2</f>
        <v>2541.5</v>
      </c>
      <c r="G39" s="3">
        <f>IF(E39&gt;F39,E39,F39)</f>
        <v>2655</v>
      </c>
      <c r="H39" s="4">
        <v>4625.6499999999996</v>
      </c>
      <c r="I39" s="6">
        <f>IF(G39&lt;200,847.54,IF(G39&gt;600,0,((G39*-0.0005)+0.3)*4237.72))</f>
        <v>0</v>
      </c>
      <c r="J39" s="5">
        <f>I39*G39</f>
        <v>0</v>
      </c>
      <c r="K39" s="6"/>
      <c r="L39" s="7">
        <f>IF(I39&gt;K39,G39*(H39+I39),G39*(H39+K39))</f>
        <v>12281100.749999998</v>
      </c>
      <c r="M39" s="7">
        <v>6938</v>
      </c>
      <c r="N39" s="8"/>
      <c r="O39" s="8">
        <f>ROUND((L39+M39+N39),0)</f>
        <v>12288039</v>
      </c>
    </row>
    <row r="40" spans="1:15" x14ac:dyDescent="0.4">
      <c r="A40" s="2">
        <v>64002</v>
      </c>
      <c r="B40" s="2" t="s">
        <v>163</v>
      </c>
      <c r="C40" s="3">
        <v>319</v>
      </c>
      <c r="D40" s="3">
        <v>360</v>
      </c>
      <c r="E40" s="3">
        <v>377</v>
      </c>
      <c r="F40" s="3">
        <f>(C40+D40)/2</f>
        <v>339.5</v>
      </c>
      <c r="G40" s="3">
        <f>IF(E40&gt;F40,E40,F40)</f>
        <v>377</v>
      </c>
      <c r="H40" s="4">
        <v>4625.6499999999996</v>
      </c>
      <c r="I40" s="6">
        <f>IF(G40&lt;200,847.54,IF(G40&gt;600,0,((G40*-0.0005)+0.3)*4237.72))</f>
        <v>472.50577999999996</v>
      </c>
      <c r="J40" s="5">
        <f>I40*G40</f>
        <v>178134.67905999999</v>
      </c>
      <c r="K40" s="6"/>
      <c r="L40" s="7">
        <f>IF(I40&gt;K40,G40*(H40+I40),G40*(H40+K40))</f>
        <v>1922004.7290599996</v>
      </c>
      <c r="M40" s="7">
        <v>15033</v>
      </c>
      <c r="N40" s="8"/>
      <c r="O40" s="8">
        <f>ROUND((L40+M40+N40),0)</f>
        <v>1937038</v>
      </c>
    </row>
    <row r="41" spans="1:15" x14ac:dyDescent="0.4">
      <c r="A41" s="2">
        <v>20001</v>
      </c>
      <c r="B41" s="2" t="s">
        <v>60</v>
      </c>
      <c r="C41" s="3">
        <v>313</v>
      </c>
      <c r="D41" s="3">
        <v>290</v>
      </c>
      <c r="E41" s="3">
        <v>333</v>
      </c>
      <c r="F41" s="3">
        <f>(C41+D41)/2</f>
        <v>301.5</v>
      </c>
      <c r="G41" s="3">
        <f>IF(E41&gt;F41,E41,F41)</f>
        <v>333</v>
      </c>
      <c r="H41" s="4">
        <v>4625.6499999999996</v>
      </c>
      <c r="I41" s="6">
        <f>IF(G41&lt;200,847.54,IF(G41&gt;600,0,((G41*-0.0005)+0.3)*4237.72))</f>
        <v>565.73561999999993</v>
      </c>
      <c r="J41" s="5">
        <f>I41*G41</f>
        <v>188389.96145999996</v>
      </c>
      <c r="K41" s="6"/>
      <c r="L41" s="7">
        <f>IF(I41&gt;K41,G41*(H41+I41),G41*(H41+K41))</f>
        <v>1728731.4114599996</v>
      </c>
      <c r="M41" s="7">
        <v>9251</v>
      </c>
      <c r="N41" s="8">
        <v>0</v>
      </c>
      <c r="O41" s="8">
        <f>ROUND((L41+M41+N41),0)</f>
        <v>1737982</v>
      </c>
    </row>
    <row r="42" spans="1:15" x14ac:dyDescent="0.4">
      <c r="A42" s="2">
        <v>23001</v>
      </c>
      <c r="B42" s="2" t="s">
        <v>67</v>
      </c>
      <c r="C42" s="3">
        <v>169</v>
      </c>
      <c r="D42" s="3">
        <v>170</v>
      </c>
      <c r="E42" s="3">
        <v>164</v>
      </c>
      <c r="F42" s="3">
        <f>(C42+D42)/2</f>
        <v>169.5</v>
      </c>
      <c r="G42" s="3">
        <f>IF(E42&gt;F42,E42,F42)</f>
        <v>169.5</v>
      </c>
      <c r="H42" s="4">
        <v>4625.6499999999996</v>
      </c>
      <c r="I42" s="6">
        <f>IF(G42&lt;200,847.54,IF(G42&gt;600,0,((G42*-0.0005)+0.3)*4237.72))</f>
        <v>847.54</v>
      </c>
      <c r="J42" s="5">
        <f>I42*G42</f>
        <v>143658.03</v>
      </c>
      <c r="K42" s="6"/>
      <c r="L42" s="7">
        <f>IF(I42&gt;K42,G42*(H42+I42),G42*(H42+K42))</f>
        <v>927705.70499999996</v>
      </c>
      <c r="M42" s="7"/>
      <c r="N42" s="8">
        <v>0</v>
      </c>
      <c r="O42" s="8">
        <f>ROUND((L42+M42+N42),0)</f>
        <v>927706</v>
      </c>
    </row>
    <row r="43" spans="1:15" x14ac:dyDescent="0.4">
      <c r="A43" s="2">
        <v>22005</v>
      </c>
      <c r="B43" s="2" t="s">
        <v>65</v>
      </c>
      <c r="C43" s="3">
        <v>141</v>
      </c>
      <c r="D43" s="3">
        <v>133</v>
      </c>
      <c r="E43" s="3">
        <v>133</v>
      </c>
      <c r="F43" s="3">
        <f>(C43+D43)/2</f>
        <v>137</v>
      </c>
      <c r="G43" s="3">
        <f>IF(E43&gt;F43,E43,F43)</f>
        <v>137</v>
      </c>
      <c r="H43" s="4">
        <v>4625.6499999999996</v>
      </c>
      <c r="I43" s="6">
        <f>IF(G43&lt;200,847.54,IF(G43&gt;600,0,((G43*-0.0005)+0.3)*4237.72))</f>
        <v>847.54</v>
      </c>
      <c r="J43" s="5">
        <f>I43*G43</f>
        <v>116112.98</v>
      </c>
      <c r="K43" s="6"/>
      <c r="L43" s="7">
        <f>IF(I43&gt;K43,G43*(H43+I43),G43*(H43+K43))</f>
        <v>749827.02999999991</v>
      </c>
      <c r="M43" s="7"/>
      <c r="N43" s="8">
        <v>0</v>
      </c>
      <c r="O43" s="8">
        <f>ROUND((L43+M43+N43),0)</f>
        <v>749827</v>
      </c>
    </row>
    <row r="44" spans="1:15" x14ac:dyDescent="0.4">
      <c r="A44" s="2">
        <v>16002</v>
      </c>
      <c r="B44" s="2" t="s">
        <v>53</v>
      </c>
      <c r="C44" s="3">
        <v>10</v>
      </c>
      <c r="D44" s="3">
        <v>8</v>
      </c>
      <c r="E44" s="3">
        <v>12</v>
      </c>
      <c r="F44" s="3">
        <f>(C44+D44)/2</f>
        <v>9</v>
      </c>
      <c r="G44" s="3">
        <f>IF(E44&gt;F44,E44,F44)</f>
        <v>12</v>
      </c>
      <c r="H44" s="4">
        <v>4625.6499999999996</v>
      </c>
      <c r="I44" s="6">
        <f>IF(G44&lt;200,847.54,IF(G44&gt;600,0,((G44*-0.0005)+0.3)*4237.72))</f>
        <v>847.54</v>
      </c>
      <c r="J44" s="5">
        <f>I44*G44</f>
        <v>10170.48</v>
      </c>
      <c r="K44" s="6"/>
      <c r="L44" s="7">
        <f>IF(I44&gt;K44,G44*(H44+I44),G44*(H44+K44))</f>
        <v>65678.28</v>
      </c>
      <c r="M44" s="7"/>
      <c r="N44" s="8">
        <v>0</v>
      </c>
      <c r="O44" s="8">
        <f>ROUND((L44+M44+N44),0)</f>
        <v>65678</v>
      </c>
    </row>
    <row r="45" spans="1:15" x14ac:dyDescent="0.4">
      <c r="A45" s="2">
        <v>61007</v>
      </c>
      <c r="B45" s="2" t="s">
        <v>157</v>
      </c>
      <c r="C45" s="3">
        <v>689.14</v>
      </c>
      <c r="D45" s="3">
        <v>692.01</v>
      </c>
      <c r="E45" s="3">
        <v>688.86</v>
      </c>
      <c r="F45" s="3">
        <f>(C45+D45)/2</f>
        <v>690.57500000000005</v>
      </c>
      <c r="G45" s="3">
        <f>IF(E45&gt;F45,E45,F45)</f>
        <v>690.57500000000005</v>
      </c>
      <c r="H45" s="4">
        <v>4625.6499999999996</v>
      </c>
      <c r="I45" s="6">
        <f>IF(G45&lt;200,847.54,IF(G45&gt;600,0,((G45*-0.0005)+0.3)*4237.72))</f>
        <v>0</v>
      </c>
      <c r="J45" s="5">
        <f>I45*G45</f>
        <v>0</v>
      </c>
      <c r="K45" s="6"/>
      <c r="L45" s="7">
        <f>IF(I45&gt;K45,G45*(H45+I45),G45*(H45+K45))</f>
        <v>3194358.2487499998</v>
      </c>
      <c r="M45" s="7"/>
      <c r="N45" s="8"/>
      <c r="O45" s="8">
        <f>ROUND((L45+M45+N45),0)</f>
        <v>3194358</v>
      </c>
    </row>
    <row r="46" spans="1:15" x14ac:dyDescent="0.4">
      <c r="A46" s="2">
        <v>5003</v>
      </c>
      <c r="B46" s="2" t="s">
        <v>26</v>
      </c>
      <c r="C46" s="3">
        <v>282</v>
      </c>
      <c r="D46" s="3">
        <v>269</v>
      </c>
      <c r="E46" s="3">
        <v>260</v>
      </c>
      <c r="F46" s="3">
        <f>(C46+D46)/2</f>
        <v>275.5</v>
      </c>
      <c r="G46" s="3">
        <f>IF(E46&gt;F46,E46,F46)</f>
        <v>275.5</v>
      </c>
      <c r="H46" s="4">
        <v>4625.6499999999996</v>
      </c>
      <c r="I46" s="6">
        <f>IF(G46&lt;200,847.54,IF(G46&gt;600,0,((G46*-0.0005)+0.3)*4237.72))</f>
        <v>687.57006999999999</v>
      </c>
      <c r="J46" s="5">
        <f>I46*G46</f>
        <v>189425.55428499999</v>
      </c>
      <c r="K46" s="6"/>
      <c r="L46" s="7">
        <f>IF(I46&gt;K46,G46*(H46+I46),G46*(H46+K46))</f>
        <v>1463792.1292849998</v>
      </c>
      <c r="M46" s="7">
        <v>4626</v>
      </c>
      <c r="N46" s="8">
        <v>0</v>
      </c>
      <c r="O46" s="8">
        <f>ROUND((L46+M46+N46),0)</f>
        <v>1468418</v>
      </c>
    </row>
    <row r="47" spans="1:15" x14ac:dyDescent="0.4">
      <c r="A47" s="2">
        <v>28002</v>
      </c>
      <c r="B47" s="2" t="s">
        <v>79</v>
      </c>
      <c r="C47" s="3">
        <v>243</v>
      </c>
      <c r="D47" s="3">
        <v>266</v>
      </c>
      <c r="E47" s="3">
        <v>254</v>
      </c>
      <c r="F47" s="3">
        <f>(C47+D47)/2</f>
        <v>254.5</v>
      </c>
      <c r="G47" s="3">
        <f>IF(E47&gt;F47,E47,F47)</f>
        <v>254.5</v>
      </c>
      <c r="H47" s="4">
        <v>4625.6499999999996</v>
      </c>
      <c r="I47" s="6">
        <f>IF(G47&lt;200,847.54,IF(G47&gt;600,0,((G47*-0.0005)+0.3)*4237.72))</f>
        <v>732.06613000000004</v>
      </c>
      <c r="J47" s="5">
        <f>I47*G47</f>
        <v>186310.83008500002</v>
      </c>
      <c r="K47" s="6"/>
      <c r="L47" s="7">
        <f>IF(I47&gt;K47,G47*(H47+I47),G47*(H47+K47))</f>
        <v>1363538.7550849998</v>
      </c>
      <c r="M47" s="7">
        <v>6938</v>
      </c>
      <c r="N47" s="8">
        <v>0</v>
      </c>
      <c r="O47" s="8">
        <f>ROUND((L47+M47+N47),0)</f>
        <v>1370477</v>
      </c>
    </row>
    <row r="48" spans="1:15" x14ac:dyDescent="0.4">
      <c r="A48" s="2">
        <v>17001</v>
      </c>
      <c r="B48" s="2" t="s">
        <v>54</v>
      </c>
      <c r="C48" s="3">
        <v>225.5</v>
      </c>
      <c r="D48" s="3">
        <v>240.8</v>
      </c>
      <c r="E48" s="3">
        <v>245.6</v>
      </c>
      <c r="F48" s="3">
        <f>(C48+D48)/2</f>
        <v>233.15</v>
      </c>
      <c r="G48" s="3">
        <f>IF(E48&gt;F48,E48,F48)</f>
        <v>245.6</v>
      </c>
      <c r="H48" s="4">
        <v>4625.6499999999996</v>
      </c>
      <c r="I48" s="6">
        <f>IF(G48&lt;200,847.54,IF(G48&gt;600,0,((G48*-0.0005)+0.3)*4237.72))</f>
        <v>750.9239839999999</v>
      </c>
      <c r="J48" s="5">
        <f>I48*G48</f>
        <v>184426.93047039997</v>
      </c>
      <c r="K48" s="6"/>
      <c r="L48" s="7">
        <f>IF(I48&gt;K48,G48*(H48+I48),G48*(H48+K48))</f>
        <v>1320486.5704703999</v>
      </c>
      <c r="M48" s="7">
        <v>1156</v>
      </c>
      <c r="N48" s="8">
        <v>0</v>
      </c>
      <c r="O48" s="8">
        <f>ROUND((L48+M48+N48),0)</f>
        <v>1321643</v>
      </c>
    </row>
    <row r="49" spans="1:15" x14ac:dyDescent="0.4">
      <c r="A49" s="2">
        <v>44001</v>
      </c>
      <c r="B49" s="2" t="s">
        <v>111</v>
      </c>
      <c r="C49" s="3">
        <v>148</v>
      </c>
      <c r="D49" s="3">
        <v>138</v>
      </c>
      <c r="E49" s="3">
        <v>140</v>
      </c>
      <c r="F49" s="3">
        <f>(C49+D49)/2</f>
        <v>143</v>
      </c>
      <c r="G49" s="3">
        <f>IF(E49&gt;F49,E49,F49)</f>
        <v>143</v>
      </c>
      <c r="H49" s="4">
        <v>4625.6499999999996</v>
      </c>
      <c r="I49" s="6">
        <f>IF(G49&lt;200,847.54,IF(G49&gt;600,0,((G49*-0.0005)+0.3)*4237.72))</f>
        <v>847.54</v>
      </c>
      <c r="J49" s="5">
        <f>I49*G49</f>
        <v>121198.22</v>
      </c>
      <c r="K49" s="6"/>
      <c r="L49" s="7">
        <f>IF(I49&gt;K49,G49*(H49+I49),G49*(H49+K49))</f>
        <v>782666.16999999993</v>
      </c>
      <c r="M49" s="7"/>
      <c r="N49" s="8"/>
      <c r="O49" s="8">
        <f>ROUND((L49+M49+N49),0)</f>
        <v>782666</v>
      </c>
    </row>
    <row r="50" spans="1:15" x14ac:dyDescent="0.4">
      <c r="A50" s="2">
        <v>46002</v>
      </c>
      <c r="B50" s="2" t="s">
        <v>116</v>
      </c>
      <c r="C50" s="3">
        <v>191</v>
      </c>
      <c r="D50" s="3">
        <v>189</v>
      </c>
      <c r="E50" s="3">
        <v>188</v>
      </c>
      <c r="F50" s="3">
        <f>(C50+D50)/2</f>
        <v>190</v>
      </c>
      <c r="G50" s="3">
        <f>IF(E50&gt;F50,E50,F50)</f>
        <v>190</v>
      </c>
      <c r="H50" s="4">
        <v>4625.6499999999996</v>
      </c>
      <c r="I50" s="6">
        <f>IF(G50&lt;200,847.54,IF(G50&gt;600,0,((G50*-0.0005)+0.3)*4237.72))</f>
        <v>847.54</v>
      </c>
      <c r="J50" s="5">
        <f>I50*G50</f>
        <v>161032.6</v>
      </c>
      <c r="K50" s="6"/>
      <c r="L50" s="7">
        <f>IF(I50&gt;K50,G50*(H50+I50),G50*(H50+K50))</f>
        <v>1039906.1</v>
      </c>
      <c r="M50" s="7"/>
      <c r="N50" s="8"/>
      <c r="O50" s="8">
        <f>ROUND((L50+M50+N50),0)</f>
        <v>1039906</v>
      </c>
    </row>
    <row r="51" spans="1:15" x14ac:dyDescent="0.4">
      <c r="A51" s="2">
        <v>24004</v>
      </c>
      <c r="B51" s="2" t="s">
        <v>70</v>
      </c>
      <c r="C51" s="3">
        <v>316</v>
      </c>
      <c r="D51" s="3">
        <v>311</v>
      </c>
      <c r="E51" s="3">
        <v>311</v>
      </c>
      <c r="F51" s="3">
        <f>(C51+D51)/2</f>
        <v>313.5</v>
      </c>
      <c r="G51" s="3">
        <f>IF(E51&gt;F51,E51,F51)</f>
        <v>313.5</v>
      </c>
      <c r="H51" s="4">
        <v>4625.6499999999996</v>
      </c>
      <c r="I51" s="6">
        <f>IF(G51&lt;200,847.54,IF(G51&gt;600,0,((G51*-0.0005)+0.3)*4237.72))</f>
        <v>607.05339000000004</v>
      </c>
      <c r="J51" s="5">
        <f>I51*G51</f>
        <v>190311.237765</v>
      </c>
      <c r="K51" s="6"/>
      <c r="L51" s="7">
        <f>IF(I51&gt;K51,G51*(H51+I51),G51*(H51+K51))</f>
        <v>1640452.5127649999</v>
      </c>
      <c r="M51" s="7">
        <v>12721</v>
      </c>
      <c r="N51" s="8">
        <v>0</v>
      </c>
      <c r="O51" s="8">
        <f>ROUND((L51+M51+N51),0)</f>
        <v>1653174</v>
      </c>
    </row>
    <row r="52" spans="1:15" x14ac:dyDescent="0.4">
      <c r="A52" s="2">
        <v>50003</v>
      </c>
      <c r="B52" s="2" t="s">
        <v>126</v>
      </c>
      <c r="C52" s="3">
        <v>644.41999999999996</v>
      </c>
      <c r="D52" s="3">
        <v>655.56</v>
      </c>
      <c r="E52" s="3">
        <v>639.70000000000005</v>
      </c>
      <c r="F52" s="3">
        <f>(C52+D52)/2</f>
        <v>649.99</v>
      </c>
      <c r="G52" s="3">
        <f>IF(E52&gt;F52,E52,F52)</f>
        <v>649.99</v>
      </c>
      <c r="H52" s="4">
        <v>4625.6499999999996</v>
      </c>
      <c r="I52" s="6">
        <f>IF(G52&lt;200,847.54,IF(G52&gt;600,0,((G52*-0.0005)+0.3)*4237.72))</f>
        <v>0</v>
      </c>
      <c r="J52" s="5">
        <f>I52*G52</f>
        <v>0</v>
      </c>
      <c r="K52" s="6"/>
      <c r="L52" s="7">
        <f>IF(I52&gt;K52,G52*(H52+I52),G52*(H52+K52))</f>
        <v>3006626.2434999999</v>
      </c>
      <c r="M52" s="7">
        <v>30067</v>
      </c>
      <c r="N52" s="8"/>
      <c r="O52" s="8">
        <f>ROUND((L52+M52+N52),0)</f>
        <v>3036693</v>
      </c>
    </row>
    <row r="53" spans="1:15" x14ac:dyDescent="0.4">
      <c r="A53" s="2">
        <v>14001</v>
      </c>
      <c r="B53" s="2" t="s">
        <v>45</v>
      </c>
      <c r="C53" s="3">
        <v>211</v>
      </c>
      <c r="D53" s="3">
        <v>203</v>
      </c>
      <c r="E53" s="3">
        <v>207</v>
      </c>
      <c r="F53" s="3">
        <f>(C53+D53)/2</f>
        <v>207</v>
      </c>
      <c r="G53" s="3">
        <f>IF(E53&gt;F53,E53,F53)</f>
        <v>207</v>
      </c>
      <c r="H53" s="4">
        <v>4625.6499999999996</v>
      </c>
      <c r="I53" s="6">
        <f>IF(G53&lt;200,847.54,IF(G53&gt;600,0,((G53*-0.0005)+0.3)*4237.72))</f>
        <v>832.71197999999993</v>
      </c>
      <c r="J53" s="5">
        <f>I53*G53</f>
        <v>172371.37985999999</v>
      </c>
      <c r="K53" s="6"/>
      <c r="L53" s="7">
        <f>IF(I53&gt;K53,G53*(H53+I53),G53*(H53+K53))</f>
        <v>1129880.92986</v>
      </c>
      <c r="M53" s="7"/>
      <c r="N53" s="8">
        <v>0</v>
      </c>
      <c r="O53" s="8">
        <f>ROUND((L53+M53+N53),0)</f>
        <v>1129881</v>
      </c>
    </row>
    <row r="54" spans="1:15" x14ac:dyDescent="0.4">
      <c r="A54" s="2">
        <v>6002</v>
      </c>
      <c r="B54" s="2" t="s">
        <v>30</v>
      </c>
      <c r="C54" s="3">
        <v>186</v>
      </c>
      <c r="D54" s="3">
        <v>190</v>
      </c>
      <c r="E54" s="3">
        <v>174</v>
      </c>
      <c r="F54" s="3">
        <f>(C54+D54)/2</f>
        <v>188</v>
      </c>
      <c r="G54" s="3">
        <f>IF(E54&gt;F54,E54,F54)</f>
        <v>188</v>
      </c>
      <c r="H54" s="4">
        <v>4625.6499999999996</v>
      </c>
      <c r="I54" s="6">
        <f>IF(G54&lt;200,847.54,IF(G54&gt;600,0,((G54*-0.0005)+0.3)*4237.72))</f>
        <v>847.54</v>
      </c>
      <c r="J54" s="5">
        <f>I54*G54</f>
        <v>159337.51999999999</v>
      </c>
      <c r="K54" s="6"/>
      <c r="L54" s="7">
        <f>IF(I54&gt;K54,G54*(H54+I54),G54*(H54+K54))</f>
        <v>1028959.72</v>
      </c>
      <c r="M54" s="7"/>
      <c r="N54" s="8">
        <v>0</v>
      </c>
      <c r="O54" s="8">
        <f>ROUND((L54+M54+N54),0)</f>
        <v>1028960</v>
      </c>
    </row>
    <row r="55" spans="1:15" x14ac:dyDescent="0.4">
      <c r="A55" s="2">
        <v>33001</v>
      </c>
      <c r="B55" s="2" t="s">
        <v>86</v>
      </c>
      <c r="C55" s="3">
        <v>376.02</v>
      </c>
      <c r="D55" s="3">
        <v>354.09</v>
      </c>
      <c r="E55" s="3">
        <v>339.1</v>
      </c>
      <c r="F55" s="3">
        <f>(C55+D55)/2</f>
        <v>365.05499999999995</v>
      </c>
      <c r="G55" s="3">
        <f>IF(E55&gt;F55,E55,F55)</f>
        <v>365.05499999999995</v>
      </c>
      <c r="H55" s="4">
        <v>4625.6499999999996</v>
      </c>
      <c r="I55" s="6">
        <f>IF(G55&lt;200,847.54,IF(G55&gt;600,0,((G55*-0.0005)+0.3)*4237.72))</f>
        <v>497.81556270000004</v>
      </c>
      <c r="J55" s="5">
        <f>I55*G55</f>
        <v>181730.06024144849</v>
      </c>
      <c r="K55" s="6"/>
      <c r="L55" s="7">
        <f>IF(I55&gt;K55,G55*(H55+I55),G55*(H55+K55))</f>
        <v>1870346.720991448</v>
      </c>
      <c r="M55" s="7">
        <v>45100</v>
      </c>
      <c r="N55" s="8">
        <v>0</v>
      </c>
      <c r="O55" s="8">
        <f>ROUND((L55+M55+N55),0)</f>
        <v>1915447</v>
      </c>
    </row>
    <row r="56" spans="1:15" x14ac:dyDescent="0.4">
      <c r="A56" s="2">
        <v>49004</v>
      </c>
      <c r="B56" s="2" t="s">
        <v>122</v>
      </c>
      <c r="C56" s="3">
        <v>527.15</v>
      </c>
      <c r="D56" s="3">
        <v>520</v>
      </c>
      <c r="E56" s="3">
        <v>494</v>
      </c>
      <c r="F56" s="3">
        <f>(C56+D56)/2</f>
        <v>523.57500000000005</v>
      </c>
      <c r="G56" s="3">
        <f>IF(E56&gt;F56,E56,F56)</f>
        <v>523.57500000000005</v>
      </c>
      <c r="H56" s="4">
        <v>4625.6499999999996</v>
      </c>
      <c r="I56" s="6">
        <f>IF(G56&lt;200,847.54,IF(G56&gt;600,0,((G56*-0.0005)+0.3)*4237.72))</f>
        <v>161.93387549999994</v>
      </c>
      <c r="J56" s="5">
        <f>I56*G56</f>
        <v>84784.52886491247</v>
      </c>
      <c r="K56" s="6"/>
      <c r="L56" s="7">
        <f>IF(I56&gt;K56,G56*(H56+I56),G56*(H56+K56))</f>
        <v>2506659.2276149127</v>
      </c>
      <c r="M56" s="7"/>
      <c r="N56" s="8"/>
      <c r="O56" s="8">
        <f>ROUND((L56+M56+N56),0)</f>
        <v>2506659</v>
      </c>
    </row>
    <row r="57" spans="1:15" x14ac:dyDescent="0.4">
      <c r="A57" s="2">
        <v>63001</v>
      </c>
      <c r="B57" s="2" t="s">
        <v>161</v>
      </c>
      <c r="C57" s="3">
        <v>274</v>
      </c>
      <c r="D57" s="3">
        <v>274</v>
      </c>
      <c r="E57" s="3">
        <v>275</v>
      </c>
      <c r="F57" s="3">
        <f>(C57+D57)/2</f>
        <v>274</v>
      </c>
      <c r="G57" s="3">
        <f>IF(E57&gt;F57,E57,F57)</f>
        <v>275</v>
      </c>
      <c r="H57" s="4">
        <v>4625.6499999999996</v>
      </c>
      <c r="I57" s="6">
        <f>IF(G57&lt;200,847.54,IF(G57&gt;600,0,((G57*-0.0005)+0.3)*4237.72))</f>
        <v>688.62949999999989</v>
      </c>
      <c r="J57" s="5">
        <f>I57*G57</f>
        <v>189373.11249999996</v>
      </c>
      <c r="K57" s="6"/>
      <c r="L57" s="7">
        <f>IF(I57&gt;K57,G57*(H57+I57),G57*(H57+K57))</f>
        <v>1461426.8624999998</v>
      </c>
      <c r="M57" s="7"/>
      <c r="N57" s="8"/>
      <c r="O57" s="8">
        <f>ROUND((L57+M57+N57),0)</f>
        <v>1461427</v>
      </c>
    </row>
    <row r="58" spans="1:15" x14ac:dyDescent="0.4">
      <c r="A58" s="2">
        <v>53001</v>
      </c>
      <c r="B58" s="2" t="s">
        <v>135</v>
      </c>
      <c r="C58" s="3">
        <v>244.32</v>
      </c>
      <c r="D58" s="3">
        <v>257.26</v>
      </c>
      <c r="E58" s="3">
        <v>263.39999999999998</v>
      </c>
      <c r="F58" s="3">
        <f>(C58+D58)/2</f>
        <v>250.79</v>
      </c>
      <c r="G58" s="3">
        <f>IF(E58&gt;F58,E58,F58)</f>
        <v>263.39999999999998</v>
      </c>
      <c r="H58" s="4">
        <v>4625.6499999999996</v>
      </c>
      <c r="I58" s="6">
        <f>IF(G58&lt;200,847.54,IF(G58&gt;600,0,((G58*-0.0005)+0.3)*4237.72))</f>
        <v>713.20827600000007</v>
      </c>
      <c r="J58" s="5">
        <f>I58*G58</f>
        <v>187859.05989840001</v>
      </c>
      <c r="K58" s="6"/>
      <c r="L58" s="7">
        <f>IF(I58&gt;K58,G58*(H58+I58),G58*(H58+K58))</f>
        <v>1406255.2698983999</v>
      </c>
      <c r="M58" s="7"/>
      <c r="N58" s="8"/>
      <c r="O58" s="8">
        <f>ROUND((L58+M58+N58),0)</f>
        <v>1406255</v>
      </c>
    </row>
    <row r="59" spans="1:15" x14ac:dyDescent="0.4">
      <c r="A59" s="2">
        <v>25003</v>
      </c>
      <c r="B59" s="2" t="s">
        <v>72</v>
      </c>
      <c r="C59" s="3">
        <v>130.4</v>
      </c>
      <c r="D59" s="3">
        <v>126</v>
      </c>
      <c r="E59" s="3">
        <v>108</v>
      </c>
      <c r="F59" s="3">
        <f>(C59+D59)/2</f>
        <v>128.19999999999999</v>
      </c>
      <c r="G59" s="3">
        <f>IF(E59&gt;F59,E59,F59)</f>
        <v>128.19999999999999</v>
      </c>
      <c r="H59" s="4">
        <v>4625.6499999999996</v>
      </c>
      <c r="I59" s="6">
        <f>IF(G59&lt;200,847.54,IF(G59&gt;600,0,((G59*-0.0005)+0.3)*4237.72))</f>
        <v>847.54</v>
      </c>
      <c r="J59" s="5">
        <f>I59*G59</f>
        <v>108654.62799999998</v>
      </c>
      <c r="K59" s="6"/>
      <c r="L59" s="7">
        <f>IF(I59&gt;K59,G59*(H59+I59),G59*(H59+K59))</f>
        <v>701662.95799999987</v>
      </c>
      <c r="M59" s="7"/>
      <c r="N59" s="8">
        <v>0</v>
      </c>
      <c r="O59" s="8">
        <f>ROUND((L59+M59+N59),0)</f>
        <v>701663</v>
      </c>
    </row>
    <row r="60" spans="1:15" x14ac:dyDescent="0.4">
      <c r="A60" s="2">
        <v>26004</v>
      </c>
      <c r="B60" s="2" t="s">
        <v>75</v>
      </c>
      <c r="C60" s="3">
        <v>357</v>
      </c>
      <c r="D60" s="3">
        <v>376</v>
      </c>
      <c r="E60" s="3">
        <v>379</v>
      </c>
      <c r="F60" s="3">
        <f>(C60+D60)/2</f>
        <v>366.5</v>
      </c>
      <c r="G60" s="3">
        <f>IF(E60&gt;F60,E60,F60)</f>
        <v>379</v>
      </c>
      <c r="H60" s="4">
        <v>4625.6499999999996</v>
      </c>
      <c r="I60" s="6">
        <f>IF(G60&lt;200,847.54,IF(G60&gt;600,0,((G60*-0.0005)+0.3)*4237.72))</f>
        <v>468.26805999999999</v>
      </c>
      <c r="J60" s="5">
        <f>I60*G60</f>
        <v>177473.59474</v>
      </c>
      <c r="K60" s="6"/>
      <c r="L60" s="7">
        <f>IF(I60&gt;K60,G60*(H60+I60),G60*(H60+K60))</f>
        <v>1930594.9447399999</v>
      </c>
      <c r="M60" s="7"/>
      <c r="N60" s="8">
        <v>0</v>
      </c>
      <c r="O60" s="8">
        <f>ROUND((L60+M60+N60),0)</f>
        <v>1930595</v>
      </c>
    </row>
    <row r="61" spans="1:15" x14ac:dyDescent="0.4">
      <c r="A61" s="10">
        <v>6006</v>
      </c>
      <c r="B61" s="2" t="s">
        <v>32</v>
      </c>
      <c r="C61" s="3">
        <v>591</v>
      </c>
      <c r="D61" s="3">
        <v>588</v>
      </c>
      <c r="E61" s="3">
        <v>581</v>
      </c>
      <c r="F61" s="3">
        <f>(C61+D61)/2</f>
        <v>589.5</v>
      </c>
      <c r="G61" s="3">
        <f>IF(E61&gt;F61,E61,F61)</f>
        <v>589.5</v>
      </c>
      <c r="H61" s="4">
        <v>4625.6499999999996</v>
      </c>
      <c r="I61" s="6">
        <f>IF(G61&lt;200,847.54,IF(G61&gt;600,0,((G61*-0.0005)+0.3)*4237.72))</f>
        <v>22.248029999999904</v>
      </c>
      <c r="J61" s="5">
        <f>I61*G61</f>
        <v>13115.213684999944</v>
      </c>
      <c r="K61" s="6"/>
      <c r="L61" s="7">
        <f>IF(I61&gt;K61,G61*(H61+I61),G61*(H61+K61))</f>
        <v>2739935.8886849997</v>
      </c>
      <c r="M61" s="7">
        <v>5782</v>
      </c>
      <c r="N61" s="8">
        <v>0</v>
      </c>
      <c r="O61" s="8">
        <f>ROUND((L61+M61+N61),0)</f>
        <v>2745718</v>
      </c>
    </row>
    <row r="62" spans="1:15" x14ac:dyDescent="0.4">
      <c r="A62" s="2">
        <v>27001</v>
      </c>
      <c r="B62" s="2" t="s">
        <v>77</v>
      </c>
      <c r="C62" s="3">
        <v>301</v>
      </c>
      <c r="D62" s="3">
        <v>299</v>
      </c>
      <c r="E62" s="3">
        <v>300</v>
      </c>
      <c r="F62" s="3">
        <f>(C62+D62)/2</f>
        <v>300</v>
      </c>
      <c r="G62" s="3">
        <f>IF(E62&gt;F62,E62,F62)</f>
        <v>300</v>
      </c>
      <c r="H62" s="4">
        <v>4625.6499999999996</v>
      </c>
      <c r="I62" s="6">
        <f>IF(G62&lt;200,847.54,IF(G62&gt;600,0,((G62*-0.0005)+0.3)*4237.72))</f>
        <v>635.65800000000002</v>
      </c>
      <c r="J62" s="5">
        <f>I62*G62</f>
        <v>190697.4</v>
      </c>
      <c r="K62" s="6"/>
      <c r="L62" s="7">
        <f>IF(I62&gt;K62,G62*(H62+I62),G62*(H62+K62))</f>
        <v>1578392.4</v>
      </c>
      <c r="M62" s="7"/>
      <c r="N62" s="8">
        <v>0</v>
      </c>
      <c r="O62" s="8">
        <f>ROUND((L62+M62+N62),0)</f>
        <v>1578392</v>
      </c>
    </row>
    <row r="63" spans="1:15" x14ac:dyDescent="0.4">
      <c r="A63" s="2">
        <v>28003</v>
      </c>
      <c r="B63" s="2" t="s">
        <v>80</v>
      </c>
      <c r="C63" s="3">
        <v>696</v>
      </c>
      <c r="D63" s="3">
        <v>677</v>
      </c>
      <c r="E63" s="3">
        <v>715</v>
      </c>
      <c r="F63" s="3">
        <f>(C63+D63)/2</f>
        <v>686.5</v>
      </c>
      <c r="G63" s="3">
        <f>IF(E63&gt;F63,E63,F63)</f>
        <v>715</v>
      </c>
      <c r="H63" s="4">
        <v>4625.6499999999996</v>
      </c>
      <c r="I63" s="6">
        <f>IF(G63&lt;200,847.54,IF(G63&gt;600,0,((G63*-0.0005)+0.3)*4237.72))</f>
        <v>0</v>
      </c>
      <c r="J63" s="5">
        <f>I63*G63</f>
        <v>0</v>
      </c>
      <c r="K63" s="6"/>
      <c r="L63" s="7">
        <f>IF(I63&gt;K63,G63*(H63+I63),G63*(H63+K63))</f>
        <v>3307339.7499999995</v>
      </c>
      <c r="M63" s="7">
        <v>4626</v>
      </c>
      <c r="N63" s="8">
        <v>0</v>
      </c>
      <c r="O63" s="8">
        <f>ROUND((L63+M63+N63),0)</f>
        <v>3311966</v>
      </c>
    </row>
    <row r="64" spans="1:15" x14ac:dyDescent="0.4">
      <c r="A64" s="2">
        <v>30001</v>
      </c>
      <c r="B64" s="2" t="s">
        <v>82</v>
      </c>
      <c r="C64" s="3">
        <v>386.27</v>
      </c>
      <c r="D64" s="3">
        <v>402</v>
      </c>
      <c r="E64" s="3">
        <v>409.28</v>
      </c>
      <c r="F64" s="3">
        <f>(C64+D64)/2</f>
        <v>394.13499999999999</v>
      </c>
      <c r="G64" s="3">
        <f>IF(E64&gt;F64,E64,F64)</f>
        <v>409.28</v>
      </c>
      <c r="H64" s="4">
        <v>4625.6499999999996</v>
      </c>
      <c r="I64" s="6">
        <f>IF(G64&lt;200,847.54,IF(G64&gt;600,0,((G64*-0.0005)+0.3)*4237.72))</f>
        <v>404.10897920000002</v>
      </c>
      <c r="J64" s="5">
        <f>I64*G64</f>
        <v>165393.72300697601</v>
      </c>
      <c r="K64" s="6"/>
      <c r="L64" s="7">
        <f>IF(I64&gt;K64,G64*(H64+I64),G64*(H64+K64))</f>
        <v>2058579.7550069757</v>
      </c>
      <c r="M64" s="7">
        <v>16190</v>
      </c>
      <c r="N64" s="8">
        <v>0</v>
      </c>
      <c r="O64" s="8">
        <f>ROUND((L64+M64+N64),0)</f>
        <v>2074770</v>
      </c>
    </row>
    <row r="65" spans="1:15" x14ac:dyDescent="0.4">
      <c r="A65" s="2">
        <v>31001</v>
      </c>
      <c r="B65" s="2" t="s">
        <v>84</v>
      </c>
      <c r="C65" s="3">
        <v>179.25</v>
      </c>
      <c r="D65" s="3">
        <v>179.25</v>
      </c>
      <c r="E65" s="3">
        <v>169.25</v>
      </c>
      <c r="F65" s="3">
        <f>(C65+D65)/2</f>
        <v>179.25</v>
      </c>
      <c r="G65" s="3">
        <f>IF(E65&gt;F65,E65,F65)</f>
        <v>179.25</v>
      </c>
      <c r="H65" s="4">
        <v>4625.6499999999996</v>
      </c>
      <c r="I65" s="6">
        <f>IF(G65&lt;200,847.54,IF(G65&gt;600,0,((G65*-0.0005)+0.3)*4237.72))</f>
        <v>847.54</v>
      </c>
      <c r="J65" s="5">
        <f>I65*G65</f>
        <v>151921.54499999998</v>
      </c>
      <c r="K65" s="6"/>
      <c r="L65" s="7">
        <f>IF(I65&gt;K65,G65*(H65+I65),G65*(H65+K65))</f>
        <v>981069.30749999988</v>
      </c>
      <c r="M65" s="7"/>
      <c r="N65" s="8">
        <v>0</v>
      </c>
      <c r="O65" s="8">
        <f>ROUND((L65+M65+N65),0)</f>
        <v>981069</v>
      </c>
    </row>
    <row r="66" spans="1:15" x14ac:dyDescent="0.4">
      <c r="A66" s="2">
        <v>41002</v>
      </c>
      <c r="B66" s="2" t="s">
        <v>104</v>
      </c>
      <c r="C66" s="3">
        <v>2689.25</v>
      </c>
      <c r="D66" s="3">
        <v>2999.72</v>
      </c>
      <c r="E66" s="3">
        <v>3267.04</v>
      </c>
      <c r="F66" s="3">
        <f>(C66+D66)/2</f>
        <v>2844.4849999999997</v>
      </c>
      <c r="G66" s="3">
        <f>IF(E66&gt;F66,E66,F66)</f>
        <v>3267.04</v>
      </c>
      <c r="H66" s="4">
        <v>4625.6499999999996</v>
      </c>
      <c r="I66" s="6">
        <f>IF(G66&lt;200,847.54,IF(G66&gt;600,0,((G66*-0.0005)+0.3)*4237.72))</f>
        <v>0</v>
      </c>
      <c r="J66" s="5">
        <f>I66*G66</f>
        <v>0</v>
      </c>
      <c r="K66" s="6"/>
      <c r="L66" s="7">
        <f>IF(I66&gt;K66,G66*(H66+I66),G66*(H66+K66))</f>
        <v>15112183.575999999</v>
      </c>
      <c r="M66" s="7">
        <v>20815</v>
      </c>
      <c r="N66" s="8"/>
      <c r="O66" s="8">
        <f>ROUND((L66+M66+N66),0)</f>
        <v>15132999</v>
      </c>
    </row>
    <row r="67" spans="1:15" x14ac:dyDescent="0.4">
      <c r="A67" s="2">
        <v>14002</v>
      </c>
      <c r="B67" s="2" t="s">
        <v>46</v>
      </c>
      <c r="C67" s="3">
        <v>154</v>
      </c>
      <c r="D67" s="3">
        <v>170</v>
      </c>
      <c r="E67" s="3">
        <v>173</v>
      </c>
      <c r="F67" s="3">
        <f>(C67+D67)/2</f>
        <v>162</v>
      </c>
      <c r="G67" s="3">
        <f>IF(E67&gt;F67,E67,F67)</f>
        <v>173</v>
      </c>
      <c r="H67" s="4">
        <v>4625.6499999999996</v>
      </c>
      <c r="I67" s="6">
        <f>IF(G67&lt;200,847.54,IF(G67&gt;600,0,((G67*-0.0005)+0.3)*4237.72))</f>
        <v>847.54</v>
      </c>
      <c r="J67" s="5">
        <f>I67*G67</f>
        <v>146624.41999999998</v>
      </c>
      <c r="K67" s="6"/>
      <c r="L67" s="7">
        <f>IF(I67&gt;K67,G67*(H67+I67),G67*(H67+K67))</f>
        <v>946861.86999999988</v>
      </c>
      <c r="M67" s="7"/>
      <c r="N67" s="8">
        <v>0</v>
      </c>
      <c r="O67" s="8">
        <f>ROUND((L67+M67+N67),0)</f>
        <v>946862</v>
      </c>
    </row>
    <row r="68" spans="1:15" x14ac:dyDescent="0.4">
      <c r="A68" s="2">
        <v>10001</v>
      </c>
      <c r="B68" s="2" t="s">
        <v>37</v>
      </c>
      <c r="C68" s="3">
        <v>113</v>
      </c>
      <c r="D68" s="3">
        <v>115</v>
      </c>
      <c r="E68" s="3">
        <v>120</v>
      </c>
      <c r="F68" s="3">
        <f>(C68+D68)/2</f>
        <v>114</v>
      </c>
      <c r="G68" s="3">
        <f>IF(E68&gt;F68,E68,F68)</f>
        <v>120</v>
      </c>
      <c r="H68" s="4">
        <v>4625.6499999999996</v>
      </c>
      <c r="I68" s="6">
        <f>IF(G68&lt;200,847.54,IF(G68&gt;600,0,((G68*-0.0005)+0.3)*4237.72))</f>
        <v>847.54</v>
      </c>
      <c r="J68" s="5">
        <f>I68*G68</f>
        <v>101704.79999999999</v>
      </c>
      <c r="K68" s="6"/>
      <c r="L68" s="7">
        <f>IF(I68&gt;K68,G68*(H68+I68),G68*(H68+K68))</f>
        <v>656782.79999999993</v>
      </c>
      <c r="M68" s="7"/>
      <c r="N68" s="8">
        <v>0</v>
      </c>
      <c r="O68" s="8">
        <f>ROUND((L68+M68+N68),0)</f>
        <v>656783</v>
      </c>
    </row>
    <row r="69" spans="1:15" x14ac:dyDescent="0.4">
      <c r="A69" s="2">
        <v>34002</v>
      </c>
      <c r="B69" s="2" t="s">
        <v>90</v>
      </c>
      <c r="C69" s="3">
        <v>280</v>
      </c>
      <c r="D69" s="3">
        <v>274</v>
      </c>
      <c r="E69" s="3">
        <v>268</v>
      </c>
      <c r="F69" s="3">
        <f>(C69+D69)/2</f>
        <v>277</v>
      </c>
      <c r="G69" s="3">
        <f>IF(E69&gt;F69,E69,F69)</f>
        <v>277</v>
      </c>
      <c r="H69" s="4">
        <v>4625.6499999999996</v>
      </c>
      <c r="I69" s="6">
        <f>IF(G69&lt;200,847.54,IF(G69&gt;600,0,((G69*-0.0005)+0.3)*4237.72))</f>
        <v>684.39177999999993</v>
      </c>
      <c r="J69" s="5">
        <f>I69*G69</f>
        <v>189576.52305999998</v>
      </c>
      <c r="K69" s="6"/>
      <c r="L69" s="7">
        <f>IF(I69&gt;K69,G69*(H69+I69),G69*(H69+K69))</f>
        <v>1470881.5730599998</v>
      </c>
      <c r="M69" s="7"/>
      <c r="N69" s="8">
        <v>0</v>
      </c>
      <c r="O69" s="8">
        <f>ROUND((L69+M69+N69),0)</f>
        <v>1470882</v>
      </c>
    </row>
    <row r="70" spans="1:15" x14ac:dyDescent="0.4">
      <c r="A70" s="2">
        <v>51002</v>
      </c>
      <c r="B70" s="2" t="s">
        <v>129</v>
      </c>
      <c r="C70" s="3">
        <v>500</v>
      </c>
      <c r="D70" s="3">
        <v>510.2</v>
      </c>
      <c r="E70" s="3">
        <v>517.5</v>
      </c>
      <c r="F70" s="3">
        <f>(C70+D70)/2</f>
        <v>505.1</v>
      </c>
      <c r="G70" s="3">
        <f>IF(E70&gt;F70,E70,F70)</f>
        <v>517.5</v>
      </c>
      <c r="H70" s="4">
        <v>4625.6499999999996</v>
      </c>
      <c r="I70" s="6">
        <f>IF(G70&lt;200,847.54,IF(G70&gt;600,0,((G70*-0.0005)+0.3)*4237.72))</f>
        <v>174.80595000000005</v>
      </c>
      <c r="J70" s="5">
        <f>I70*G70</f>
        <v>90462.079125000033</v>
      </c>
      <c r="K70" s="6"/>
      <c r="L70" s="7">
        <f>IF(I70&gt;K70,G70*(H70+I70),G70*(H70+K70))</f>
        <v>2484235.9541249997</v>
      </c>
      <c r="M70" s="7">
        <v>11564</v>
      </c>
      <c r="N70" s="8"/>
      <c r="O70" s="8">
        <f>ROUND((L70+M70+N70),0)</f>
        <v>2495800</v>
      </c>
    </row>
    <row r="71" spans="1:15" x14ac:dyDescent="0.4">
      <c r="A71" s="2">
        <v>56006</v>
      </c>
      <c r="B71" s="2" t="s">
        <v>145</v>
      </c>
      <c r="C71" s="3">
        <v>230</v>
      </c>
      <c r="D71" s="3">
        <v>210</v>
      </c>
      <c r="E71" s="3">
        <v>206</v>
      </c>
      <c r="F71" s="3">
        <f>(C71+D71)/2</f>
        <v>220</v>
      </c>
      <c r="G71" s="3">
        <f>IF(E71&gt;F71,E71,F71)</f>
        <v>220</v>
      </c>
      <c r="H71" s="4">
        <v>4625.6499999999996</v>
      </c>
      <c r="I71" s="6">
        <f>IF(G71&lt;200,847.54,IF(G71&gt;600,0,((G71*-0.0005)+0.3)*4237.72))</f>
        <v>805.16680000000008</v>
      </c>
      <c r="J71" s="5">
        <f>I71*G71</f>
        <v>177136.69600000003</v>
      </c>
      <c r="K71" s="6"/>
      <c r="L71" s="7">
        <f>IF(I71&gt;K71,G71*(H71+I71),G71*(H71+K71))</f>
        <v>1194779.696</v>
      </c>
      <c r="M71" s="7">
        <v>12721</v>
      </c>
      <c r="N71" s="8"/>
      <c r="O71" s="8">
        <f>ROUND((L71+M71+N71),0)</f>
        <v>1207501</v>
      </c>
    </row>
    <row r="72" spans="1:15" x14ac:dyDescent="0.4">
      <c r="A72" s="2">
        <v>23002</v>
      </c>
      <c r="B72" s="2" t="s">
        <v>68</v>
      </c>
      <c r="C72" s="3">
        <v>818.53</v>
      </c>
      <c r="D72" s="3">
        <v>803.64</v>
      </c>
      <c r="E72" s="3">
        <v>808.08</v>
      </c>
      <c r="F72" s="3">
        <f>(C72+D72)/2</f>
        <v>811.08500000000004</v>
      </c>
      <c r="G72" s="3">
        <f>IF(E72&gt;F72,E72,F72)</f>
        <v>811.08500000000004</v>
      </c>
      <c r="H72" s="4">
        <v>4625.6499999999996</v>
      </c>
      <c r="I72" s="6">
        <f>IF(G72&lt;200,847.54,IF(G72&gt;600,0,((G72*-0.0005)+0.3)*4237.72))</f>
        <v>0</v>
      </c>
      <c r="J72" s="5">
        <f>I72*G72</f>
        <v>0</v>
      </c>
      <c r="K72" s="6"/>
      <c r="L72" s="7">
        <f>IF(I72&gt;K72,G72*(H72+I72),G72*(H72+K72))</f>
        <v>3751795.3302499996</v>
      </c>
      <c r="M72" s="7">
        <v>2313</v>
      </c>
      <c r="N72" s="8">
        <v>0</v>
      </c>
      <c r="O72" s="8">
        <f>ROUND((L72+M72+N72),0)</f>
        <v>3754108</v>
      </c>
    </row>
    <row r="73" spans="1:15" x14ac:dyDescent="0.4">
      <c r="A73" s="2">
        <v>53002</v>
      </c>
      <c r="B73" s="2" t="s">
        <v>136</v>
      </c>
      <c r="C73" s="3">
        <v>111</v>
      </c>
      <c r="D73" s="3">
        <v>107.2</v>
      </c>
      <c r="E73" s="3">
        <v>102</v>
      </c>
      <c r="F73" s="3">
        <f>(C73+D73)/2</f>
        <v>109.1</v>
      </c>
      <c r="G73" s="3">
        <f>IF(E73&gt;F73,E73,F73)</f>
        <v>109.1</v>
      </c>
      <c r="H73" s="4">
        <v>4625.6499999999996</v>
      </c>
      <c r="I73" s="6">
        <f>IF(G73&lt;200,847.54,IF(G73&gt;600,0,((G73*-0.0005)+0.3)*4237.72))</f>
        <v>847.54</v>
      </c>
      <c r="J73" s="5">
        <f>I73*G73</f>
        <v>92466.613999999987</v>
      </c>
      <c r="K73" s="6"/>
      <c r="L73" s="7">
        <f>IF(I73&gt;K73,G73*(H73+I73),G73*(H73+K73))</f>
        <v>597125.02899999998</v>
      </c>
      <c r="M73" s="7"/>
      <c r="N73" s="8"/>
      <c r="O73" s="8">
        <f>ROUND((L73+M73+N73),0)</f>
        <v>597125</v>
      </c>
    </row>
    <row r="74" spans="1:15" x14ac:dyDescent="0.4">
      <c r="A74" s="2">
        <v>48003</v>
      </c>
      <c r="B74" s="2" t="s">
        <v>118</v>
      </c>
      <c r="C74" s="3">
        <v>364</v>
      </c>
      <c r="D74" s="3">
        <v>366.51</v>
      </c>
      <c r="E74" s="3">
        <v>370.88</v>
      </c>
      <c r="F74" s="3">
        <f>(C74+D74)/2</f>
        <v>365.255</v>
      </c>
      <c r="G74" s="3">
        <f>IF(E74&gt;F74,E74,F74)</f>
        <v>370.88</v>
      </c>
      <c r="H74" s="4">
        <v>4625.6499999999996</v>
      </c>
      <c r="I74" s="6">
        <f>IF(G74&lt;200,847.54,IF(G74&gt;600,0,((G74*-0.0005)+0.3)*4237.72))</f>
        <v>485.4732032</v>
      </c>
      <c r="J74" s="5">
        <f>I74*G74</f>
        <v>180052.30160281601</v>
      </c>
      <c r="K74" s="6"/>
      <c r="L74" s="7">
        <f>IF(I74&gt;K74,G74*(H74+I74),G74*(H74+K74))</f>
        <v>1895613.3736028159</v>
      </c>
      <c r="M74" s="7">
        <v>10408</v>
      </c>
      <c r="N74" s="8"/>
      <c r="O74" s="8">
        <f>ROUND((L74+M74+N74),0)</f>
        <v>1906021</v>
      </c>
    </row>
    <row r="75" spans="1:15" x14ac:dyDescent="0.4">
      <c r="A75" s="2">
        <v>2002</v>
      </c>
      <c r="B75" s="2" t="s">
        <v>18</v>
      </c>
      <c r="C75" s="3">
        <v>2214.2199999999998</v>
      </c>
      <c r="D75" s="3">
        <v>2323.0300000000002</v>
      </c>
      <c r="E75" s="3">
        <v>2304.5</v>
      </c>
      <c r="F75" s="3">
        <f>(C75+D75)/2</f>
        <v>2268.625</v>
      </c>
      <c r="G75" s="3">
        <f>IF(E75&gt;F75,E75,F75)</f>
        <v>2304.5</v>
      </c>
      <c r="H75" s="4">
        <v>4625.6499999999996</v>
      </c>
      <c r="I75" s="6">
        <f>IF(G75&lt;200,847.54,IF(G75&gt;600,0,((G75*-0.0005)+0.3)*4237.72))</f>
        <v>0</v>
      </c>
      <c r="J75" s="5">
        <f>I75*G75</f>
        <v>0</v>
      </c>
      <c r="K75" s="6"/>
      <c r="L75" s="7">
        <f>IF(I75&gt;K75,G75*(H75+I75),G75*(H75+K75))</f>
        <v>10659810.424999999</v>
      </c>
      <c r="M75" s="7">
        <v>578206</v>
      </c>
      <c r="N75" s="8">
        <v>11906</v>
      </c>
      <c r="O75" s="8">
        <f>ROUND((L75+M75+N75),0)</f>
        <v>11249922</v>
      </c>
    </row>
    <row r="76" spans="1:15" x14ac:dyDescent="0.4">
      <c r="A76" s="2">
        <v>22006</v>
      </c>
      <c r="B76" s="2" t="s">
        <v>66</v>
      </c>
      <c r="C76" s="3">
        <v>366.07</v>
      </c>
      <c r="D76" s="3">
        <v>356.26</v>
      </c>
      <c r="E76" s="3">
        <v>376.28</v>
      </c>
      <c r="F76" s="3">
        <f>(C76+D76)/2</f>
        <v>361.16499999999996</v>
      </c>
      <c r="G76" s="3">
        <f>IF(E76&gt;F76,E76,F76)</f>
        <v>376.28</v>
      </c>
      <c r="H76" s="4">
        <v>4625.6499999999996</v>
      </c>
      <c r="I76" s="6">
        <f>IF(G76&lt;200,847.54,IF(G76&gt;600,0,((G76*-0.0005)+0.3)*4237.72))</f>
        <v>474.0313592</v>
      </c>
      <c r="J76" s="5">
        <f>I76*G76</f>
        <v>178368.51983977598</v>
      </c>
      <c r="K76" s="6"/>
      <c r="L76" s="7">
        <f>IF(I76&gt;K76,G76*(H76+I76),G76*(H76+K76))</f>
        <v>1918908.1018397759</v>
      </c>
      <c r="M76" s="7">
        <v>20815</v>
      </c>
      <c r="N76" s="8">
        <v>0</v>
      </c>
      <c r="O76" s="8">
        <f>ROUND((L76+M76+N76),0)</f>
        <v>1939723</v>
      </c>
    </row>
    <row r="77" spans="1:15" x14ac:dyDescent="0.4">
      <c r="A77" s="2">
        <v>13003</v>
      </c>
      <c r="B77" s="2" t="s">
        <v>44</v>
      </c>
      <c r="C77" s="3">
        <v>286</v>
      </c>
      <c r="D77" s="3">
        <v>302</v>
      </c>
      <c r="E77" s="3">
        <v>286</v>
      </c>
      <c r="F77" s="3">
        <f>(C77+D77)/2</f>
        <v>294</v>
      </c>
      <c r="G77" s="3">
        <f>IF(E77&gt;F77,E77,F77)</f>
        <v>294</v>
      </c>
      <c r="H77" s="4">
        <v>4625.6499999999996</v>
      </c>
      <c r="I77" s="6">
        <f>IF(G77&lt;200,847.54,IF(G77&gt;600,0,((G77*-0.0005)+0.3)*4237.72))</f>
        <v>648.37116000000003</v>
      </c>
      <c r="J77" s="5">
        <f>I77*G77</f>
        <v>190621.12104</v>
      </c>
      <c r="K77" s="6">
        <v>339.01600000000002</v>
      </c>
      <c r="L77" s="7">
        <f>IF(I77&gt;K77,G77*(H77+I77),G77*(H77+K77))</f>
        <v>1550562.2210399997</v>
      </c>
      <c r="M77" s="7">
        <v>1156</v>
      </c>
      <c r="N77" s="8">
        <v>0</v>
      </c>
      <c r="O77" s="8">
        <f>ROUND((L77+M77+N77),0)</f>
        <v>1551718</v>
      </c>
    </row>
    <row r="78" spans="1:15" x14ac:dyDescent="0.4">
      <c r="A78" s="2">
        <v>2003</v>
      </c>
      <c r="B78" s="2" t="s">
        <v>19</v>
      </c>
      <c r="C78" s="3">
        <v>197.01</v>
      </c>
      <c r="D78" s="3">
        <v>223.01</v>
      </c>
      <c r="E78" s="3">
        <v>228</v>
      </c>
      <c r="F78" s="3">
        <f>(C78+D78)/2</f>
        <v>210.01</v>
      </c>
      <c r="G78" s="3">
        <f>IF(E78&gt;F78,E78,F78)</f>
        <v>228</v>
      </c>
      <c r="H78" s="4">
        <v>4625.6499999999996</v>
      </c>
      <c r="I78" s="6">
        <f>IF(G78&lt;200,847.54,IF(G78&gt;600,0,((G78*-0.0005)+0.3)*4237.72))</f>
        <v>788.2159200000001</v>
      </c>
      <c r="J78" s="5">
        <f>I78*G78</f>
        <v>179713.22976000002</v>
      </c>
      <c r="K78" s="6"/>
      <c r="L78" s="7">
        <f>IF(I78&gt;K78,G78*(H78+I78),G78*(H78+K78))</f>
        <v>1234361.42976</v>
      </c>
      <c r="M78" s="7">
        <v>5782</v>
      </c>
      <c r="N78" s="8">
        <v>0</v>
      </c>
      <c r="O78" s="8">
        <f>ROUND((L78+M78+N78),0)</f>
        <v>1240143</v>
      </c>
    </row>
    <row r="79" spans="1:15" x14ac:dyDescent="0.4">
      <c r="A79" s="2">
        <v>37003</v>
      </c>
      <c r="B79" s="2" t="s">
        <v>93</v>
      </c>
      <c r="C79" s="3">
        <v>168.1</v>
      </c>
      <c r="D79" s="3">
        <v>183</v>
      </c>
      <c r="E79" s="3">
        <v>191</v>
      </c>
      <c r="F79" s="3">
        <f>(C79+D79)/2</f>
        <v>175.55</v>
      </c>
      <c r="G79" s="3">
        <f>IF(E79&gt;F79,E79,F79)</f>
        <v>191</v>
      </c>
      <c r="H79" s="4">
        <v>4625.6499999999996</v>
      </c>
      <c r="I79" s="6">
        <f>IF(G79&lt;200,847.54,IF(G79&gt;600,0,((G79*-0.0005)+0.3)*4237.72))</f>
        <v>847.54</v>
      </c>
      <c r="J79" s="5">
        <f>I79*G79</f>
        <v>161880.13999999998</v>
      </c>
      <c r="K79" s="6"/>
      <c r="L79" s="7">
        <f>IF(I79&gt;K79,G79*(H79+I79),G79*(H79+K79))</f>
        <v>1045379.2899999999</v>
      </c>
      <c r="M79" s="7"/>
      <c r="N79" s="8">
        <v>0</v>
      </c>
      <c r="O79" s="8">
        <f>ROUND((L79+M79+N79),0)</f>
        <v>1045379</v>
      </c>
    </row>
    <row r="80" spans="1:15" x14ac:dyDescent="0.4">
      <c r="A80" s="2">
        <v>35002</v>
      </c>
      <c r="B80" s="2" t="s">
        <v>91</v>
      </c>
      <c r="C80" s="3">
        <v>348.8</v>
      </c>
      <c r="D80" s="3">
        <v>353</v>
      </c>
      <c r="E80" s="3">
        <v>362</v>
      </c>
      <c r="F80" s="3">
        <f>(C80+D80)/2</f>
        <v>350.9</v>
      </c>
      <c r="G80" s="3">
        <f>IF(E80&gt;F80,E80,F80)</f>
        <v>362</v>
      </c>
      <c r="H80" s="4">
        <v>4625.6499999999996</v>
      </c>
      <c r="I80" s="6">
        <f>IF(G80&lt;200,847.54,IF(G80&gt;600,0,((G80*-0.0005)+0.3)*4237.72))</f>
        <v>504.28868</v>
      </c>
      <c r="J80" s="5">
        <f>I80*G80</f>
        <v>182552.50216</v>
      </c>
      <c r="K80" s="6">
        <v>205.66399999999999</v>
      </c>
      <c r="L80" s="7">
        <f>IF(I80&gt;K80,G80*(H80+I80),G80*(H80+K80))</f>
        <v>1857037.8021599997</v>
      </c>
      <c r="M80" s="7"/>
      <c r="N80" s="8">
        <v>0</v>
      </c>
      <c r="O80" s="8">
        <f>ROUND((L80+M80+N80),0)</f>
        <v>1857038</v>
      </c>
    </row>
    <row r="81" spans="1:15" x14ac:dyDescent="0.4">
      <c r="A81" s="2">
        <v>7002</v>
      </c>
      <c r="B81" s="2" t="s">
        <v>34</v>
      </c>
      <c r="C81" s="3">
        <v>276</v>
      </c>
      <c r="D81" s="3">
        <v>272</v>
      </c>
      <c r="E81" s="3">
        <v>293</v>
      </c>
      <c r="F81" s="3">
        <f>(C81+D81)/2</f>
        <v>274</v>
      </c>
      <c r="G81" s="3">
        <f>IF(E81&gt;F81,E81,F81)</f>
        <v>293</v>
      </c>
      <c r="H81" s="4">
        <v>4625.6499999999996</v>
      </c>
      <c r="I81" s="6">
        <f>IF(G81&lt;200,847.54,IF(G81&gt;600,0,((G81*-0.0005)+0.3)*4237.72))</f>
        <v>650.49002000000007</v>
      </c>
      <c r="J81" s="5">
        <f>I81*G81</f>
        <v>190593.57586000001</v>
      </c>
      <c r="K81" s="6"/>
      <c r="L81" s="7">
        <f>IF(I81&gt;K81,G81*(H81+I81),G81*(H81+K81))</f>
        <v>1545909.0258599999</v>
      </c>
      <c r="M81" s="7">
        <v>8095</v>
      </c>
      <c r="N81" s="8">
        <v>0</v>
      </c>
      <c r="O81" s="8">
        <f>ROUND((L81+M81+N81),0)</f>
        <v>1554004</v>
      </c>
    </row>
    <row r="82" spans="1:15" x14ac:dyDescent="0.4">
      <c r="A82" s="2">
        <v>38003</v>
      </c>
      <c r="B82" s="2" t="s">
        <v>96</v>
      </c>
      <c r="C82" s="3">
        <v>191</v>
      </c>
      <c r="D82" s="3">
        <v>182</v>
      </c>
      <c r="E82" s="3">
        <v>165</v>
      </c>
      <c r="F82" s="3">
        <f>(C82+D82)/2</f>
        <v>186.5</v>
      </c>
      <c r="G82" s="3">
        <f>IF(E82&gt;F82,E82,F82)</f>
        <v>186.5</v>
      </c>
      <c r="H82" s="4">
        <v>4625.6499999999996</v>
      </c>
      <c r="I82" s="6">
        <f>IF(G82&lt;200,847.54,IF(G82&gt;600,0,((G82*-0.0005)+0.3)*4237.72))</f>
        <v>847.54</v>
      </c>
      <c r="J82" s="5">
        <f>I82*G82</f>
        <v>158066.21</v>
      </c>
      <c r="K82" s="6"/>
      <c r="L82" s="7">
        <f>IF(I82&gt;K82,G82*(H82+I82),G82*(H82+K82))</f>
        <v>1020749.9349999999</v>
      </c>
      <c r="M82" s="7"/>
      <c r="N82" s="8"/>
      <c r="O82" s="8">
        <f>ROUND((L82+M82+N82),0)</f>
        <v>1020750</v>
      </c>
    </row>
    <row r="83" spans="1:15" x14ac:dyDescent="0.4">
      <c r="A83" s="2">
        <v>45005</v>
      </c>
      <c r="B83" s="2" t="s">
        <v>114</v>
      </c>
      <c r="C83" s="3">
        <v>217</v>
      </c>
      <c r="D83" s="3">
        <v>223</v>
      </c>
      <c r="E83" s="3">
        <v>215</v>
      </c>
      <c r="F83" s="3">
        <f>(C83+D83)/2</f>
        <v>220</v>
      </c>
      <c r="G83" s="3">
        <f>IF(E83&gt;F83,E83,F83)</f>
        <v>220</v>
      </c>
      <c r="H83" s="4">
        <v>4625.6499999999996</v>
      </c>
      <c r="I83" s="6">
        <f>IF(G83&lt;200,847.54,IF(G83&gt;600,0,((G83*-0.0005)+0.3)*4237.72))</f>
        <v>805.16680000000008</v>
      </c>
      <c r="J83" s="5">
        <f>I83*G83</f>
        <v>177136.69600000003</v>
      </c>
      <c r="K83" s="6"/>
      <c r="L83" s="7">
        <f>IF(I83&gt;K83,G83*(H83+I83),G83*(H83+K83))</f>
        <v>1194779.696</v>
      </c>
      <c r="M83" s="7">
        <v>6938</v>
      </c>
      <c r="N83" s="8"/>
      <c r="O83" s="8">
        <f>ROUND((L83+M83+N83),0)</f>
        <v>1201718</v>
      </c>
    </row>
    <row r="84" spans="1:15" x14ac:dyDescent="0.4">
      <c r="A84" s="2">
        <v>40001</v>
      </c>
      <c r="B84" s="2" t="s">
        <v>101</v>
      </c>
      <c r="C84" s="3">
        <v>826.3</v>
      </c>
      <c r="D84" s="3">
        <v>820.64</v>
      </c>
      <c r="E84" s="3">
        <v>784.53</v>
      </c>
      <c r="F84" s="3">
        <f>(C84+D84)/2</f>
        <v>823.47</v>
      </c>
      <c r="G84" s="3">
        <f>IF(E84&gt;F84,E84,F84)</f>
        <v>823.47</v>
      </c>
      <c r="H84" s="4">
        <v>4625.6499999999996</v>
      </c>
      <c r="I84" s="6">
        <f>IF(G84&lt;200,847.54,IF(G84&gt;600,0,((G84*-0.0005)+0.3)*4237.72))</f>
        <v>0</v>
      </c>
      <c r="J84" s="5">
        <f>I84*G84</f>
        <v>0</v>
      </c>
      <c r="K84" s="6"/>
      <c r="L84" s="7">
        <f>IF(I84&gt;K84,G84*(H84+I84),G84*(H84+K84))</f>
        <v>3809084.0055</v>
      </c>
      <c r="M84" s="7">
        <v>20815</v>
      </c>
      <c r="N84" s="8"/>
      <c r="O84" s="8">
        <f>ROUND((L84+M84+N84),0)</f>
        <v>3829899</v>
      </c>
    </row>
    <row r="85" spans="1:15" x14ac:dyDescent="0.4">
      <c r="A85" s="2">
        <v>52004</v>
      </c>
      <c r="B85" s="2" t="s">
        <v>134</v>
      </c>
      <c r="C85" s="3">
        <v>252.1</v>
      </c>
      <c r="D85" s="3">
        <v>243.1</v>
      </c>
      <c r="E85" s="3">
        <v>244.33</v>
      </c>
      <c r="F85" s="3">
        <f>(C85+D85)/2</f>
        <v>247.6</v>
      </c>
      <c r="G85" s="3">
        <f>IF(E85&gt;F85,E85,F85)</f>
        <v>247.6</v>
      </c>
      <c r="H85" s="4">
        <v>4625.6499999999996</v>
      </c>
      <c r="I85" s="6">
        <f>IF(G85&lt;200,847.54,IF(G85&gt;600,0,((G85*-0.0005)+0.3)*4237.72))</f>
        <v>746.68626400000005</v>
      </c>
      <c r="J85" s="5">
        <f>I85*G85</f>
        <v>184879.51896640001</v>
      </c>
      <c r="K85" s="6"/>
      <c r="L85" s="7">
        <f>IF(I85&gt;K85,G85*(H85+I85),G85*(H85+K85))</f>
        <v>1330190.4589663998</v>
      </c>
      <c r="M85" s="7"/>
      <c r="N85" s="8"/>
      <c r="O85" s="8">
        <f>ROUND((L85+M85+N85),0)</f>
        <v>1330190</v>
      </c>
    </row>
    <row r="86" spans="1:15" x14ac:dyDescent="0.4">
      <c r="A86" s="2">
        <v>41004</v>
      </c>
      <c r="B86" s="2" t="s">
        <v>105</v>
      </c>
      <c r="C86" s="3">
        <v>970</v>
      </c>
      <c r="D86" s="3">
        <v>1008</v>
      </c>
      <c r="E86" s="3">
        <v>1032</v>
      </c>
      <c r="F86" s="3">
        <f>(C86+D86)/2</f>
        <v>989</v>
      </c>
      <c r="G86" s="3">
        <f>IF(E86&gt;F86,E86,F86)</f>
        <v>1032</v>
      </c>
      <c r="H86" s="4">
        <v>4625.6499999999996</v>
      </c>
      <c r="I86" s="6">
        <f>IF(G86&lt;200,847.54,IF(G86&gt;600,0,((G86*-0.0005)+0.3)*4237.72))</f>
        <v>0</v>
      </c>
      <c r="J86" s="5">
        <f>I86*G86</f>
        <v>0</v>
      </c>
      <c r="K86" s="6"/>
      <c r="L86" s="7">
        <f>IF(I86&gt;K86,G86*(H86+I86),G86*(H86+K86))</f>
        <v>4773670.8</v>
      </c>
      <c r="M86" s="7">
        <v>1156</v>
      </c>
      <c r="N86" s="8"/>
      <c r="O86" s="8">
        <f>ROUND((L86+M86+N86),0)</f>
        <v>4774827</v>
      </c>
    </row>
    <row r="87" spans="1:15" x14ac:dyDescent="0.4">
      <c r="A87" s="2">
        <v>44002</v>
      </c>
      <c r="B87" s="2" t="s">
        <v>112</v>
      </c>
      <c r="C87" s="3">
        <v>219.42</v>
      </c>
      <c r="D87" s="3">
        <v>219.63</v>
      </c>
      <c r="E87" s="3">
        <v>213</v>
      </c>
      <c r="F87" s="3">
        <f>(C87+D87)/2</f>
        <v>219.52499999999998</v>
      </c>
      <c r="G87" s="3">
        <f>IF(E87&gt;F87,E87,F87)</f>
        <v>219.52499999999998</v>
      </c>
      <c r="H87" s="4">
        <v>4625.6499999999996</v>
      </c>
      <c r="I87" s="6">
        <f>IF(G87&lt;200,847.54,IF(G87&gt;600,0,((G87*-0.0005)+0.3)*4237.72))</f>
        <v>806.17325850000009</v>
      </c>
      <c r="J87" s="5">
        <f>I87*G87</f>
        <v>176975.18457221251</v>
      </c>
      <c r="K87" s="6"/>
      <c r="L87" s="7">
        <f>IF(I87&gt;K87,G87*(H87+I87),G87*(H87+K87))</f>
        <v>1192421.0008222123</v>
      </c>
      <c r="M87" s="7">
        <v>41631</v>
      </c>
      <c r="N87" s="8"/>
      <c r="O87" s="8">
        <f>ROUND((L87+M87+N87),0)</f>
        <v>1234052</v>
      </c>
    </row>
    <row r="88" spans="1:15" x14ac:dyDescent="0.4">
      <c r="A88" s="2">
        <v>42001</v>
      </c>
      <c r="B88" s="2" t="s">
        <v>107</v>
      </c>
      <c r="C88" s="3">
        <v>352</v>
      </c>
      <c r="D88" s="3">
        <v>367</v>
      </c>
      <c r="E88" s="3">
        <v>401</v>
      </c>
      <c r="F88" s="3">
        <f>(C88+D88)/2</f>
        <v>359.5</v>
      </c>
      <c r="G88" s="3">
        <f>IF(E88&gt;F88,E88,F88)</f>
        <v>401</v>
      </c>
      <c r="H88" s="4">
        <v>4625.6499999999996</v>
      </c>
      <c r="I88" s="6">
        <f>IF(G88&lt;200,847.54,IF(G88&gt;600,0,((G88*-0.0005)+0.3)*4237.72))</f>
        <v>421.65313999999995</v>
      </c>
      <c r="J88" s="5">
        <f>I88*G88</f>
        <v>169082.90913999997</v>
      </c>
      <c r="K88" s="6"/>
      <c r="L88" s="7">
        <f>IF(I88&gt;K88,G88*(H88+I88),G88*(H88+K88))</f>
        <v>2023968.55914</v>
      </c>
      <c r="M88" s="7"/>
      <c r="N88" s="8"/>
      <c r="O88" s="8">
        <f>ROUND((L88+M88+N88),0)</f>
        <v>2023969</v>
      </c>
    </row>
    <row r="89" spans="1:15" x14ac:dyDescent="0.4">
      <c r="A89" s="2">
        <v>39002</v>
      </c>
      <c r="B89" s="2" t="s">
        <v>98</v>
      </c>
      <c r="C89" s="3">
        <v>1124.06</v>
      </c>
      <c r="D89" s="3">
        <v>1120.46</v>
      </c>
      <c r="E89" s="3">
        <v>1138.68</v>
      </c>
      <c r="F89" s="3">
        <f>(C89+D89)/2</f>
        <v>1122.26</v>
      </c>
      <c r="G89" s="3">
        <f>IF(E89&gt;F89,E89,F89)</f>
        <v>1138.68</v>
      </c>
      <c r="H89" s="4">
        <v>4625.6499999999996</v>
      </c>
      <c r="I89" s="6">
        <f>IF(G89&lt;200,847.54,IF(G89&gt;600,0,((G89*-0.0005)+0.3)*4237.72))</f>
        <v>0</v>
      </c>
      <c r="J89" s="5">
        <f>I89*G89</f>
        <v>0</v>
      </c>
      <c r="K89" s="6"/>
      <c r="L89" s="7">
        <f>IF(I89&gt;K89,G89*(H89+I89),G89*(H89+K89))</f>
        <v>5267135.142</v>
      </c>
      <c r="M89" s="7">
        <v>8095</v>
      </c>
      <c r="N89" s="8"/>
      <c r="O89" s="8">
        <f>ROUND((L89+M89+N89),0)</f>
        <v>5275230</v>
      </c>
    </row>
    <row r="90" spans="1:15" x14ac:dyDescent="0.4">
      <c r="A90" s="2">
        <v>60003</v>
      </c>
      <c r="B90" s="2" t="s">
        <v>152</v>
      </c>
      <c r="C90" s="3">
        <v>199</v>
      </c>
      <c r="D90" s="3">
        <v>202</v>
      </c>
      <c r="E90" s="3">
        <v>178</v>
      </c>
      <c r="F90" s="3">
        <f>(C90+D90)/2</f>
        <v>200.5</v>
      </c>
      <c r="G90" s="3">
        <f>IF(E90&gt;F90,E90,F90)</f>
        <v>200.5</v>
      </c>
      <c r="H90" s="4">
        <v>4625.6499999999996</v>
      </c>
      <c r="I90" s="6">
        <f>IF(G90&lt;200,847.54,IF(G90&gt;600,0,((G90*-0.0005)+0.3)*4237.72))</f>
        <v>846.48456999999996</v>
      </c>
      <c r="J90" s="5">
        <f>I90*G90</f>
        <v>169720.156285</v>
      </c>
      <c r="K90" s="6"/>
      <c r="L90" s="7">
        <f>IF(I90&gt;K90,G90*(H90+I90),G90*(H90+K90))</f>
        <v>1097162.9812849998</v>
      </c>
      <c r="M90" s="7"/>
      <c r="N90" s="8"/>
      <c r="O90" s="8">
        <f>ROUND((L90+M90+N90),0)</f>
        <v>1097163</v>
      </c>
    </row>
    <row r="91" spans="1:15" x14ac:dyDescent="0.4">
      <c r="A91" s="2">
        <v>43007</v>
      </c>
      <c r="B91" s="2" t="s">
        <v>110</v>
      </c>
      <c r="C91" s="3">
        <v>379.34</v>
      </c>
      <c r="D91" s="3">
        <v>378.68</v>
      </c>
      <c r="E91" s="3">
        <v>357.53</v>
      </c>
      <c r="F91" s="3">
        <f>(C91+D91)/2</f>
        <v>379.01</v>
      </c>
      <c r="G91" s="3">
        <f>IF(E91&gt;F91,E91,F91)</f>
        <v>379.01</v>
      </c>
      <c r="H91" s="4">
        <v>4625.6499999999996</v>
      </c>
      <c r="I91" s="6">
        <f>IF(G91&lt;200,847.54,IF(G91&gt;600,0,((G91*-0.0005)+0.3)*4237.72))</f>
        <v>468.24687139999997</v>
      </c>
      <c r="J91" s="5">
        <f>I91*G91</f>
        <v>177470.24672931398</v>
      </c>
      <c r="K91" s="6"/>
      <c r="L91" s="7">
        <f>IF(I91&gt;K91,G91*(H91+I91),G91*(H91+K91))</f>
        <v>1930637.8532293136</v>
      </c>
      <c r="M91" s="7">
        <v>5782</v>
      </c>
      <c r="N91" s="8"/>
      <c r="O91" s="8">
        <f>ROUND((L91+M91+N91),0)</f>
        <v>1936420</v>
      </c>
    </row>
    <row r="92" spans="1:15" x14ac:dyDescent="0.4">
      <c r="A92" s="2">
        <v>15001</v>
      </c>
      <c r="B92" s="2" t="s">
        <v>49</v>
      </c>
      <c r="C92" s="3">
        <v>159</v>
      </c>
      <c r="D92" s="3">
        <v>158</v>
      </c>
      <c r="E92" s="3">
        <v>171</v>
      </c>
      <c r="F92" s="3">
        <f>(C92+D92)/2</f>
        <v>158.5</v>
      </c>
      <c r="G92" s="3">
        <f>IF(E92&gt;F92,E92,F92)</f>
        <v>171</v>
      </c>
      <c r="H92" s="4">
        <v>4625.6499999999996</v>
      </c>
      <c r="I92" s="6">
        <f>IF(G92&lt;200,847.54,IF(G92&gt;600,0,((G92*-0.0005)+0.3)*4237.72))</f>
        <v>847.54</v>
      </c>
      <c r="J92" s="5">
        <f>I92*G92</f>
        <v>144929.34</v>
      </c>
      <c r="K92" s="6"/>
      <c r="L92" s="7">
        <f>IF(I92&gt;K92,G92*(H92+I92),G92*(H92+K92))</f>
        <v>935915.48999999987</v>
      </c>
      <c r="M92" s="7">
        <v>1156</v>
      </c>
      <c r="N92" s="8">
        <v>0</v>
      </c>
      <c r="O92" s="8">
        <f>ROUND((L92+M92+N92),0)</f>
        <v>937071</v>
      </c>
    </row>
    <row r="93" spans="1:15" x14ac:dyDescent="0.4">
      <c r="A93" s="2">
        <v>15002</v>
      </c>
      <c r="B93" s="2" t="s">
        <v>50</v>
      </c>
      <c r="C93" s="3">
        <v>387</v>
      </c>
      <c r="D93" s="3">
        <v>428</v>
      </c>
      <c r="E93" s="3">
        <v>482</v>
      </c>
      <c r="F93" s="3">
        <f>(C93+D93)/2</f>
        <v>407.5</v>
      </c>
      <c r="G93" s="3">
        <f>IF(E93&gt;F93,E93,F93)</f>
        <v>482</v>
      </c>
      <c r="H93" s="4">
        <v>4625.6499999999996</v>
      </c>
      <c r="I93" s="6">
        <f>IF(G93&lt;200,847.54,IF(G93&gt;600,0,((G93*-0.0005)+0.3)*4237.72))</f>
        <v>250.02548000000002</v>
      </c>
      <c r="J93" s="5">
        <f>I93*G93</f>
        <v>120512.28136000001</v>
      </c>
      <c r="K93" s="6"/>
      <c r="L93" s="7">
        <f>IF(I93&gt;K93,G93*(H93+I93),G93*(H93+K93))</f>
        <v>2350075.5813599997</v>
      </c>
      <c r="M93" s="7">
        <v>4626</v>
      </c>
      <c r="N93" s="8">
        <v>0</v>
      </c>
      <c r="O93" s="8">
        <f>ROUND((L93+M93+N93),0)</f>
        <v>2354702</v>
      </c>
    </row>
    <row r="94" spans="1:15" x14ac:dyDescent="0.4">
      <c r="A94" s="2">
        <v>46001</v>
      </c>
      <c r="B94" s="2" t="s">
        <v>115</v>
      </c>
      <c r="C94" s="3">
        <v>2473.25</v>
      </c>
      <c r="D94" s="3">
        <v>2582.75</v>
      </c>
      <c r="E94" s="3">
        <v>2653.25</v>
      </c>
      <c r="F94" s="3">
        <f>(C94+D94)/2</f>
        <v>2528</v>
      </c>
      <c r="G94" s="3">
        <f>IF(E94&gt;F94,E94,F94)</f>
        <v>2653.25</v>
      </c>
      <c r="H94" s="4">
        <v>4625.6499999999996</v>
      </c>
      <c r="I94" s="6">
        <f>IF(G94&lt;200,847.54,IF(G94&gt;600,0,((G94*-0.0005)+0.3)*4237.72))</f>
        <v>0</v>
      </c>
      <c r="J94" s="5">
        <f>I94*G94</f>
        <v>0</v>
      </c>
      <c r="K94" s="6"/>
      <c r="L94" s="7">
        <f>IF(I94&gt;K94,G94*(H94+I94),G94*(H94+K94))</f>
        <v>12273005.862499999</v>
      </c>
      <c r="M94" s="7"/>
      <c r="N94" s="8"/>
      <c r="O94" s="8">
        <f>ROUND((L94+M94+N94),0)</f>
        <v>12273006</v>
      </c>
    </row>
    <row r="95" spans="1:15" x14ac:dyDescent="0.4">
      <c r="A95" s="2">
        <v>33002</v>
      </c>
      <c r="B95" s="2" t="s">
        <v>87</v>
      </c>
      <c r="C95" s="3">
        <v>273.39999999999998</v>
      </c>
      <c r="D95" s="3">
        <v>283</v>
      </c>
      <c r="E95" s="3">
        <v>282</v>
      </c>
      <c r="F95" s="3">
        <f>(C95+D95)/2</f>
        <v>278.2</v>
      </c>
      <c r="G95" s="3">
        <f>IF(E95&gt;F95,E95,F95)</f>
        <v>282</v>
      </c>
      <c r="H95" s="4">
        <v>4625.6499999999996</v>
      </c>
      <c r="I95" s="6">
        <f>IF(G95&lt;200,847.54,IF(G95&gt;600,0,((G95*-0.0005)+0.3)*4237.72))</f>
        <v>673.79747999999995</v>
      </c>
      <c r="J95" s="5">
        <f>I95*G95</f>
        <v>190010.88935999997</v>
      </c>
      <c r="K95" s="6"/>
      <c r="L95" s="7">
        <f>IF(I95&gt;K95,G95*(H95+I95),G95*(H95+K95))</f>
        <v>1494444.18936</v>
      </c>
      <c r="M95" s="7">
        <v>20815</v>
      </c>
      <c r="N95" s="8">
        <v>0</v>
      </c>
      <c r="O95" s="8">
        <f>ROUND((L95+M95+N95),0)</f>
        <v>1515259</v>
      </c>
    </row>
    <row r="96" spans="1:15" x14ac:dyDescent="0.4">
      <c r="A96" s="2">
        <v>25004</v>
      </c>
      <c r="B96" s="2" t="s">
        <v>73</v>
      </c>
      <c r="C96" s="3">
        <v>892.97</v>
      </c>
      <c r="D96" s="3">
        <v>911.3</v>
      </c>
      <c r="E96" s="3">
        <v>893.39</v>
      </c>
      <c r="F96" s="3">
        <f>(C96+D96)/2</f>
        <v>902.13499999999999</v>
      </c>
      <c r="G96" s="3">
        <f>IF(E96&gt;F96,E96,F96)</f>
        <v>902.13499999999999</v>
      </c>
      <c r="H96" s="4">
        <v>4625.6499999999996</v>
      </c>
      <c r="I96" s="6">
        <f>IF(G96&lt;200,847.54,IF(G96&gt;600,0,((G96*-0.0005)+0.3)*4237.72))</f>
        <v>0</v>
      </c>
      <c r="J96" s="5">
        <f>I96*G96</f>
        <v>0</v>
      </c>
      <c r="K96" s="6"/>
      <c r="L96" s="7">
        <f>IF(I96&gt;K96,G96*(H96+I96),G96*(H96+K96))</f>
        <v>4172960.7627499998</v>
      </c>
      <c r="M96" s="7">
        <v>8095</v>
      </c>
      <c r="N96" s="8">
        <v>0</v>
      </c>
      <c r="O96" s="8">
        <f>ROUND((L96+M96+N96),0)</f>
        <v>4181056</v>
      </c>
    </row>
    <row r="97" spans="1:15" x14ac:dyDescent="0.4">
      <c r="A97" s="2">
        <v>29004</v>
      </c>
      <c r="B97" s="2" t="s">
        <v>81</v>
      </c>
      <c r="C97" s="3">
        <v>430.04</v>
      </c>
      <c r="D97" s="3">
        <v>436.06</v>
      </c>
      <c r="E97" s="3">
        <v>450.06</v>
      </c>
      <c r="F97" s="3">
        <f>(C97+D97)/2</f>
        <v>433.05</v>
      </c>
      <c r="G97" s="3">
        <f>IF(E97&gt;F97,E97,F97)</f>
        <v>450.06</v>
      </c>
      <c r="H97" s="4">
        <v>4625.6499999999996</v>
      </c>
      <c r="I97" s="6">
        <f>IF(G97&lt;200,847.54,IF(G97&gt;600,0,((G97*-0.0005)+0.3)*4237.72))</f>
        <v>317.70186839999997</v>
      </c>
      <c r="J97" s="5">
        <f>I97*G97</f>
        <v>142984.90289210397</v>
      </c>
      <c r="K97" s="6"/>
      <c r="L97" s="7">
        <f>IF(I97&gt;K97,G97*(H97+I97),G97*(H97+K97))</f>
        <v>2224804.9418921038</v>
      </c>
      <c r="M97" s="7">
        <v>1156</v>
      </c>
      <c r="N97" s="8">
        <v>0</v>
      </c>
      <c r="O97" s="8">
        <f>ROUND((L97+M97+N97),0)</f>
        <v>2225961</v>
      </c>
    </row>
    <row r="98" spans="1:15" x14ac:dyDescent="0.4">
      <c r="A98" s="2">
        <v>17002</v>
      </c>
      <c r="B98" s="2" t="s">
        <v>55</v>
      </c>
      <c r="C98" s="3">
        <v>2538.62</v>
      </c>
      <c r="D98" s="3">
        <v>2596.15</v>
      </c>
      <c r="E98" s="3">
        <v>2712.23</v>
      </c>
      <c r="F98" s="3">
        <f>(C98+D98)/2</f>
        <v>2567.3850000000002</v>
      </c>
      <c r="G98" s="3">
        <f>IF(E98&gt;F98,E98,F98)</f>
        <v>2712.23</v>
      </c>
      <c r="H98" s="4">
        <v>4625.6499999999996</v>
      </c>
      <c r="I98" s="6">
        <f>IF(G98&lt;200,847.54,IF(G98&gt;600,0,((G98*-0.0005)+0.3)*4237.72))</f>
        <v>0</v>
      </c>
      <c r="J98" s="5">
        <f>I98*G98</f>
        <v>0</v>
      </c>
      <c r="K98" s="6"/>
      <c r="L98" s="7">
        <f>IF(I98&gt;K98,G98*(H98+I98),G98*(H98+K98))</f>
        <v>12545826.699499998</v>
      </c>
      <c r="M98" s="7">
        <v>19659</v>
      </c>
      <c r="N98" s="8">
        <v>0</v>
      </c>
      <c r="O98" s="8">
        <f>ROUND((L98+M98+N98),0)</f>
        <v>12565486</v>
      </c>
    </row>
    <row r="99" spans="1:15" x14ac:dyDescent="0.4">
      <c r="A99" s="2">
        <v>62006</v>
      </c>
      <c r="B99" s="2" t="s">
        <v>160</v>
      </c>
      <c r="C99" s="3">
        <v>672.4</v>
      </c>
      <c r="D99" s="3">
        <v>666.38</v>
      </c>
      <c r="E99" s="3">
        <v>655</v>
      </c>
      <c r="F99" s="3">
        <f>(C99+D99)/2</f>
        <v>669.39</v>
      </c>
      <c r="G99" s="3">
        <f>IF(E99&gt;F99,E99,F99)</f>
        <v>669.39</v>
      </c>
      <c r="H99" s="4">
        <v>4625.6499999999996</v>
      </c>
      <c r="I99" s="6">
        <f>IF(G99&lt;200,847.54,IF(G99&gt;600,0,((G99*-0.0005)+0.3)*4237.72))</f>
        <v>0</v>
      </c>
      <c r="J99" s="5">
        <f>I99*G99</f>
        <v>0</v>
      </c>
      <c r="K99" s="6"/>
      <c r="L99" s="7">
        <f>IF(I99&gt;K99,G99*(H99+I99),G99*(H99+K99))</f>
        <v>3096363.8534999997</v>
      </c>
      <c r="M99" s="7">
        <v>2313</v>
      </c>
      <c r="N99" s="8"/>
      <c r="O99" s="8">
        <f>ROUND((L99+M99+N99),0)</f>
        <v>3098677</v>
      </c>
    </row>
    <row r="100" spans="1:15" x14ac:dyDescent="0.4">
      <c r="A100" s="2">
        <v>43002</v>
      </c>
      <c r="B100" s="2" t="s">
        <v>109</v>
      </c>
      <c r="C100" s="3">
        <v>229</v>
      </c>
      <c r="D100" s="3">
        <v>223</v>
      </c>
      <c r="E100" s="3">
        <v>225</v>
      </c>
      <c r="F100" s="3">
        <f>(C100+D100)/2</f>
        <v>226</v>
      </c>
      <c r="G100" s="3">
        <f>IF(E100&gt;F100,E100,F100)</f>
        <v>226</v>
      </c>
      <c r="H100" s="4">
        <v>4625.6499999999996</v>
      </c>
      <c r="I100" s="6">
        <f>IF(G100&lt;200,847.54,IF(G100&gt;600,0,((G100*-0.0005)+0.3)*4237.72))</f>
        <v>792.45364000000006</v>
      </c>
      <c r="J100" s="5">
        <f>I100*G100</f>
        <v>179094.52264000001</v>
      </c>
      <c r="K100" s="6"/>
      <c r="L100" s="7">
        <f>IF(I100&gt;K100,G100*(H100+I100),G100*(H100+K100))</f>
        <v>1224491.4226399998</v>
      </c>
      <c r="M100" s="7">
        <v>9251</v>
      </c>
      <c r="N100" s="8"/>
      <c r="O100" s="8">
        <f>ROUND((L100+M100+N100),0)</f>
        <v>1233742</v>
      </c>
    </row>
    <row r="101" spans="1:15" x14ac:dyDescent="0.4">
      <c r="A101" s="2">
        <v>17003</v>
      </c>
      <c r="B101" s="2" t="s">
        <v>56</v>
      </c>
      <c r="C101" s="3">
        <v>237</v>
      </c>
      <c r="D101" s="3">
        <v>231</v>
      </c>
      <c r="E101" s="3">
        <v>222.2</v>
      </c>
      <c r="F101" s="3">
        <f>(C101+D101)/2</f>
        <v>234</v>
      </c>
      <c r="G101" s="3">
        <f>IF(E101&gt;F101,E101,F101)</f>
        <v>234</v>
      </c>
      <c r="H101" s="4">
        <v>4625.6499999999996</v>
      </c>
      <c r="I101" s="6">
        <f>IF(G101&lt;200,847.54,IF(G101&gt;600,0,((G101*-0.0005)+0.3)*4237.72))</f>
        <v>775.50276000000008</v>
      </c>
      <c r="J101" s="5">
        <f>I101*G101</f>
        <v>181467.64584000001</v>
      </c>
      <c r="K101" s="6"/>
      <c r="L101" s="7">
        <f>IF(I101&gt;K101,G101*(H101+I101),G101*(H101+K101))</f>
        <v>1263869.74584</v>
      </c>
      <c r="M101" s="7"/>
      <c r="N101" s="8">
        <v>0</v>
      </c>
      <c r="O101" s="8">
        <f>ROUND((L101+M101+N101),0)</f>
        <v>1263870</v>
      </c>
    </row>
    <row r="102" spans="1:15" x14ac:dyDescent="0.4">
      <c r="A102" s="2">
        <v>51003</v>
      </c>
      <c r="B102" s="2" t="s">
        <v>130</v>
      </c>
      <c r="C102" s="3">
        <v>261</v>
      </c>
      <c r="D102" s="3">
        <v>270.75</v>
      </c>
      <c r="E102" s="3">
        <v>263</v>
      </c>
      <c r="F102" s="3">
        <f>(C102+D102)/2</f>
        <v>265.875</v>
      </c>
      <c r="G102" s="3">
        <f>IF(E102&gt;F102,E102,F102)</f>
        <v>265.875</v>
      </c>
      <c r="H102" s="4">
        <v>4625.6499999999996</v>
      </c>
      <c r="I102" s="6">
        <f>IF(G102&lt;200,847.54,IF(G102&gt;600,0,((G102*-0.0005)+0.3)*4237.72))</f>
        <v>707.96409749999998</v>
      </c>
      <c r="J102" s="5">
        <f>I102*G102</f>
        <v>188229.9544228125</v>
      </c>
      <c r="K102" s="6"/>
      <c r="L102" s="7">
        <f>IF(I102&gt;K102,G102*(H102+I102),G102*(H102+K102))</f>
        <v>1418074.6481728125</v>
      </c>
      <c r="M102" s="7"/>
      <c r="N102" s="8"/>
      <c r="O102" s="8">
        <f>ROUND((L102+M102+N102),0)</f>
        <v>1418075</v>
      </c>
    </row>
    <row r="103" spans="1:15" x14ac:dyDescent="0.4">
      <c r="A103" s="2">
        <v>9002</v>
      </c>
      <c r="B103" s="2" t="s">
        <v>36</v>
      </c>
      <c r="C103" s="3">
        <v>341</v>
      </c>
      <c r="D103" s="3">
        <v>333</v>
      </c>
      <c r="E103" s="3">
        <v>325.7</v>
      </c>
      <c r="F103" s="3">
        <f>(C103+D103)/2</f>
        <v>337</v>
      </c>
      <c r="G103" s="3">
        <f>IF(E103&gt;F103,E103,F103)</f>
        <v>337</v>
      </c>
      <c r="H103" s="4">
        <v>4625.6499999999996</v>
      </c>
      <c r="I103" s="6">
        <f>IF(G103&lt;200,847.54,IF(G103&gt;600,0,((G103*-0.0005)+0.3)*4237.72))</f>
        <v>557.26017999999999</v>
      </c>
      <c r="J103" s="5">
        <f>I103*G103</f>
        <v>187796.68065999998</v>
      </c>
      <c r="K103" s="6"/>
      <c r="L103" s="7">
        <f>IF(I103&gt;K103,G103*(H103+I103),G103*(H103+K103))</f>
        <v>1746640.7306599999</v>
      </c>
      <c r="M103" s="7"/>
      <c r="N103" s="8">
        <v>0</v>
      </c>
      <c r="O103" s="8">
        <f>ROUND((L103+M103+N103),0)</f>
        <v>1746641</v>
      </c>
    </row>
    <row r="104" spans="1:15" x14ac:dyDescent="0.4">
      <c r="A104" s="2">
        <v>56007</v>
      </c>
      <c r="B104" s="2" t="s">
        <v>146</v>
      </c>
      <c r="C104" s="3">
        <v>309</v>
      </c>
      <c r="D104" s="3">
        <v>257</v>
      </c>
      <c r="E104" s="3">
        <v>260</v>
      </c>
      <c r="F104" s="3">
        <f>(C104+D104)/2</f>
        <v>283</v>
      </c>
      <c r="G104" s="3">
        <f>IF(E104&gt;F104,E104,F104)</f>
        <v>283</v>
      </c>
      <c r="H104" s="4">
        <v>4625.6499999999996</v>
      </c>
      <c r="I104" s="6">
        <f>IF(G104&lt;200,847.54,IF(G104&gt;600,0,((G104*-0.0005)+0.3)*4237.72))</f>
        <v>671.67861999999991</v>
      </c>
      <c r="J104" s="5">
        <f>I104*G104</f>
        <v>190085.04945999998</v>
      </c>
      <c r="K104" s="6"/>
      <c r="L104" s="7">
        <f>IF(I104&gt;K104,G104*(H104+I104),G104*(H104+K104))</f>
        <v>1499143.9994599998</v>
      </c>
      <c r="M104" s="7"/>
      <c r="N104" s="8"/>
      <c r="O104" s="8">
        <f>ROUND((L104+M104+N104),0)</f>
        <v>1499144</v>
      </c>
    </row>
    <row r="105" spans="1:15" x14ac:dyDescent="0.4">
      <c r="A105" s="2">
        <v>23003</v>
      </c>
      <c r="B105" s="2" t="s">
        <v>69</v>
      </c>
      <c r="C105" s="3">
        <v>125</v>
      </c>
      <c r="D105" s="3">
        <v>115</v>
      </c>
      <c r="E105" s="3">
        <v>123</v>
      </c>
      <c r="F105" s="3">
        <f>(C105+D105)/2</f>
        <v>120</v>
      </c>
      <c r="G105" s="3">
        <f>IF(E105&gt;F105,E105,F105)</f>
        <v>123</v>
      </c>
      <c r="H105" s="4">
        <v>4625.6499999999996</v>
      </c>
      <c r="I105" s="6">
        <f>IF(G105&lt;200,847.54,IF(G105&gt;600,0,((G105*-0.0005)+0.3)*4237.72))</f>
        <v>847.54</v>
      </c>
      <c r="J105" s="5">
        <f>I105*G105</f>
        <v>104247.42</v>
      </c>
      <c r="K105" s="6"/>
      <c r="L105" s="7">
        <f>IF(I105&gt;K105,G105*(H105+I105),G105*(H105+K105))</f>
        <v>673202.37</v>
      </c>
      <c r="M105" s="7">
        <v>2313</v>
      </c>
      <c r="N105" s="8">
        <v>0</v>
      </c>
      <c r="O105" s="8">
        <f>ROUND((L105+M105+N105),0)</f>
        <v>675515</v>
      </c>
    </row>
    <row r="106" spans="1:15" x14ac:dyDescent="0.4">
      <c r="A106" s="2">
        <v>39005</v>
      </c>
      <c r="B106" s="2" t="s">
        <v>100</v>
      </c>
      <c r="C106" s="3">
        <v>123</v>
      </c>
      <c r="D106" s="3">
        <v>123</v>
      </c>
      <c r="E106" s="3">
        <v>124</v>
      </c>
      <c r="F106" s="3">
        <f>(C106+D106)/2</f>
        <v>123</v>
      </c>
      <c r="G106" s="3">
        <f>IF(E106&gt;F106,E106,F106)</f>
        <v>124</v>
      </c>
      <c r="H106" s="4">
        <v>4625.6499999999996</v>
      </c>
      <c r="I106" s="6">
        <f>IF(G106&lt;200,847.54,IF(G106&gt;600,0,((G106*-0.0005)+0.3)*4237.72))</f>
        <v>847.54</v>
      </c>
      <c r="J106" s="5">
        <f>I106*G106</f>
        <v>105094.95999999999</v>
      </c>
      <c r="K106" s="6"/>
      <c r="L106" s="7">
        <f>IF(I106&gt;K106,G106*(H106+I106),G106*(H106+K106))</f>
        <v>678675.55999999994</v>
      </c>
      <c r="M106" s="7">
        <v>13877</v>
      </c>
      <c r="N106" s="8"/>
      <c r="O106" s="8">
        <f>ROUND((L106+M106+N106),0)</f>
        <v>692553</v>
      </c>
    </row>
    <row r="107" spans="1:15" x14ac:dyDescent="0.4">
      <c r="A107" s="2">
        <v>60004</v>
      </c>
      <c r="B107" s="2" t="s">
        <v>153</v>
      </c>
      <c r="C107" s="3">
        <v>351</v>
      </c>
      <c r="D107" s="3">
        <v>364.51</v>
      </c>
      <c r="E107" s="3">
        <v>362.5</v>
      </c>
      <c r="F107" s="3">
        <f>(C107+D107)/2</f>
        <v>357.755</v>
      </c>
      <c r="G107" s="3">
        <f>IF(E107&gt;F107,E107,F107)</f>
        <v>362.5</v>
      </c>
      <c r="H107" s="4">
        <v>4625.6499999999996</v>
      </c>
      <c r="I107" s="6">
        <f>IF(G107&lt;200,847.54,IF(G107&gt;600,0,((G107*-0.0005)+0.3)*4237.72))</f>
        <v>503.22924999999998</v>
      </c>
      <c r="J107" s="5">
        <f>I107*G107</f>
        <v>182420.60312499999</v>
      </c>
      <c r="K107" s="6"/>
      <c r="L107" s="7">
        <f>IF(I107&gt;K107,G107*(H107+I107),G107*(H107+K107))</f>
        <v>1859218.7281249999</v>
      </c>
      <c r="M107" s="7"/>
      <c r="N107" s="8"/>
      <c r="O107" s="8">
        <f>ROUND((L107+M107+N107),0)</f>
        <v>1859219</v>
      </c>
    </row>
    <row r="108" spans="1:15" x14ac:dyDescent="0.4">
      <c r="A108" s="2">
        <v>33003</v>
      </c>
      <c r="B108" s="2" t="s">
        <v>88</v>
      </c>
      <c r="C108" s="3">
        <v>557</v>
      </c>
      <c r="D108" s="3">
        <v>536</v>
      </c>
      <c r="E108" s="3">
        <v>556</v>
      </c>
      <c r="F108" s="3">
        <f>(C108+D108)/2</f>
        <v>546.5</v>
      </c>
      <c r="G108" s="3">
        <f>IF(E108&gt;F108,E108,F108)</f>
        <v>556</v>
      </c>
      <c r="H108" s="4">
        <v>4625.6499999999996</v>
      </c>
      <c r="I108" s="6">
        <f>IF((G108-20.33)&lt;200,847.54,IF((G108-20.33)&gt;600,0,(((G108-20.33)*-0.0005)+0.3)*4237.72))</f>
        <v>136.30626380000001</v>
      </c>
      <c r="J108" s="5">
        <f>I108*G108</f>
        <v>75786.282672800007</v>
      </c>
      <c r="K108" s="6"/>
      <c r="L108" s="7">
        <f>IF(I108&gt;K108,G108*(H108+I108),G108*(H108+K108))</f>
        <v>2647647.6826728</v>
      </c>
      <c r="M108" s="7">
        <v>3469</v>
      </c>
      <c r="N108" s="8">
        <v>0</v>
      </c>
      <c r="O108" s="8">
        <f>ROUND((L108+M108+N108),0)</f>
        <v>2651117</v>
      </c>
    </row>
    <row r="109" spans="1:15" x14ac:dyDescent="0.4">
      <c r="A109" s="2">
        <v>32002</v>
      </c>
      <c r="B109" s="2" t="s">
        <v>85</v>
      </c>
      <c r="C109" s="3">
        <v>2509.23</v>
      </c>
      <c r="D109" s="3">
        <v>2624.3</v>
      </c>
      <c r="E109" s="3">
        <v>2643.51</v>
      </c>
      <c r="F109" s="3">
        <f>(C109+D109)/2</f>
        <v>2566.7650000000003</v>
      </c>
      <c r="G109" s="3">
        <f>IF(E109&gt;F109,E109,F109)</f>
        <v>2643.51</v>
      </c>
      <c r="H109" s="4">
        <v>4625.6499999999996</v>
      </c>
      <c r="I109" s="6">
        <f>IF(G109&lt;200,847.54,IF(G109&gt;600,0,((G109*-0.0005)+0.3)*4237.72))</f>
        <v>0</v>
      </c>
      <c r="J109" s="5">
        <f>I109*G109</f>
        <v>0</v>
      </c>
      <c r="K109" s="6"/>
      <c r="L109" s="7">
        <f>IF(I109&gt;K109,G109*(H109+I109),G109*(H109+K109))</f>
        <v>12227952.031500001</v>
      </c>
      <c r="M109" s="7">
        <v>1156</v>
      </c>
      <c r="N109" s="8">
        <v>5144</v>
      </c>
      <c r="O109" s="8">
        <f>ROUND((L109+M109+N109),0)</f>
        <v>12234252</v>
      </c>
    </row>
    <row r="110" spans="1:15" x14ac:dyDescent="0.4">
      <c r="A110" s="2">
        <v>1001</v>
      </c>
      <c r="B110" s="2" t="s">
        <v>15</v>
      </c>
      <c r="C110" s="3">
        <v>310</v>
      </c>
      <c r="D110" s="3">
        <v>309</v>
      </c>
      <c r="E110" s="3">
        <v>311</v>
      </c>
      <c r="F110" s="3">
        <f>(C110+D110)/2</f>
        <v>309.5</v>
      </c>
      <c r="G110" s="3">
        <f>IF(E110&gt;F110,E110,F110)</f>
        <v>311</v>
      </c>
      <c r="H110" s="4">
        <v>4625.6499999999996</v>
      </c>
      <c r="I110" s="6">
        <f>IF((G110-55)&lt;200,847.54,IF((G110-55)&gt;600,0,(((G110-55)*-0.0005)+0.3)*4237.72))</f>
        <v>728.88783999999998</v>
      </c>
      <c r="J110" s="5">
        <f>I110*G110</f>
        <v>226684.11823999998</v>
      </c>
      <c r="K110" s="6"/>
      <c r="L110" s="7">
        <f>IF(I110&gt;K110,G110*(H110+I110),G110*(H110+K110))</f>
        <v>1665261.2682399999</v>
      </c>
      <c r="M110" s="7">
        <v>10408</v>
      </c>
      <c r="N110" s="8">
        <v>0</v>
      </c>
      <c r="O110" s="8">
        <f>ROUND((L110+M110+N110),0)</f>
        <v>1675669</v>
      </c>
    </row>
    <row r="111" spans="1:15" x14ac:dyDescent="0.4">
      <c r="A111" s="2">
        <v>11005</v>
      </c>
      <c r="B111" s="2" t="s">
        <v>40</v>
      </c>
      <c r="C111" s="3">
        <v>439.01</v>
      </c>
      <c r="D111" s="3">
        <v>437.2</v>
      </c>
      <c r="E111" s="3">
        <v>457.4</v>
      </c>
      <c r="F111" s="3">
        <f>(C111+D111)/2</f>
        <v>438.10500000000002</v>
      </c>
      <c r="G111" s="3">
        <f>IF(E111&gt;F111,E111,F111)</f>
        <v>457.4</v>
      </c>
      <c r="H111" s="4">
        <v>4625.6499999999996</v>
      </c>
      <c r="I111" s="6">
        <f>IF(G111&lt;200,847.54,IF(G111&gt;600,0,((G111*-0.0005)+0.3)*4237.72))</f>
        <v>302.14943600000004</v>
      </c>
      <c r="J111" s="5">
        <f>I111*G111</f>
        <v>138203.1520264</v>
      </c>
      <c r="K111" s="6">
        <v>104.63200000000001</v>
      </c>
      <c r="L111" s="7">
        <f>IF(I111&gt;K111,G111*(H111+I111),G111*(H111+K111))</f>
        <v>2253975.4620263996</v>
      </c>
      <c r="M111" s="7">
        <v>11564</v>
      </c>
      <c r="N111" s="8">
        <v>0</v>
      </c>
      <c r="O111" s="8">
        <f>ROUND((L111+M111+N111),0)</f>
        <v>2265539</v>
      </c>
    </row>
    <row r="112" spans="1:15" x14ac:dyDescent="0.4">
      <c r="A112" s="2">
        <v>51004</v>
      </c>
      <c r="B112" s="2" t="s">
        <v>131</v>
      </c>
      <c r="C112" s="3">
        <v>13545.36</v>
      </c>
      <c r="D112" s="3">
        <v>13916.64</v>
      </c>
      <c r="E112" s="3">
        <v>13811.58</v>
      </c>
      <c r="F112" s="3">
        <f>(C112+D112)/2</f>
        <v>13731</v>
      </c>
      <c r="G112" s="3">
        <f>IF(E112&gt;F112,E112,F112)</f>
        <v>13811.58</v>
      </c>
      <c r="H112" s="4">
        <v>4625.6499999999996</v>
      </c>
      <c r="I112" s="6">
        <f>IF(G112&lt;200,847.54,IF(G112&gt;600,0,((G112*-0.0005)+0.3)*4237.72))</f>
        <v>0</v>
      </c>
      <c r="J112" s="5">
        <f>I112*G112</f>
        <v>0</v>
      </c>
      <c r="K112" s="6"/>
      <c r="L112" s="7">
        <f>IF(I112&gt;K112,G112*(H112+I112),G112*(H112+K112))</f>
        <v>63887535.026999995</v>
      </c>
      <c r="M112" s="7">
        <v>32380</v>
      </c>
      <c r="N112" s="8">
        <v>45720</v>
      </c>
      <c r="O112" s="8">
        <f>ROUND((L112+M112+N112),0)</f>
        <v>63965635</v>
      </c>
    </row>
    <row r="113" spans="1:15" x14ac:dyDescent="0.4">
      <c r="A113" s="2">
        <v>56004</v>
      </c>
      <c r="B113" s="2" t="s">
        <v>144</v>
      </c>
      <c r="C113" s="3">
        <v>611.1</v>
      </c>
      <c r="D113" s="3">
        <v>619</v>
      </c>
      <c r="E113" s="3">
        <v>623.45000000000005</v>
      </c>
      <c r="F113" s="3">
        <f>(C113+D113)/2</f>
        <v>615.04999999999995</v>
      </c>
      <c r="G113" s="3">
        <f>IF(E113&gt;F113,E113,F113)</f>
        <v>623.45000000000005</v>
      </c>
      <c r="H113" s="4">
        <v>4625.6499999999996</v>
      </c>
      <c r="I113" s="6">
        <f>IF(G113&lt;200,847.54,IF(G113&gt;600,0,((G113*-0.0005)+0.3)*4237.72))</f>
        <v>0</v>
      </c>
      <c r="J113" s="5">
        <f>I113*G113</f>
        <v>0</v>
      </c>
      <c r="K113" s="6"/>
      <c r="L113" s="7">
        <f>IF(I113&gt;K113,G113*(H113+I113),G113*(H113+K113))</f>
        <v>2883861.4925000002</v>
      </c>
      <c r="M113" s="7">
        <v>1156</v>
      </c>
      <c r="N113" s="8"/>
      <c r="O113" s="8">
        <f>ROUND((L113+M113+N113),0)</f>
        <v>2885017</v>
      </c>
    </row>
    <row r="114" spans="1:15" x14ac:dyDescent="0.4">
      <c r="A114" s="2">
        <v>54004</v>
      </c>
      <c r="B114" s="2" t="s">
        <v>138</v>
      </c>
      <c r="C114" s="3">
        <v>224</v>
      </c>
      <c r="D114" s="3">
        <v>224</v>
      </c>
      <c r="E114" s="3">
        <v>211</v>
      </c>
      <c r="F114" s="3">
        <f>(C114+D114)/2</f>
        <v>224</v>
      </c>
      <c r="G114" s="3">
        <f>IF(E114&gt;F114,E114,F114)</f>
        <v>224</v>
      </c>
      <c r="H114" s="4">
        <v>4625.6499999999996</v>
      </c>
      <c r="I114" s="6">
        <f>IF(G114&lt;200,847.54,IF(G114&gt;600,0,((G114*-0.0005)+0.3)*4237.72))</f>
        <v>796.69136000000003</v>
      </c>
      <c r="J114" s="5">
        <f>I114*G114</f>
        <v>178458.86464000001</v>
      </c>
      <c r="K114" s="6"/>
      <c r="L114" s="7">
        <f>IF(I114&gt;K114,G114*(H114+I114),G114*(H114+K114))</f>
        <v>1214604.4646399999</v>
      </c>
      <c r="M114" s="7">
        <v>10408</v>
      </c>
      <c r="N114" s="8"/>
      <c r="O114" s="8">
        <f>ROUND((L114+M114+N114),0)</f>
        <v>1225012</v>
      </c>
    </row>
    <row r="115" spans="1:15" x14ac:dyDescent="0.4">
      <c r="A115" s="2">
        <v>39004</v>
      </c>
      <c r="B115" s="2" t="s">
        <v>99</v>
      </c>
      <c r="C115" s="3">
        <v>126</v>
      </c>
      <c r="D115" s="3">
        <v>144</v>
      </c>
      <c r="E115" s="3">
        <v>156</v>
      </c>
      <c r="F115" s="3">
        <f>(C115+D115)/2</f>
        <v>135</v>
      </c>
      <c r="G115" s="3">
        <f>IF(E115&gt;F115,E115,F115)</f>
        <v>156</v>
      </c>
      <c r="H115" s="4">
        <v>4625.6499999999996</v>
      </c>
      <c r="I115" s="6">
        <f>IF(G115&lt;200,847.54,IF(G115&gt;600,0,((G115*-0.0005)+0.3)*4237.72))</f>
        <v>847.54</v>
      </c>
      <c r="J115" s="5">
        <f>I115*G115</f>
        <v>132216.24</v>
      </c>
      <c r="K115" s="6"/>
      <c r="L115" s="7">
        <f>IF(I115&gt;K115,G115*(H115+I115),G115*(H115+K115))</f>
        <v>853817.6399999999</v>
      </c>
      <c r="M115" s="7"/>
      <c r="N115" s="8"/>
      <c r="O115" s="8">
        <f>ROUND((L115+M115+N115),0)</f>
        <v>853818</v>
      </c>
    </row>
    <row r="116" spans="1:15" x14ac:dyDescent="0.4">
      <c r="A116" s="2">
        <v>55005</v>
      </c>
      <c r="B116" s="2" t="s">
        <v>142</v>
      </c>
      <c r="C116" s="3">
        <v>199</v>
      </c>
      <c r="D116" s="3">
        <v>191</v>
      </c>
      <c r="E116" s="3">
        <v>197</v>
      </c>
      <c r="F116" s="3">
        <f>(C116+D116)/2</f>
        <v>195</v>
      </c>
      <c r="G116" s="3">
        <f>IF(E116&gt;F116,E116,F116)</f>
        <v>197</v>
      </c>
      <c r="H116" s="4">
        <v>4625.6499999999996</v>
      </c>
      <c r="I116" s="6">
        <f>IF(G116&lt;200,847.54,IF(G116&gt;600,0,((G116*-0.0005)+0.3)*4237.72))</f>
        <v>847.54</v>
      </c>
      <c r="J116" s="5">
        <f>I116*G116</f>
        <v>166965.38</v>
      </c>
      <c r="K116" s="6"/>
      <c r="L116" s="7">
        <f>IF(I116&gt;K116,G116*(H116+I116),G116*(H116+K116))</f>
        <v>1078218.43</v>
      </c>
      <c r="M116" s="7">
        <v>12721</v>
      </c>
      <c r="N116" s="8"/>
      <c r="O116" s="8">
        <f>ROUND((L116+M116+N116),0)</f>
        <v>1090939</v>
      </c>
    </row>
    <row r="117" spans="1:15" x14ac:dyDescent="0.4">
      <c r="A117" s="2">
        <v>4003</v>
      </c>
      <c r="B117" s="2" t="s">
        <v>24</v>
      </c>
      <c r="C117" s="3">
        <v>262</v>
      </c>
      <c r="D117" s="3">
        <v>258</v>
      </c>
      <c r="E117" s="3">
        <v>264</v>
      </c>
      <c r="F117" s="3">
        <f>(C117+D117)/2</f>
        <v>260</v>
      </c>
      <c r="G117" s="3">
        <f>IF(E117&gt;F117,E117,F117)</f>
        <v>264</v>
      </c>
      <c r="H117" s="4">
        <v>4625.6499999999996</v>
      </c>
      <c r="I117" s="6">
        <f>IF(G117&lt;200,847.54,IF(G117&gt;600,0,((G117*-0.0005)+0.3)*4237.72))</f>
        <v>711.93696</v>
      </c>
      <c r="J117" s="5">
        <f>I117*G117</f>
        <v>187951.35743999999</v>
      </c>
      <c r="K117" s="6"/>
      <c r="L117" s="7">
        <f>IF(I117&gt;K117,G117*(H117+I117),G117*(H117+K117))</f>
        <v>1409122.9574399998</v>
      </c>
      <c r="M117" s="7">
        <v>1156</v>
      </c>
      <c r="N117" s="8">
        <v>0</v>
      </c>
      <c r="O117" s="8">
        <f>ROUND((L117+M117+N117),0)</f>
        <v>1410279</v>
      </c>
    </row>
    <row r="118" spans="1:15" x14ac:dyDescent="0.4">
      <c r="A118" s="2">
        <v>62005</v>
      </c>
      <c r="B118" s="2" t="s">
        <v>159</v>
      </c>
      <c r="C118" s="3">
        <v>187</v>
      </c>
      <c r="D118" s="3">
        <v>182</v>
      </c>
      <c r="E118" s="3">
        <v>189</v>
      </c>
      <c r="F118" s="3">
        <f>(C118+D118)/2</f>
        <v>184.5</v>
      </c>
      <c r="G118" s="3">
        <f>IF(E118&gt;F118,E118,F118)</f>
        <v>189</v>
      </c>
      <c r="H118" s="4">
        <v>4625.6499999999996</v>
      </c>
      <c r="I118" s="6">
        <f>IF(G118&lt;200,847.54,IF(G118&gt;600,0,((G118*-0.0005)+0.3)*4237.72))</f>
        <v>847.54</v>
      </c>
      <c r="J118" s="5">
        <f>I118*G118</f>
        <v>160185.06</v>
      </c>
      <c r="K118" s="6"/>
      <c r="L118" s="7">
        <f>IF(I118&gt;K118,G118*(H118+I118),G118*(H118+K118))</f>
        <v>1034432.9099999999</v>
      </c>
      <c r="M118" s="7"/>
      <c r="N118" s="8">
        <v>19</v>
      </c>
      <c r="O118" s="8">
        <f>ROUND((L118+M118+N118),0)</f>
        <v>1034452</v>
      </c>
    </row>
    <row r="119" spans="1:15" x14ac:dyDescent="0.4">
      <c r="A119" s="2">
        <v>65001</v>
      </c>
      <c r="B119" s="2" t="s">
        <v>164</v>
      </c>
      <c r="C119" s="3">
        <v>1289.4000000000001</v>
      </c>
      <c r="D119" s="3">
        <v>1319.48</v>
      </c>
      <c r="E119" s="3">
        <v>1391.42</v>
      </c>
      <c r="F119" s="3">
        <f>(C119+D119)/2</f>
        <v>1304.44</v>
      </c>
      <c r="G119" s="3">
        <f>IF(E119&gt;F119,E119,F119)</f>
        <v>1391.42</v>
      </c>
      <c r="H119" s="4">
        <v>4625.6499999999996</v>
      </c>
      <c r="I119" s="6">
        <f>IF(G119&lt;200,847.54,IF(G119&gt;600,0,((G119*-0.0005)+0.3)*4237.72))</f>
        <v>0</v>
      </c>
      <c r="J119" s="5">
        <f>I119*G119</f>
        <v>0</v>
      </c>
      <c r="K119" s="6"/>
      <c r="L119" s="7">
        <f>IF(I119&gt;K119,G119*(H119+I119),G119*(H119+K119))</f>
        <v>6436221.9229999995</v>
      </c>
      <c r="M119" s="7">
        <v>78636</v>
      </c>
      <c r="N119" s="8"/>
      <c r="O119" s="8">
        <f>ROUND((L119+M119+N119),0)</f>
        <v>6514858</v>
      </c>
    </row>
    <row r="120" spans="1:15" x14ac:dyDescent="0.4">
      <c r="A120" s="2">
        <v>49005</v>
      </c>
      <c r="B120" s="2" t="s">
        <v>123</v>
      </c>
      <c r="C120" s="3">
        <v>22071.08</v>
      </c>
      <c r="D120" s="3">
        <v>22428.7</v>
      </c>
      <c r="E120" s="3">
        <v>22691.95</v>
      </c>
      <c r="F120" s="3">
        <f>(C120+D120)/2</f>
        <v>22249.89</v>
      </c>
      <c r="G120" s="3">
        <f>IF(E120&gt;F120,E120,F120)</f>
        <v>22691.95</v>
      </c>
      <c r="H120" s="4">
        <v>4625.6499999999996</v>
      </c>
      <c r="I120" s="6">
        <f>IF(G120&lt;200,847.54,IF(G120&gt;600,0,((G120*-0.0005)+0.3)*4237.72))</f>
        <v>0</v>
      </c>
      <c r="J120" s="5">
        <f>I120*G120</f>
        <v>0</v>
      </c>
      <c r="K120" s="6"/>
      <c r="L120" s="7">
        <f>IF(I120&gt;K120,G120*(H120+I120),G120*(H120+K120))</f>
        <v>104965018.5175</v>
      </c>
      <c r="M120" s="7">
        <v>1479052</v>
      </c>
      <c r="N120" s="8">
        <v>59921</v>
      </c>
      <c r="O120" s="8">
        <f>ROUND((L120+M120+N120),0)</f>
        <v>106503992</v>
      </c>
    </row>
    <row r="121" spans="1:15" x14ac:dyDescent="0.4">
      <c r="A121" s="2">
        <v>5005</v>
      </c>
      <c r="B121" s="2" t="s">
        <v>27</v>
      </c>
      <c r="C121" s="3">
        <v>574.79999999999995</v>
      </c>
      <c r="D121" s="3">
        <v>560.80999999999995</v>
      </c>
      <c r="E121" s="3">
        <v>582.41999999999996</v>
      </c>
      <c r="F121" s="3">
        <f>(C121+D121)/2</f>
        <v>567.80499999999995</v>
      </c>
      <c r="G121" s="3">
        <f>IF(E121&gt;F121,E121,F121)</f>
        <v>582.41999999999996</v>
      </c>
      <c r="H121" s="4">
        <v>4625.6499999999996</v>
      </c>
      <c r="I121" s="6">
        <f>IF(G121&lt;200,847.54,IF(G121&gt;600,0,((G121*-0.0005)+0.3)*4237.72))</f>
        <v>37.249558800000088</v>
      </c>
      <c r="J121" s="5">
        <f>I121*G121</f>
        <v>21694.888036296048</v>
      </c>
      <c r="K121" s="6"/>
      <c r="L121" s="7">
        <f>IF(I121&gt;K121,G121*(H121+I121),G121*(H121+K121))</f>
        <v>2715765.9610362956</v>
      </c>
      <c r="M121" s="7">
        <v>3469</v>
      </c>
      <c r="N121" s="8">
        <v>0</v>
      </c>
      <c r="O121" s="8">
        <f>ROUND((L121+M121+N121),0)</f>
        <v>2719235</v>
      </c>
    </row>
    <row r="122" spans="1:15" x14ac:dyDescent="0.4">
      <c r="A122" s="2">
        <v>54002</v>
      </c>
      <c r="B122" s="2" t="s">
        <v>137</v>
      </c>
      <c r="C122" s="3">
        <v>961.6</v>
      </c>
      <c r="D122" s="3">
        <v>920</v>
      </c>
      <c r="E122" s="3">
        <v>905</v>
      </c>
      <c r="F122" s="3">
        <f>(C122+D122)/2</f>
        <v>940.8</v>
      </c>
      <c r="G122" s="3">
        <f>IF(E122&gt;F122,E122,F122)</f>
        <v>940.8</v>
      </c>
      <c r="H122" s="4">
        <v>4625.6499999999996</v>
      </c>
      <c r="I122" s="6">
        <f>IF(G122&lt;200,847.54,IF(G122&gt;600,0,((G122*-0.0005)+0.3)*4237.72))</f>
        <v>0</v>
      </c>
      <c r="J122" s="5">
        <f>I122*G122</f>
        <v>0</v>
      </c>
      <c r="K122" s="6"/>
      <c r="L122" s="7">
        <f>IF(I122&gt;K122,G122*(H122+I122),G122*(H122+K122))</f>
        <v>4351811.5199999996</v>
      </c>
      <c r="M122" s="7">
        <v>2313</v>
      </c>
      <c r="N122" s="8"/>
      <c r="O122" s="8">
        <f>ROUND((L122+M122+N122),0)</f>
        <v>4354125</v>
      </c>
    </row>
    <row r="123" spans="1:15" x14ac:dyDescent="0.4">
      <c r="A123" s="2">
        <v>15003</v>
      </c>
      <c r="B123" s="2" t="s">
        <v>51</v>
      </c>
      <c r="C123" s="3">
        <v>190.5</v>
      </c>
      <c r="D123" s="3">
        <v>204</v>
      </c>
      <c r="E123" s="3">
        <v>180</v>
      </c>
      <c r="F123" s="3">
        <f>(C123+D123)/2</f>
        <v>197.25</v>
      </c>
      <c r="G123" s="3">
        <f>IF(E123&gt;F123,E123,F123)</f>
        <v>197.25</v>
      </c>
      <c r="H123" s="4">
        <v>4625.6499999999996</v>
      </c>
      <c r="I123" s="6">
        <f>IF(G123&lt;200,847.54,IF(G123&gt;600,0,((G123*-0.0005)+0.3)*4237.72))</f>
        <v>847.54</v>
      </c>
      <c r="J123" s="5">
        <f>I123*G123</f>
        <v>167177.26499999998</v>
      </c>
      <c r="K123" s="6"/>
      <c r="L123" s="7">
        <f>IF(I123&gt;K123,G123*(H123+I123),G123*(H123+K123))</f>
        <v>1079586.7275</v>
      </c>
      <c r="M123" s="7">
        <v>8095</v>
      </c>
      <c r="N123" s="8">
        <v>0</v>
      </c>
      <c r="O123" s="8">
        <f>ROUND((L123+M123+N123),0)</f>
        <v>1087682</v>
      </c>
    </row>
    <row r="124" spans="1:15" x14ac:dyDescent="0.4">
      <c r="A124" s="2">
        <v>26005</v>
      </c>
      <c r="B124" s="2" t="s">
        <v>76</v>
      </c>
      <c r="C124" s="3">
        <v>132</v>
      </c>
      <c r="D124" s="3">
        <v>122</v>
      </c>
      <c r="E124" s="3">
        <v>110</v>
      </c>
      <c r="F124" s="3">
        <f>(C124+D124)/2</f>
        <v>127</v>
      </c>
      <c r="G124" s="3">
        <f>IF(E124&gt;F124,E124,F124)</f>
        <v>127</v>
      </c>
      <c r="H124" s="4">
        <v>4625.6499999999996</v>
      </c>
      <c r="I124" s="6">
        <f>IF(G124&lt;200,847.54,IF(G124&gt;600,0,((G124*-0.0005)+0.3)*4237.72))</f>
        <v>847.54</v>
      </c>
      <c r="J124" s="5">
        <f>I124*G124</f>
        <v>107637.58</v>
      </c>
      <c r="K124" s="6"/>
      <c r="L124" s="7">
        <f>IF(I124&gt;K124,G124*(H124+I124),G124*(H124+K124))</f>
        <v>695095.13</v>
      </c>
      <c r="M124" s="7"/>
      <c r="N124" s="8">
        <v>0</v>
      </c>
      <c r="O124" s="8">
        <f>ROUND((L124+M124+N124),0)</f>
        <v>695095</v>
      </c>
    </row>
    <row r="125" spans="1:15" x14ac:dyDescent="0.4">
      <c r="A125" s="2">
        <v>40002</v>
      </c>
      <c r="B125" s="2" t="s">
        <v>102</v>
      </c>
      <c r="C125" s="3">
        <v>1961.59</v>
      </c>
      <c r="D125" s="3">
        <v>2045.53</v>
      </c>
      <c r="E125" s="3">
        <v>2142.8000000000002</v>
      </c>
      <c r="F125" s="3">
        <f>(C125+D125)/2</f>
        <v>2003.56</v>
      </c>
      <c r="G125" s="3">
        <f>IF(E125&gt;F125,E125,F125)</f>
        <v>2142.8000000000002</v>
      </c>
      <c r="H125" s="4">
        <v>4625.6499999999996</v>
      </c>
      <c r="I125" s="6">
        <f>IF(G125&lt;200,847.54,IF(G125&gt;600,0,((G125*-0.0005)+0.3)*4237.72))</f>
        <v>0</v>
      </c>
      <c r="J125" s="5">
        <f>I125*G125</f>
        <v>0</v>
      </c>
      <c r="K125" s="6"/>
      <c r="L125" s="7">
        <f>IF(I125&gt;K125,G125*(H125+I125),G125*(H125+K125))</f>
        <v>9911842.8200000003</v>
      </c>
      <c r="M125" s="7">
        <v>9251</v>
      </c>
      <c r="N125" s="8"/>
      <c r="O125" s="8">
        <f>ROUND((L125+M125+N125),0)</f>
        <v>9921094</v>
      </c>
    </row>
    <row r="126" spans="1:15" x14ac:dyDescent="0.4">
      <c r="A126" s="2">
        <v>57001</v>
      </c>
      <c r="B126" s="2" t="s">
        <v>147</v>
      </c>
      <c r="C126" s="3">
        <v>424.6</v>
      </c>
      <c r="D126" s="3">
        <v>447</v>
      </c>
      <c r="E126" s="3">
        <v>418.61</v>
      </c>
      <c r="F126" s="3">
        <f>(C126+D126)/2</f>
        <v>435.8</v>
      </c>
      <c r="G126" s="3">
        <f>IF(E126&gt;F126,E126,F126)</f>
        <v>435.8</v>
      </c>
      <c r="H126" s="4">
        <v>4625.6499999999996</v>
      </c>
      <c r="I126" s="6">
        <f>IF(G126&lt;200,847.54,IF(G126&gt;600,0,((G126*-0.0005)+0.3)*4237.72))</f>
        <v>347.91681199999994</v>
      </c>
      <c r="J126" s="5">
        <f>I126*G126</f>
        <v>151622.14666959998</v>
      </c>
      <c r="K126" s="6"/>
      <c r="L126" s="7">
        <f>IF(I126&gt;K126,G126*(H126+I126),G126*(H126+K126))</f>
        <v>2167480.4166695997</v>
      </c>
      <c r="M126" s="7"/>
      <c r="N126" s="8"/>
      <c r="O126" s="8">
        <f>ROUND((L126+M126+N126),0)</f>
        <v>2167480</v>
      </c>
    </row>
    <row r="127" spans="1:15" x14ac:dyDescent="0.4">
      <c r="A127" s="2">
        <v>1002</v>
      </c>
      <c r="B127" s="2" t="s">
        <v>16</v>
      </c>
      <c r="C127" s="3">
        <v>114</v>
      </c>
      <c r="D127" s="3">
        <v>116</v>
      </c>
      <c r="E127" s="3">
        <v>107</v>
      </c>
      <c r="F127" s="3">
        <f>(C127+D127)/2</f>
        <v>115</v>
      </c>
      <c r="G127" s="3">
        <f>IF(E127&gt;F127,E127,F127)</f>
        <v>115</v>
      </c>
      <c r="H127" s="4">
        <v>4625.6499999999996</v>
      </c>
      <c r="I127" s="6">
        <f>IF(G127&lt;200,847.54,IF(G127&gt;600,0,((G127*-0.0005)+0.3)*4237.72))</f>
        <v>847.54</v>
      </c>
      <c r="J127" s="5">
        <f>I127*G127</f>
        <v>97467.099999999991</v>
      </c>
      <c r="K127" s="6"/>
      <c r="L127" s="7">
        <f>IF(I127&gt;K127,G127*(H127+I127),G127*(H127+K127))</f>
        <v>629416.85</v>
      </c>
      <c r="M127" s="7"/>
      <c r="N127" s="8">
        <v>0</v>
      </c>
      <c r="O127" s="8">
        <f>ROUND((L127+M127+N127),0)</f>
        <v>629417</v>
      </c>
    </row>
    <row r="128" spans="1:15" x14ac:dyDescent="0.4">
      <c r="A128" s="2">
        <v>54006</v>
      </c>
      <c r="B128" s="2" t="s">
        <v>139</v>
      </c>
      <c r="C128" s="3">
        <v>142</v>
      </c>
      <c r="D128" s="3">
        <v>146</v>
      </c>
      <c r="E128" s="3">
        <v>164</v>
      </c>
      <c r="F128" s="3">
        <f>(C128+D128)/2</f>
        <v>144</v>
      </c>
      <c r="G128" s="3">
        <f>IF(E128&gt;F128,E128,F128)</f>
        <v>164</v>
      </c>
      <c r="H128" s="4">
        <v>4625.6499999999996</v>
      </c>
      <c r="I128" s="6">
        <f>IF(G128&lt;200,847.54,IF(G128&gt;600,0,((G128*-0.0005)+0.3)*4237.72))</f>
        <v>847.54</v>
      </c>
      <c r="J128" s="5">
        <f>I128*G128</f>
        <v>138996.56</v>
      </c>
      <c r="K128" s="6"/>
      <c r="L128" s="7">
        <f>IF(I128&gt;K128,G128*(H128+I128),G128*(H128+K128))</f>
        <v>897603.15999999992</v>
      </c>
      <c r="M128" s="7">
        <v>6938</v>
      </c>
      <c r="N128" s="8"/>
      <c r="O128" s="8">
        <f>ROUND((L128+M128+N128),0)</f>
        <v>904541</v>
      </c>
    </row>
    <row r="129" spans="1:15" x14ac:dyDescent="0.4">
      <c r="A129" s="2">
        <v>41005</v>
      </c>
      <c r="B129" s="2" t="s">
        <v>106</v>
      </c>
      <c r="C129" s="3">
        <v>1364</v>
      </c>
      <c r="D129" s="3">
        <v>1459</v>
      </c>
      <c r="E129" s="3">
        <v>1496.38</v>
      </c>
      <c r="F129" s="3">
        <f>(C129+D129)/2</f>
        <v>1411.5</v>
      </c>
      <c r="G129" s="3">
        <f>IF(E129&gt;F129,E129,F129)</f>
        <v>1496.38</v>
      </c>
      <c r="H129" s="4">
        <v>4625.6499999999996</v>
      </c>
      <c r="I129" s="6">
        <f>IF(G129&lt;200,847.54,IF(G129&gt;600,0,((G129*-0.0005)+0.3)*4237.72))</f>
        <v>0</v>
      </c>
      <c r="J129" s="5">
        <f>I129*G129</f>
        <v>0</v>
      </c>
      <c r="K129" s="6"/>
      <c r="L129" s="7">
        <f>IF(I129&gt;K129,G129*(H129+I129),G129*(H129+K129))</f>
        <v>6921730.1469999999</v>
      </c>
      <c r="M129" s="7">
        <v>3469</v>
      </c>
      <c r="N129" s="8"/>
      <c r="O129" s="8">
        <f>ROUND((L129+M129+N129),0)</f>
        <v>6925199</v>
      </c>
    </row>
    <row r="130" spans="1:15" x14ac:dyDescent="0.4">
      <c r="A130" s="2">
        <v>20003</v>
      </c>
      <c r="B130" s="2" t="s">
        <v>61</v>
      </c>
      <c r="C130" s="3">
        <v>323</v>
      </c>
      <c r="D130" s="3">
        <v>331</v>
      </c>
      <c r="E130" s="3">
        <v>352</v>
      </c>
      <c r="F130" s="3">
        <f>(C130+D130)/2</f>
        <v>327</v>
      </c>
      <c r="G130" s="3">
        <f>IF(E130&gt;F130,E130,F130)</f>
        <v>352</v>
      </c>
      <c r="H130" s="4">
        <v>4625.6499999999996</v>
      </c>
      <c r="I130" s="6">
        <f>IF(G130&lt;200,847.54,IF(G130&gt;600,0,((G130*-0.0005)+0.3)*4237.72))</f>
        <v>525.47728000000006</v>
      </c>
      <c r="J130" s="5">
        <f>I130*G130</f>
        <v>184968.00256000002</v>
      </c>
      <c r="K130" s="6"/>
      <c r="L130" s="7">
        <f>IF(I130&gt;K130,G130*(H130+I130),G130*(H130+K130))</f>
        <v>1813196.80256</v>
      </c>
      <c r="M130" s="7"/>
      <c r="N130" s="8">
        <v>0</v>
      </c>
      <c r="O130" s="8">
        <f>ROUND((L130+M130+N130),0)</f>
        <v>1813197</v>
      </c>
    </row>
    <row r="131" spans="1:15" x14ac:dyDescent="0.4">
      <c r="A131" s="2">
        <v>66001</v>
      </c>
      <c r="B131" s="2" t="s">
        <v>165</v>
      </c>
      <c r="C131" s="3">
        <v>2126.12</v>
      </c>
      <c r="D131" s="3">
        <v>2102.12</v>
      </c>
      <c r="E131" s="3">
        <v>2098</v>
      </c>
      <c r="F131" s="3">
        <f>(C131+D131)/2</f>
        <v>2114.12</v>
      </c>
      <c r="G131" s="3">
        <f>IF(E131&gt;F131,E131,F131)</f>
        <v>2114.12</v>
      </c>
      <c r="H131" s="4">
        <v>4625.6499999999996</v>
      </c>
      <c r="I131" s="6">
        <f>IF(G131&lt;200,847.54,IF(G131&gt;600,0,((G131*-0.0005)+0.3)*4237.72))</f>
        <v>0</v>
      </c>
      <c r="J131" s="5">
        <f>I131*G131</f>
        <v>0</v>
      </c>
      <c r="K131" s="6"/>
      <c r="L131" s="7">
        <f>IF(I131&gt;K131,G131*(H131+I131),G131*(H131+K131))</f>
        <v>9779179.1779999994</v>
      </c>
      <c r="M131" s="7">
        <v>182713</v>
      </c>
      <c r="N131" s="8">
        <v>38458</v>
      </c>
      <c r="O131" s="8">
        <f>ROUND((L131+M131+N131),0)</f>
        <v>10000350</v>
      </c>
    </row>
    <row r="132" spans="1:15" x14ac:dyDescent="0.4">
      <c r="A132" s="2">
        <v>33005</v>
      </c>
      <c r="B132" s="2" t="s">
        <v>89</v>
      </c>
      <c r="C132" s="3">
        <v>178</v>
      </c>
      <c r="D132" s="3">
        <v>182</v>
      </c>
      <c r="E132" s="3">
        <v>191</v>
      </c>
      <c r="F132" s="3">
        <f>(C132+D132)/2</f>
        <v>180</v>
      </c>
      <c r="G132" s="3">
        <f>IF(E132&gt;F132,E132,F132)</f>
        <v>191</v>
      </c>
      <c r="H132" s="4">
        <v>4625.6499999999996</v>
      </c>
      <c r="I132" s="6">
        <f>IF(G132&lt;200,847.54,IF(G132&gt;600,0,((G132*-0.0005)+0.3)*4237.72))</f>
        <v>847.54</v>
      </c>
      <c r="J132" s="5">
        <f>I132*G132</f>
        <v>161880.13999999998</v>
      </c>
      <c r="K132" s="6"/>
      <c r="L132" s="7">
        <f>IF(I132&gt;K132,G132*(H132+I132),G132*(H132+K132))</f>
        <v>1045379.2899999999</v>
      </c>
      <c r="M132" s="7">
        <v>11564</v>
      </c>
      <c r="N132" s="8">
        <v>0</v>
      </c>
      <c r="O132" s="8">
        <f>ROUND((L132+M132+N132),0)</f>
        <v>1056943</v>
      </c>
    </row>
    <row r="133" spans="1:15" x14ac:dyDescent="0.4">
      <c r="A133" s="2">
        <v>49006</v>
      </c>
      <c r="B133" s="2" t="s">
        <v>124</v>
      </c>
      <c r="C133" s="3">
        <v>812.93</v>
      </c>
      <c r="D133" s="3">
        <v>836</v>
      </c>
      <c r="E133" s="3">
        <v>809</v>
      </c>
      <c r="F133" s="3">
        <f>(C133+D133)/2</f>
        <v>824.46499999999992</v>
      </c>
      <c r="G133" s="3">
        <f>IF(E133&gt;F133,E133,F133)</f>
        <v>824.46499999999992</v>
      </c>
      <c r="H133" s="4">
        <v>4625.6499999999996</v>
      </c>
      <c r="I133" s="6">
        <f>IF(G133&lt;200,847.54,IF(G133&gt;600,0,((G133*-0.0005)+0.3)*4237.72))</f>
        <v>0</v>
      </c>
      <c r="J133" s="5">
        <f>I133*G133</f>
        <v>0</v>
      </c>
      <c r="K133" s="6"/>
      <c r="L133" s="7">
        <f>IF(I133&gt;K133,G133*(H133+I133),G133*(H133+K133))</f>
        <v>3813686.5272499993</v>
      </c>
      <c r="M133" s="7">
        <v>9251</v>
      </c>
      <c r="N133" s="8"/>
      <c r="O133" s="8">
        <f>ROUND((L133+M133+N133),0)</f>
        <v>3822938</v>
      </c>
    </row>
    <row r="134" spans="1:15" x14ac:dyDescent="0.4">
      <c r="A134" s="2">
        <v>13001</v>
      </c>
      <c r="B134" s="2" t="s">
        <v>43</v>
      </c>
      <c r="C134" s="3">
        <v>1235.71</v>
      </c>
      <c r="D134" s="3">
        <v>1205.42</v>
      </c>
      <c r="E134" s="3">
        <v>1214.1600000000001</v>
      </c>
      <c r="F134" s="3">
        <f>(C134+D134)/2</f>
        <v>1220.5650000000001</v>
      </c>
      <c r="G134" s="3">
        <f>IF(E134&gt;F134,E134,F134)</f>
        <v>1220.5650000000001</v>
      </c>
      <c r="H134" s="4">
        <v>4625.6499999999996</v>
      </c>
      <c r="I134" s="6">
        <f>IF(G134&lt;200,847.54,IF(G134&gt;600,0,((G134*-0.0005)+0.3)*4237.72))</f>
        <v>0</v>
      </c>
      <c r="J134" s="5">
        <f>I134*G134</f>
        <v>0</v>
      </c>
      <c r="K134" s="6"/>
      <c r="L134" s="7">
        <f>IF(I134&gt;K134,G134*(H134+I134),G134*(H134+K134))</f>
        <v>5645906.4922500001</v>
      </c>
      <c r="M134" s="7">
        <v>4626</v>
      </c>
      <c r="N134" s="8">
        <v>0</v>
      </c>
      <c r="O134" s="8">
        <f>ROUND((L134+M134+N134),0)</f>
        <v>5650532</v>
      </c>
    </row>
    <row r="135" spans="1:15" x14ac:dyDescent="0.4">
      <c r="A135" s="2">
        <v>60006</v>
      </c>
      <c r="B135" s="2" t="s">
        <v>154</v>
      </c>
      <c r="C135" s="3"/>
      <c r="D135" s="3">
        <v>357</v>
      </c>
      <c r="E135" s="3">
        <v>349</v>
      </c>
      <c r="F135" s="3"/>
      <c r="G135" s="3">
        <f>IF(E135&gt;F135,E135,F135)</f>
        <v>349</v>
      </c>
      <c r="H135" s="4">
        <v>4625.6499999999996</v>
      </c>
      <c r="I135" s="6">
        <f>IF(G135&lt;200,847.54,IF(G135&gt;600,0,((G135*-0.0005)+0.3)*4237.72))</f>
        <v>531.83385999999996</v>
      </c>
      <c r="J135" s="5">
        <f>I135*G135</f>
        <v>185610.01713999998</v>
      </c>
      <c r="K135" s="6"/>
      <c r="L135" s="7">
        <f>IF(I135&gt;K135,G135*(H135+I135),G135*(H135+K135))</f>
        <v>1799961.8671399998</v>
      </c>
      <c r="M135" s="7">
        <v>9251</v>
      </c>
      <c r="N135" s="8"/>
      <c r="O135" s="8">
        <f>ROUND((L135+M135+N135),0)</f>
        <v>1809213</v>
      </c>
    </row>
    <row r="136" spans="1:15" x14ac:dyDescent="0.4">
      <c r="A136" s="2">
        <v>11004</v>
      </c>
      <c r="B136" s="2" t="s">
        <v>39</v>
      </c>
      <c r="C136" s="3">
        <v>761.51</v>
      </c>
      <c r="D136" s="3">
        <v>771.02</v>
      </c>
      <c r="E136" s="3">
        <v>769</v>
      </c>
      <c r="F136" s="3">
        <f>(C136+D136)/2</f>
        <v>766.26499999999999</v>
      </c>
      <c r="G136" s="3">
        <f>IF(E136&gt;F136,E136,F136)</f>
        <v>769</v>
      </c>
      <c r="H136" s="4">
        <v>4625.6499999999996</v>
      </c>
      <c r="I136" s="6">
        <f>IF(G136&lt;200,847.54,IF(G136&gt;600,0,((G136*-0.0005)+0.3)*4237.72))</f>
        <v>0</v>
      </c>
      <c r="J136" s="5">
        <f>I136*G136</f>
        <v>0</v>
      </c>
      <c r="K136" s="6"/>
      <c r="L136" s="7">
        <f>IF(I136&gt;K136,G136*(H136+I136),G136*(H136+K136))</f>
        <v>3557124.8499999996</v>
      </c>
      <c r="M136" s="7">
        <v>4626</v>
      </c>
      <c r="N136" s="8">
        <v>0</v>
      </c>
      <c r="O136" s="8">
        <f>ROUND((L136+M136+N136),0)</f>
        <v>3561751</v>
      </c>
    </row>
    <row r="137" spans="1:15" x14ac:dyDescent="0.4">
      <c r="A137" s="2">
        <v>51005</v>
      </c>
      <c r="B137" s="2" t="s">
        <v>132</v>
      </c>
      <c r="C137" s="3">
        <v>239</v>
      </c>
      <c r="D137" s="3">
        <v>244</v>
      </c>
      <c r="E137" s="3">
        <v>254</v>
      </c>
      <c r="F137" s="3">
        <f>(C137+D137)/2</f>
        <v>241.5</v>
      </c>
      <c r="G137" s="3">
        <f>IF(E137&gt;F137,E137,F137)</f>
        <v>254</v>
      </c>
      <c r="H137" s="4">
        <v>4625.6499999999996</v>
      </c>
      <c r="I137" s="6">
        <f>IF(G137&lt;200,847.54,IF(G137&gt;600,0,((G137*-0.0005)+0.3)*4237.72))</f>
        <v>733.12555999999995</v>
      </c>
      <c r="J137" s="5">
        <f>I137*G137</f>
        <v>186213.89223999999</v>
      </c>
      <c r="K137" s="6"/>
      <c r="L137" s="7">
        <f>IF(I137&gt;K137,G137*(H137+I137),G137*(H137+K137))</f>
        <v>1361128.9922400001</v>
      </c>
      <c r="M137" s="7"/>
      <c r="N137" s="8"/>
      <c r="O137" s="8">
        <f>ROUND((L137+M137+N137),0)</f>
        <v>1361129</v>
      </c>
    </row>
    <row r="138" spans="1:15" x14ac:dyDescent="0.4">
      <c r="A138" s="2">
        <v>6005</v>
      </c>
      <c r="B138" s="2" t="s">
        <v>31</v>
      </c>
      <c r="C138" s="3">
        <v>327</v>
      </c>
      <c r="D138" s="3">
        <v>327</v>
      </c>
      <c r="E138" s="3">
        <v>317.43</v>
      </c>
      <c r="F138" s="3">
        <f>(C138+D138)/2</f>
        <v>327</v>
      </c>
      <c r="G138" s="3">
        <f>IF(E138&gt;F138,E138,F138)</f>
        <v>327</v>
      </c>
      <c r="H138" s="4">
        <v>4625.6499999999996</v>
      </c>
      <c r="I138" s="6">
        <f>IF(G138&lt;200,847.54,IF(G138&gt;600,0,((G138*-0.0005)+0.3)*4237.72))</f>
        <v>578.44877999999994</v>
      </c>
      <c r="J138" s="5">
        <f>I138*G138</f>
        <v>189152.75105999998</v>
      </c>
      <c r="K138" s="6"/>
      <c r="L138" s="7">
        <f>IF(I138&gt;K138,G138*(H138+I138),G138*(H138+K138))</f>
        <v>1701740.3010599997</v>
      </c>
      <c r="M138" s="7"/>
      <c r="N138" s="8">
        <v>0</v>
      </c>
      <c r="O138" s="8">
        <f>ROUND((L138+M138+N138),0)</f>
        <v>1701740</v>
      </c>
    </row>
    <row r="139" spans="1:15" x14ac:dyDescent="0.4">
      <c r="A139" s="2">
        <v>14004</v>
      </c>
      <c r="B139" s="2" t="s">
        <v>47</v>
      </c>
      <c r="C139" s="3">
        <v>3805.29</v>
      </c>
      <c r="D139" s="3">
        <v>3863.45</v>
      </c>
      <c r="E139" s="3">
        <v>3857.12</v>
      </c>
      <c r="F139" s="3">
        <f>(C139+D139)/2</f>
        <v>3834.37</v>
      </c>
      <c r="G139" s="3">
        <f>IF(E139&gt;F139,E139,F139)</f>
        <v>3857.12</v>
      </c>
      <c r="H139" s="4">
        <v>4625.6499999999996</v>
      </c>
      <c r="I139" s="6">
        <f>IF(G139&lt;200,847.54,IF(G139&gt;600,0,((G139*-0.0005)+0.3)*4237.72))</f>
        <v>0</v>
      </c>
      <c r="J139" s="5">
        <f>I139*G139</f>
        <v>0</v>
      </c>
      <c r="K139" s="6"/>
      <c r="L139" s="7">
        <f>IF(I139&gt;K139,G139*(H139+I139),G139*(H139+K139))</f>
        <v>17841687.127999999</v>
      </c>
      <c r="M139" s="7">
        <v>4626</v>
      </c>
      <c r="N139" s="8">
        <v>0</v>
      </c>
      <c r="O139" s="8">
        <f>ROUND((L139+M139+N139),0)</f>
        <v>17846313</v>
      </c>
    </row>
    <row r="140" spans="1:15" x14ac:dyDescent="0.4">
      <c r="A140" s="2">
        <v>18003</v>
      </c>
      <c r="B140" s="2" t="s">
        <v>57</v>
      </c>
      <c r="C140" s="3">
        <v>168</v>
      </c>
      <c r="D140" s="3">
        <v>159</v>
      </c>
      <c r="E140" s="3">
        <v>160</v>
      </c>
      <c r="F140" s="3">
        <f>(C140+D140)/2</f>
        <v>163.5</v>
      </c>
      <c r="G140" s="3">
        <f>IF(E140&gt;F140,E140,F140)</f>
        <v>163.5</v>
      </c>
      <c r="H140" s="4">
        <v>4625.6499999999996</v>
      </c>
      <c r="I140" s="6">
        <f>IF(G140&lt;200,847.54,IF(G140&gt;600,0,((G140*-0.0005)+0.3)*4237.72))</f>
        <v>847.54</v>
      </c>
      <c r="J140" s="5">
        <f>I140*G140</f>
        <v>138572.79</v>
      </c>
      <c r="K140" s="6"/>
      <c r="L140" s="7">
        <f>IF(I140&gt;K140,G140*(H140+I140),G140*(H140+K140))</f>
        <v>894866.56499999994</v>
      </c>
      <c r="M140" s="7"/>
      <c r="N140" s="8">
        <v>0</v>
      </c>
      <c r="O140" s="8">
        <f>ROUND((L140+M140+N140),0)</f>
        <v>894867</v>
      </c>
    </row>
    <row r="141" spans="1:15" x14ac:dyDescent="0.4">
      <c r="A141" s="2">
        <v>14005</v>
      </c>
      <c r="B141" s="2" t="s">
        <v>48</v>
      </c>
      <c r="C141" s="3">
        <v>197</v>
      </c>
      <c r="D141" s="3">
        <v>191</v>
      </c>
      <c r="E141" s="3">
        <v>215</v>
      </c>
      <c r="F141" s="3">
        <f>(C141+D141)/2</f>
        <v>194</v>
      </c>
      <c r="G141" s="3">
        <f>IF(E141&gt;F141,E141,F141)</f>
        <v>215</v>
      </c>
      <c r="H141" s="4">
        <v>4625.6499999999996</v>
      </c>
      <c r="I141" s="6">
        <f>IF(G141&lt;200,847.54,IF(G141&gt;600,0,((G141*-0.0005)+0.3)*4237.72))</f>
        <v>815.76110000000006</v>
      </c>
      <c r="J141" s="5">
        <f>I141*G141</f>
        <v>175388.63650000002</v>
      </c>
      <c r="K141" s="6"/>
      <c r="L141" s="7">
        <f>IF(I141&gt;K141,G141*(H141+I141),G141*(H141+K141))</f>
        <v>1169903.3864999998</v>
      </c>
      <c r="M141" s="7"/>
      <c r="N141" s="8">
        <v>0</v>
      </c>
      <c r="O141" s="8">
        <f>ROUND((L141+M141+N141),0)</f>
        <v>1169903</v>
      </c>
    </row>
    <row r="142" spans="1:15" x14ac:dyDescent="0.4">
      <c r="A142" s="2">
        <v>18005</v>
      </c>
      <c r="B142" s="2" t="s">
        <v>58</v>
      </c>
      <c r="C142" s="3">
        <v>524</v>
      </c>
      <c r="D142" s="3">
        <v>540</v>
      </c>
      <c r="E142" s="3">
        <v>535</v>
      </c>
      <c r="F142" s="3">
        <f>(C142+D142)/2</f>
        <v>532</v>
      </c>
      <c r="G142" s="3">
        <f>IF(E142&gt;F142,E142,F142)</f>
        <v>535</v>
      </c>
      <c r="H142" s="4">
        <v>4625.6499999999996</v>
      </c>
      <c r="I142" s="6">
        <f>IF(G142&lt;200,847.54,IF(G142&gt;600,0,((G142*-0.0005)+0.3)*4237.72))</f>
        <v>137.72589999999988</v>
      </c>
      <c r="J142" s="5">
        <f>I142*G142</f>
        <v>73683.356499999936</v>
      </c>
      <c r="K142" s="6"/>
      <c r="L142" s="7">
        <f>IF(I142&gt;K142,G142*(H142+I142),G142*(H142+K142))</f>
        <v>2548406.1064999993</v>
      </c>
      <c r="M142" s="7"/>
      <c r="N142" s="8">
        <v>0</v>
      </c>
      <c r="O142" s="8">
        <f>ROUND((L142+M142+N142),0)</f>
        <v>2548406</v>
      </c>
    </row>
    <row r="143" spans="1:15" x14ac:dyDescent="0.4">
      <c r="A143" s="2">
        <v>36002</v>
      </c>
      <c r="B143" s="2" t="s">
        <v>92</v>
      </c>
      <c r="C143" s="3">
        <v>274</v>
      </c>
      <c r="D143" s="3">
        <v>281</v>
      </c>
      <c r="E143" s="3">
        <v>281</v>
      </c>
      <c r="F143" s="3">
        <f>(C143+D143)/2</f>
        <v>277.5</v>
      </c>
      <c r="G143" s="3">
        <f>IF(E143&gt;F143,E143,F143)</f>
        <v>281</v>
      </c>
      <c r="H143" s="4">
        <v>4625.6499999999996</v>
      </c>
      <c r="I143" s="6">
        <f>IF(G143&lt;200,847.54,IF(G143&gt;600,0,((G143*-0.0005)+0.3)*4237.72))</f>
        <v>675.91633999999999</v>
      </c>
      <c r="J143" s="5">
        <f>I143*G143</f>
        <v>189932.49153999999</v>
      </c>
      <c r="K143" s="6"/>
      <c r="L143" s="7">
        <f>IF(I143&gt;K143,G143*(H143+I143),G143*(H143+K143))</f>
        <v>1489740.1415399997</v>
      </c>
      <c r="M143" s="7">
        <v>16190</v>
      </c>
      <c r="N143" s="8">
        <v>0</v>
      </c>
      <c r="O143" s="8">
        <f>ROUND((L143+M143+N143),0)</f>
        <v>1505930</v>
      </c>
    </row>
    <row r="144" spans="1:15" x14ac:dyDescent="0.4">
      <c r="A144" s="2">
        <v>49007</v>
      </c>
      <c r="B144" s="2" t="s">
        <v>125</v>
      </c>
      <c r="C144" s="3">
        <v>1305.42</v>
      </c>
      <c r="D144" s="3">
        <v>1302.32</v>
      </c>
      <c r="E144" s="3">
        <v>1372.72</v>
      </c>
      <c r="F144" s="3">
        <f>(C144+D144)/2</f>
        <v>1303.8699999999999</v>
      </c>
      <c r="G144" s="3">
        <f>IF(E144&gt;F144,E144,F144)</f>
        <v>1372.72</v>
      </c>
      <c r="H144" s="4">
        <v>4625.6499999999996</v>
      </c>
      <c r="I144" s="6">
        <f>IF(G144&lt;200,847.54,IF(G144&gt;600,0,((G144*-0.0005)+0.3)*4237.72))</f>
        <v>0</v>
      </c>
      <c r="J144" s="5">
        <f>I144*G144</f>
        <v>0</v>
      </c>
      <c r="K144" s="6"/>
      <c r="L144" s="7">
        <f>IF(I144&gt;K144,G144*(H144+I144),G144*(H144+K144))</f>
        <v>6349722.2679999992</v>
      </c>
      <c r="M144" s="7">
        <v>3469</v>
      </c>
      <c r="N144" s="8"/>
      <c r="O144" s="8">
        <f>ROUND((L144+M144+N144),0)</f>
        <v>6353191</v>
      </c>
    </row>
    <row r="145" spans="1:15" x14ac:dyDescent="0.4">
      <c r="A145" s="2">
        <v>1003</v>
      </c>
      <c r="B145" s="2" t="s">
        <v>17</v>
      </c>
      <c r="C145" s="3">
        <v>123</v>
      </c>
      <c r="D145" s="3">
        <v>114</v>
      </c>
      <c r="E145" s="3">
        <v>114</v>
      </c>
      <c r="F145" s="3">
        <f>(C145+D145)/2</f>
        <v>118.5</v>
      </c>
      <c r="G145" s="3">
        <f>IF(E145&gt;F145,E145,F145)</f>
        <v>118.5</v>
      </c>
      <c r="H145" s="4">
        <v>4625.6499999999996</v>
      </c>
      <c r="I145" s="6">
        <f>IF(G145&lt;200,847.54,IF(G145&gt;600,0,((G145*-0.0005)+0.3)*4237.72))</f>
        <v>847.54</v>
      </c>
      <c r="J145" s="5">
        <f>I145*G145</f>
        <v>100433.48999999999</v>
      </c>
      <c r="K145" s="6"/>
      <c r="L145" s="7">
        <f>IF(I145&gt;K145,G145*(H145+I145),G145*(H145+K145))</f>
        <v>648573.0149999999</v>
      </c>
      <c r="M145" s="7"/>
      <c r="N145" s="8">
        <v>0</v>
      </c>
      <c r="O145" s="8">
        <f>ROUND((L145+M145+N145),0)</f>
        <v>648573</v>
      </c>
    </row>
    <row r="146" spans="1:15" x14ac:dyDescent="0.4">
      <c r="A146" s="2">
        <v>47001</v>
      </c>
      <c r="B146" s="2" t="s">
        <v>117</v>
      </c>
      <c r="C146" s="3">
        <v>403</v>
      </c>
      <c r="D146" s="3">
        <v>425</v>
      </c>
      <c r="E146" s="3">
        <v>408.49</v>
      </c>
      <c r="F146" s="3">
        <f>(C146+D146)/2</f>
        <v>414</v>
      </c>
      <c r="G146" s="3">
        <f>IF(E146&gt;F146,E146,F146)</f>
        <v>414</v>
      </c>
      <c r="H146" s="4">
        <v>4625.6499999999996</v>
      </c>
      <c r="I146" s="6">
        <f>IF(G146&lt;200,847.54,IF(G146&gt;600,0,((G146*-0.0005)+0.3)*4237.72))</f>
        <v>394.10795999999988</v>
      </c>
      <c r="J146" s="5">
        <f>I146*G146</f>
        <v>163160.69543999995</v>
      </c>
      <c r="K146" s="6"/>
      <c r="L146" s="7">
        <f>IF(I146&gt;K146,G146*(H146+I146),G146*(H146+K146))</f>
        <v>2078179.79544</v>
      </c>
      <c r="M146" s="7">
        <v>8095</v>
      </c>
      <c r="N146" s="8"/>
      <c r="O146" s="8">
        <f>ROUND((L146+M146+N146),0)</f>
        <v>2086275</v>
      </c>
    </row>
    <row r="147" spans="1:15" x14ac:dyDescent="0.4">
      <c r="A147" s="2">
        <v>12003</v>
      </c>
      <c r="B147" s="2" t="s">
        <v>42</v>
      </c>
      <c r="C147" s="3">
        <v>185</v>
      </c>
      <c r="D147" s="3">
        <v>224</v>
      </c>
      <c r="E147" s="3">
        <v>227</v>
      </c>
      <c r="F147" s="3">
        <f>(C147+D147)/2</f>
        <v>204.5</v>
      </c>
      <c r="G147" s="3">
        <f>IF(E147&gt;F147,E147,F147)</f>
        <v>227</v>
      </c>
      <c r="H147" s="4">
        <v>4625.6499999999996</v>
      </c>
      <c r="I147" s="6">
        <f>IF(G147&lt;200,847.54,IF(G147&gt;600,0,((G147*-0.0005)+0.3)*4237.72))</f>
        <v>790.33478000000002</v>
      </c>
      <c r="J147" s="5">
        <f>I147*G147</f>
        <v>179405.99506000002</v>
      </c>
      <c r="K147" s="6"/>
      <c r="L147" s="7">
        <f>IF(I147&gt;K147,G147*(H147+I147),G147*(H147+K147))</f>
        <v>1229428.5450599999</v>
      </c>
      <c r="M147" s="7">
        <v>25441</v>
      </c>
      <c r="N147" s="8">
        <v>0</v>
      </c>
      <c r="O147" s="8">
        <f>ROUND((L147+M147+N147),0)</f>
        <v>1254870</v>
      </c>
    </row>
    <row r="148" spans="1:15" x14ac:dyDescent="0.4">
      <c r="A148" s="2">
        <v>54007</v>
      </c>
      <c r="B148" s="2" t="s">
        <v>140</v>
      </c>
      <c r="C148" s="3">
        <v>222</v>
      </c>
      <c r="D148" s="3">
        <v>213</v>
      </c>
      <c r="E148" s="3">
        <v>207</v>
      </c>
      <c r="F148" s="3">
        <f>(C148+D148)/2</f>
        <v>217.5</v>
      </c>
      <c r="G148" s="3">
        <f>IF(E148&gt;F148,E148,F148)</f>
        <v>217.5</v>
      </c>
      <c r="H148" s="4">
        <v>4625.6499999999996</v>
      </c>
      <c r="I148" s="6">
        <f>IF(G148&lt;200,847.54,IF(G148&gt;600,0,((G148*-0.0005)+0.3)*4237.72))</f>
        <v>810.46394999999995</v>
      </c>
      <c r="J148" s="5">
        <f>I148*G148</f>
        <v>176275.90912499998</v>
      </c>
      <c r="K148" s="6"/>
      <c r="L148" s="7">
        <f>IF(I148&gt;K148,G148*(H148+I148),G148*(H148+K148))</f>
        <v>1182354.784125</v>
      </c>
      <c r="M148" s="7"/>
      <c r="N148" s="8"/>
      <c r="O148" s="8">
        <f>ROUND((L148+M148+N148),0)</f>
        <v>1182355</v>
      </c>
    </row>
    <row r="149" spans="1:15" x14ac:dyDescent="0.4">
      <c r="A149" s="2">
        <v>59002</v>
      </c>
      <c r="B149" s="2" t="s">
        <v>149</v>
      </c>
      <c r="C149" s="3">
        <v>674.5</v>
      </c>
      <c r="D149" s="3">
        <v>682</v>
      </c>
      <c r="E149" s="3">
        <v>676</v>
      </c>
      <c r="F149" s="3">
        <f>(C149+D149)/2</f>
        <v>678.25</v>
      </c>
      <c r="G149" s="3">
        <f>IF(E149&gt;F149,E149,F149)</f>
        <v>678.25</v>
      </c>
      <c r="H149" s="4">
        <v>4625.6499999999996</v>
      </c>
      <c r="I149" s="6">
        <f>IF(G149&lt;200,847.54,IF(G149&gt;600,0,((G149*-0.0005)+0.3)*4237.72))</f>
        <v>0</v>
      </c>
      <c r="J149" s="5">
        <f>I149*G149</f>
        <v>0</v>
      </c>
      <c r="K149" s="6"/>
      <c r="L149" s="7">
        <f>IF(I149&gt;K149,G149*(H149+I149),G149*(H149+K149))</f>
        <v>3137347.1124999998</v>
      </c>
      <c r="M149" s="7"/>
      <c r="N149" s="8"/>
      <c r="O149" s="8">
        <f>ROUND((L149+M149+N149),0)</f>
        <v>3137347</v>
      </c>
    </row>
    <row r="150" spans="1:15" x14ac:dyDescent="0.4">
      <c r="A150" s="10">
        <v>2006</v>
      </c>
      <c r="B150" s="2" t="s">
        <v>20</v>
      </c>
      <c r="C150" s="3">
        <v>302</v>
      </c>
      <c r="D150" s="3">
        <v>303</v>
      </c>
      <c r="E150" s="3">
        <v>330</v>
      </c>
      <c r="F150" s="3">
        <f>(C150+D150)/2</f>
        <v>302.5</v>
      </c>
      <c r="G150" s="3">
        <f>IF(E150&gt;F150,E150,F150)</f>
        <v>330</v>
      </c>
      <c r="H150" s="4">
        <v>4625.6499999999996</v>
      </c>
      <c r="I150" s="6">
        <f>IF(G150&lt;200,847.54,IF(G150&gt;600,0,((G150*-0.0005)+0.3)*4237.72))</f>
        <v>572.09219999999993</v>
      </c>
      <c r="J150" s="5">
        <f>I150*G150</f>
        <v>188790.42599999998</v>
      </c>
      <c r="K150" s="6"/>
      <c r="L150" s="7">
        <f>IF(I150&gt;K150,G150*(H150+I150),G150*(H150+K150))</f>
        <v>1715254.926</v>
      </c>
      <c r="M150" s="7"/>
      <c r="N150" s="8">
        <v>0</v>
      </c>
      <c r="O150" s="8">
        <f>ROUND((L150+M150+N150),0)</f>
        <v>1715255</v>
      </c>
    </row>
    <row r="151" spans="1:15" x14ac:dyDescent="0.4">
      <c r="A151" s="2">
        <v>55004</v>
      </c>
      <c r="B151" s="2" t="s">
        <v>141</v>
      </c>
      <c r="C151" s="3">
        <v>183</v>
      </c>
      <c r="D151" s="3">
        <v>186.13</v>
      </c>
      <c r="E151" s="3">
        <v>222</v>
      </c>
      <c r="F151" s="3">
        <f>(C151+D151)/2</f>
        <v>184.565</v>
      </c>
      <c r="G151" s="3">
        <f>IF(E151&gt;F151,E151,F151)</f>
        <v>222</v>
      </c>
      <c r="H151" s="4">
        <v>4625.6499999999996</v>
      </c>
      <c r="I151" s="6">
        <f>IF(G151&lt;200,847.54,IF(G151&gt;600,0,((G151*-0.0005)+0.3)*4237.72))</f>
        <v>800.92908</v>
      </c>
      <c r="J151" s="5">
        <f>I151*G151</f>
        <v>177806.25576</v>
      </c>
      <c r="K151" s="6"/>
      <c r="L151" s="7">
        <f>IF(I151&gt;K151,G151*(H151+I151),G151*(H151+K151))</f>
        <v>1204700.5557599999</v>
      </c>
      <c r="M151" s="7"/>
      <c r="N151" s="8"/>
      <c r="O151" s="8">
        <f>ROUND((L151+M151+N151),0)</f>
        <v>1204701</v>
      </c>
    </row>
    <row r="152" spans="1:15" x14ac:dyDescent="0.4">
      <c r="A152" s="2">
        <v>63003</v>
      </c>
      <c r="B152" s="2" t="s">
        <v>162</v>
      </c>
      <c r="C152" s="3">
        <v>2666.06</v>
      </c>
      <c r="D152" s="3">
        <v>2690.56</v>
      </c>
      <c r="E152" s="3">
        <v>2682.41</v>
      </c>
      <c r="F152" s="3">
        <f>(C152+D152)/2</f>
        <v>2678.31</v>
      </c>
      <c r="G152" s="3">
        <f>IF(E152&gt;F152,E152,F152)</f>
        <v>2682.41</v>
      </c>
      <c r="H152" s="4">
        <v>4625.6499999999996</v>
      </c>
      <c r="I152" s="6">
        <f>IF(G152&lt;200,847.54,IF(G152&gt;600,0,((G152*-0.0005)+0.3)*4237.72))</f>
        <v>0</v>
      </c>
      <c r="J152" s="5">
        <f>I152*G152</f>
        <v>0</v>
      </c>
      <c r="K152" s="6"/>
      <c r="L152" s="7">
        <f>IF(I152&gt;K152,G152*(H152+I152),G152*(H152+K152))</f>
        <v>12407889.816499999</v>
      </c>
      <c r="M152" s="7">
        <v>6938</v>
      </c>
      <c r="N152" s="8"/>
      <c r="O152" s="8">
        <f>ROUND((L152+M152+N152),0)</f>
        <v>12414828</v>
      </c>
    </row>
    <row r="153" spans="1:15" x14ac:dyDescent="0.4">
      <c r="A153" s="11"/>
      <c r="B153" s="11"/>
      <c r="C153" s="3">
        <v>125151.92</v>
      </c>
      <c r="D153" s="3">
        <f>SUM(D2:D152)</f>
        <v>127168.87999999999</v>
      </c>
      <c r="E153" s="3">
        <f>SUM(E2:E152)</f>
        <v>128746.4</v>
      </c>
      <c r="F153" s="3">
        <f>SUM(F2:F152)</f>
        <v>125791.99500000001</v>
      </c>
      <c r="G153" s="3">
        <f>SUM(G2:G152)</f>
        <v>129508.22</v>
      </c>
      <c r="H153" s="4" t="s">
        <v>166</v>
      </c>
      <c r="I153" s="7" t="s">
        <v>166</v>
      </c>
      <c r="J153" s="5">
        <f>SUM(J2:J152)</f>
        <v>17191100.150976568</v>
      </c>
      <c r="K153" s="6"/>
      <c r="L153" s="7">
        <f>SUM(L2:L152)</f>
        <v>616250797.99397671</v>
      </c>
      <c r="M153" s="8">
        <f>SUM(M2:M152)</f>
        <v>3218290</v>
      </c>
      <c r="N153" s="8">
        <f>SUM(N2:N152)</f>
        <v>171492</v>
      </c>
      <c r="O153" s="8">
        <f>SUM(O2:O152)</f>
        <v>619640583</v>
      </c>
    </row>
    <row r="154" spans="1:15" ht="17.25" thickBot="1" x14ac:dyDescent="0.45">
      <c r="A154" s="13"/>
      <c r="B154" s="13"/>
      <c r="C154" s="14"/>
      <c r="D154" s="14"/>
      <c r="E154" s="14"/>
      <c r="F154" s="15"/>
      <c r="G154" s="15"/>
      <c r="L154" s="20"/>
      <c r="M154" s="20"/>
      <c r="N154" s="21"/>
      <c r="O154" s="21"/>
    </row>
    <row r="155" spans="1:15" s="31" customFormat="1" ht="17.25" thickBot="1" x14ac:dyDescent="0.45">
      <c r="A155" s="22">
        <v>40001</v>
      </c>
      <c r="B155" s="23" t="s">
        <v>167</v>
      </c>
      <c r="C155" s="24">
        <v>65</v>
      </c>
      <c r="D155" s="24">
        <v>75</v>
      </c>
      <c r="E155" s="24">
        <v>44</v>
      </c>
      <c r="F155" s="25">
        <f t="shared" ref="F155" si="0">(C155+D155)/2</f>
        <v>70</v>
      </c>
      <c r="G155" s="25">
        <f t="shared" ref="G155" si="1">IF(E155&gt;F155,E155,F155)</f>
        <v>70</v>
      </c>
      <c r="H155" s="26">
        <v>4625.6499999999996</v>
      </c>
      <c r="I155" s="27"/>
      <c r="J155" s="28">
        <f>I155*F155</f>
        <v>0</v>
      </c>
      <c r="K155" s="27"/>
      <c r="L155" s="29">
        <f>IF(I155&gt;K155,G155*(H155+I155),G155*(H155+K155))</f>
        <v>323795.5</v>
      </c>
      <c r="M155" s="20"/>
      <c r="N155" s="30"/>
      <c r="O155" s="30">
        <f t="shared" ref="O155" si="2">ROUND((L155+M155+N155),0)</f>
        <v>323796</v>
      </c>
    </row>
    <row r="156" spans="1:15" x14ac:dyDescent="0.4">
      <c r="O156" s="12">
        <f>SUM(O153:O155)</f>
        <v>619964379</v>
      </c>
    </row>
  </sheetData>
  <sortState ref="A2:O152">
    <sortCondition ref="B2:B152"/>
  </sortState>
  <printOptions horizontalCentered="1" gridLines="1"/>
  <pageMargins left="0" right="0" top="0.39" bottom="0.45" header="0.17" footer="0.16"/>
  <pageSetup scale="55" fitToHeight="0" orientation="landscape" cellComments="asDisplayed" r:id="rId1"/>
  <headerFooter alignWithMargins="0">
    <oddHeader xml:space="preserve">&amp;C&amp;"Arial Unicode MS,Regular"&amp;12FY2014 District Need Calculation&amp;"Lucida Sans Unicode,Regular"&amp;14
</oddHeader>
    <oddFooter>&amp;C&amp;"Arial Unicode MS,Regular"&amp;8Page &amp;P&amp;R&amp;"Arial Unicode MS,Regular"&amp;8&amp;F 
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Need Calc</vt:lpstr>
      <vt:lpstr>'Need Calc'!Print_Area</vt:lpstr>
      <vt:lpstr>'Need Calc'!Print_Titles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2014-06-12T15:32:33Z</cp:lastPrinted>
  <dcterms:created xsi:type="dcterms:W3CDTF">2014-06-12T15:25:30Z</dcterms:created>
  <dcterms:modified xsi:type="dcterms:W3CDTF">2014-06-12T16:01:45Z</dcterms:modified>
</cp:coreProperties>
</file>