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21075" windowHeight="10035"/>
  </bookViews>
  <sheets>
    <sheet name="FY11 S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'FY11 SE'!$A$1:$L$155</definedName>
    <definedName name="_xlnm.Print_Titles" localSheetId="0">'FY11 SE'!$1:$1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H2" i="1" l="1"/>
  <c r="K2" i="1"/>
  <c r="L2" i="1"/>
  <c r="H3" i="1"/>
  <c r="K3" i="1"/>
  <c r="L3" i="1" s="1"/>
  <c r="H4" i="1"/>
  <c r="K4" i="1"/>
  <c r="L4" i="1" s="1"/>
  <c r="H5" i="1"/>
  <c r="K5" i="1"/>
  <c r="L5" i="1" s="1"/>
  <c r="H6" i="1"/>
  <c r="K6" i="1"/>
  <c r="H7" i="1"/>
  <c r="K7" i="1"/>
  <c r="L7" i="1"/>
  <c r="H8" i="1"/>
  <c r="K8" i="1"/>
  <c r="L8" i="1" s="1"/>
  <c r="H9" i="1"/>
  <c r="K9" i="1"/>
  <c r="L9" i="1" s="1"/>
  <c r="H10" i="1"/>
  <c r="K10" i="1"/>
  <c r="H11" i="1"/>
  <c r="K11" i="1"/>
  <c r="L11" i="1"/>
  <c r="H12" i="1"/>
  <c r="K12" i="1"/>
  <c r="L12" i="1" s="1"/>
  <c r="H13" i="1"/>
  <c r="K13" i="1"/>
  <c r="L13" i="1" s="1"/>
  <c r="H14" i="1"/>
  <c r="K14" i="1"/>
  <c r="H15" i="1"/>
  <c r="K15" i="1"/>
  <c r="L15" i="1"/>
  <c r="H16" i="1"/>
  <c r="K16" i="1"/>
  <c r="L16" i="1" s="1"/>
  <c r="H17" i="1"/>
  <c r="K17" i="1"/>
  <c r="L17" i="1" s="1"/>
  <c r="K18" i="1"/>
  <c r="H19" i="1"/>
  <c r="K19" i="1"/>
  <c r="L19" i="1" s="1"/>
  <c r="H20" i="1"/>
  <c r="K20" i="1"/>
  <c r="H21" i="1"/>
  <c r="K21" i="1"/>
  <c r="L21" i="1"/>
  <c r="H22" i="1"/>
  <c r="K22" i="1"/>
  <c r="L22" i="1" s="1"/>
  <c r="H23" i="1"/>
  <c r="K23" i="1"/>
  <c r="L23" i="1" s="1"/>
  <c r="H24" i="1"/>
  <c r="K24" i="1"/>
  <c r="H25" i="1"/>
  <c r="K25" i="1"/>
  <c r="L25" i="1"/>
  <c r="H26" i="1"/>
  <c r="K26" i="1"/>
  <c r="L26" i="1" s="1"/>
  <c r="H27" i="1"/>
  <c r="K27" i="1"/>
  <c r="L27" i="1" s="1"/>
  <c r="H28" i="1"/>
  <c r="K28" i="1"/>
  <c r="H29" i="1"/>
  <c r="K29" i="1"/>
  <c r="L29" i="1"/>
  <c r="H30" i="1"/>
  <c r="K30" i="1"/>
  <c r="L30" i="1" s="1"/>
  <c r="H31" i="1"/>
  <c r="K31" i="1"/>
  <c r="L31" i="1" s="1"/>
  <c r="H32" i="1"/>
  <c r="K32" i="1"/>
  <c r="H33" i="1"/>
  <c r="K33" i="1"/>
  <c r="L33" i="1"/>
  <c r="H34" i="1"/>
  <c r="K34" i="1"/>
  <c r="L34" i="1" s="1"/>
  <c r="H35" i="1"/>
  <c r="K35" i="1"/>
  <c r="L35" i="1" s="1"/>
  <c r="H36" i="1"/>
  <c r="K36" i="1"/>
  <c r="H37" i="1"/>
  <c r="K37" i="1"/>
  <c r="L37" i="1"/>
  <c r="H38" i="1"/>
  <c r="K38" i="1"/>
  <c r="L38" i="1" s="1"/>
  <c r="H39" i="1"/>
  <c r="K39" i="1"/>
  <c r="L39" i="1" s="1"/>
  <c r="H40" i="1"/>
  <c r="K40" i="1"/>
  <c r="H41" i="1"/>
  <c r="K41" i="1"/>
  <c r="L41" i="1"/>
  <c r="H42" i="1"/>
  <c r="K42" i="1"/>
  <c r="L42" i="1" s="1"/>
  <c r="H43" i="1"/>
  <c r="K43" i="1"/>
  <c r="L43" i="1" s="1"/>
  <c r="H44" i="1"/>
  <c r="K44" i="1"/>
  <c r="H45" i="1"/>
  <c r="K45" i="1"/>
  <c r="L45" i="1"/>
  <c r="H46" i="1"/>
  <c r="K46" i="1"/>
  <c r="L46" i="1" s="1"/>
  <c r="H47" i="1"/>
  <c r="K47" i="1"/>
  <c r="L47" i="1" s="1"/>
  <c r="H48" i="1"/>
  <c r="K48" i="1"/>
  <c r="H49" i="1"/>
  <c r="K49" i="1"/>
  <c r="L49" i="1"/>
  <c r="H50" i="1"/>
  <c r="K50" i="1"/>
  <c r="L50" i="1" s="1"/>
  <c r="H51" i="1"/>
  <c r="K51" i="1"/>
  <c r="L51" i="1" s="1"/>
  <c r="H52" i="1"/>
  <c r="K52" i="1"/>
  <c r="H53" i="1"/>
  <c r="K53" i="1"/>
  <c r="L53" i="1"/>
  <c r="H54" i="1"/>
  <c r="K54" i="1"/>
  <c r="L54" i="1" s="1"/>
  <c r="H55" i="1"/>
  <c r="K55" i="1"/>
  <c r="L55" i="1" s="1"/>
  <c r="H56" i="1"/>
  <c r="K56" i="1"/>
  <c r="H57" i="1"/>
  <c r="K57" i="1"/>
  <c r="L57" i="1"/>
  <c r="H58" i="1"/>
  <c r="K58" i="1"/>
  <c r="L58" i="1" s="1"/>
  <c r="H59" i="1"/>
  <c r="K59" i="1"/>
  <c r="L59" i="1" s="1"/>
  <c r="H60" i="1"/>
  <c r="K60" i="1"/>
  <c r="H61" i="1"/>
  <c r="K61" i="1"/>
  <c r="L61" i="1"/>
  <c r="H62" i="1"/>
  <c r="K62" i="1"/>
  <c r="L62" i="1" s="1"/>
  <c r="H63" i="1"/>
  <c r="K63" i="1"/>
  <c r="L63" i="1" s="1"/>
  <c r="H64" i="1"/>
  <c r="K64" i="1"/>
  <c r="H65" i="1"/>
  <c r="K65" i="1"/>
  <c r="L65" i="1"/>
  <c r="H66" i="1"/>
  <c r="K66" i="1"/>
  <c r="L66" i="1" s="1"/>
  <c r="H67" i="1"/>
  <c r="K67" i="1"/>
  <c r="L67" i="1" s="1"/>
  <c r="H68" i="1"/>
  <c r="K68" i="1"/>
  <c r="H69" i="1"/>
  <c r="K69" i="1"/>
  <c r="L69" i="1"/>
  <c r="H70" i="1"/>
  <c r="K70" i="1"/>
  <c r="L70" i="1" s="1"/>
  <c r="H71" i="1"/>
  <c r="K71" i="1"/>
  <c r="L71" i="1" s="1"/>
  <c r="H72" i="1"/>
  <c r="K72" i="1"/>
  <c r="H73" i="1"/>
  <c r="K73" i="1"/>
  <c r="L73" i="1"/>
  <c r="H74" i="1"/>
  <c r="K74" i="1"/>
  <c r="L74" i="1" s="1"/>
  <c r="H75" i="1"/>
  <c r="K75" i="1"/>
  <c r="L75" i="1" s="1"/>
  <c r="H76" i="1"/>
  <c r="K76" i="1"/>
  <c r="H77" i="1"/>
  <c r="K77" i="1"/>
  <c r="L77" i="1"/>
  <c r="H78" i="1"/>
  <c r="K78" i="1"/>
  <c r="L78" i="1" s="1"/>
  <c r="H79" i="1"/>
  <c r="K79" i="1"/>
  <c r="L79" i="1" s="1"/>
  <c r="H80" i="1"/>
  <c r="K80" i="1"/>
  <c r="H81" i="1"/>
  <c r="K81" i="1"/>
  <c r="L81" i="1"/>
  <c r="H82" i="1"/>
  <c r="K82" i="1"/>
  <c r="L82" i="1" s="1"/>
  <c r="H83" i="1"/>
  <c r="K83" i="1"/>
  <c r="L83" i="1" s="1"/>
  <c r="K84" i="1"/>
  <c r="H85" i="1"/>
  <c r="K85" i="1"/>
  <c r="L85" i="1" s="1"/>
  <c r="H86" i="1"/>
  <c r="K86" i="1"/>
  <c r="H87" i="1"/>
  <c r="K87" i="1"/>
  <c r="L87" i="1"/>
  <c r="H88" i="1"/>
  <c r="K88" i="1"/>
  <c r="L88" i="1" s="1"/>
  <c r="H89" i="1"/>
  <c r="K89" i="1"/>
  <c r="L89" i="1" s="1"/>
  <c r="H90" i="1"/>
  <c r="K90" i="1"/>
  <c r="H91" i="1"/>
  <c r="K91" i="1"/>
  <c r="L91" i="1"/>
  <c r="H92" i="1"/>
  <c r="K92" i="1"/>
  <c r="L92" i="1" s="1"/>
  <c r="H93" i="1"/>
  <c r="K93" i="1"/>
  <c r="L93" i="1" s="1"/>
  <c r="H94" i="1"/>
  <c r="K94" i="1"/>
  <c r="H95" i="1"/>
  <c r="K95" i="1"/>
  <c r="L95" i="1"/>
  <c r="H96" i="1"/>
  <c r="K96" i="1"/>
  <c r="L96" i="1" s="1"/>
  <c r="H97" i="1"/>
  <c r="K97" i="1"/>
  <c r="L97" i="1" s="1"/>
  <c r="H98" i="1"/>
  <c r="K98" i="1"/>
  <c r="H99" i="1"/>
  <c r="K99" i="1"/>
  <c r="L99" i="1"/>
  <c r="H100" i="1"/>
  <c r="K100" i="1"/>
  <c r="L100" i="1" s="1"/>
  <c r="H101" i="1"/>
  <c r="K101" i="1"/>
  <c r="L101" i="1" s="1"/>
  <c r="H102" i="1"/>
  <c r="K102" i="1"/>
  <c r="H103" i="1"/>
  <c r="K103" i="1"/>
  <c r="L103" i="1"/>
  <c r="H104" i="1"/>
  <c r="K104" i="1"/>
  <c r="L104" i="1" s="1"/>
  <c r="H105" i="1"/>
  <c r="K105" i="1"/>
  <c r="L105" i="1" s="1"/>
  <c r="H106" i="1"/>
  <c r="K106" i="1"/>
  <c r="H107" i="1"/>
  <c r="K107" i="1"/>
  <c r="L107" i="1"/>
  <c r="H108" i="1"/>
  <c r="K108" i="1"/>
  <c r="L108" i="1" s="1"/>
  <c r="H109" i="1"/>
  <c r="K109" i="1"/>
  <c r="L109" i="1" s="1"/>
  <c r="H110" i="1"/>
  <c r="K110" i="1"/>
  <c r="H111" i="1"/>
  <c r="K111" i="1"/>
  <c r="L111" i="1"/>
  <c r="H112" i="1"/>
  <c r="K112" i="1"/>
  <c r="L112" i="1" s="1"/>
  <c r="H113" i="1"/>
  <c r="K113" i="1"/>
  <c r="L113" i="1" s="1"/>
  <c r="H114" i="1"/>
  <c r="K114" i="1"/>
  <c r="H115" i="1"/>
  <c r="K115" i="1"/>
  <c r="L115" i="1"/>
  <c r="H116" i="1"/>
  <c r="K116" i="1"/>
  <c r="L116" i="1" s="1"/>
  <c r="H117" i="1"/>
  <c r="K117" i="1"/>
  <c r="L117" i="1" s="1"/>
  <c r="H118" i="1"/>
  <c r="K118" i="1"/>
  <c r="H119" i="1"/>
  <c r="K119" i="1"/>
  <c r="L119" i="1"/>
  <c r="H120" i="1"/>
  <c r="K120" i="1"/>
  <c r="L120" i="1" s="1"/>
  <c r="H121" i="1"/>
  <c r="K121" i="1"/>
  <c r="L121" i="1" s="1"/>
  <c r="H122" i="1"/>
  <c r="K122" i="1"/>
  <c r="H123" i="1"/>
  <c r="K123" i="1"/>
  <c r="L123" i="1"/>
  <c r="H124" i="1"/>
  <c r="K124" i="1"/>
  <c r="L124" i="1" s="1"/>
  <c r="H125" i="1"/>
  <c r="K125" i="1"/>
  <c r="L125" i="1" s="1"/>
  <c r="H126" i="1"/>
  <c r="K126" i="1"/>
  <c r="H127" i="1"/>
  <c r="K127" i="1"/>
  <c r="L127" i="1"/>
  <c r="H128" i="1"/>
  <c r="K128" i="1"/>
  <c r="L128" i="1" s="1"/>
  <c r="H129" i="1"/>
  <c r="K129" i="1"/>
  <c r="L129" i="1" s="1"/>
  <c r="H130" i="1"/>
  <c r="K130" i="1"/>
  <c r="H131" i="1"/>
  <c r="K131" i="1"/>
  <c r="L131" i="1"/>
  <c r="H132" i="1"/>
  <c r="K132" i="1"/>
  <c r="L132" i="1" s="1"/>
  <c r="H133" i="1"/>
  <c r="K133" i="1"/>
  <c r="L133" i="1" s="1"/>
  <c r="H134" i="1"/>
  <c r="K134" i="1"/>
  <c r="H135" i="1"/>
  <c r="K135" i="1"/>
  <c r="L135" i="1"/>
  <c r="H136" i="1"/>
  <c r="K136" i="1"/>
  <c r="L136" i="1" s="1"/>
  <c r="H137" i="1"/>
  <c r="K137" i="1"/>
  <c r="L137" i="1" s="1"/>
  <c r="H138" i="1"/>
  <c r="K138" i="1"/>
  <c r="H139" i="1"/>
  <c r="K139" i="1"/>
  <c r="L139" i="1"/>
  <c r="H140" i="1"/>
  <c r="K140" i="1"/>
  <c r="L140" i="1" s="1"/>
  <c r="H141" i="1"/>
  <c r="K141" i="1"/>
  <c r="L141" i="1" s="1"/>
  <c r="H142" i="1"/>
  <c r="K142" i="1"/>
  <c r="H143" i="1"/>
  <c r="H84" i="1" s="1"/>
  <c r="K143" i="1"/>
  <c r="L143" i="1"/>
  <c r="H144" i="1"/>
  <c r="K144" i="1"/>
  <c r="L144" i="1" s="1"/>
  <c r="H145" i="1"/>
  <c r="K145" i="1"/>
  <c r="L145" i="1" s="1"/>
  <c r="H146" i="1"/>
  <c r="K146" i="1"/>
  <c r="H147" i="1"/>
  <c r="K147" i="1"/>
  <c r="L147" i="1"/>
  <c r="H148" i="1"/>
  <c r="K148" i="1"/>
  <c r="L148" i="1" s="1"/>
  <c r="H149" i="1"/>
  <c r="K149" i="1"/>
  <c r="L149" i="1" s="1"/>
  <c r="H150" i="1"/>
  <c r="K150" i="1"/>
  <c r="H151" i="1"/>
  <c r="K151" i="1"/>
  <c r="L151" i="1"/>
  <c r="H152" i="1"/>
  <c r="K152" i="1"/>
  <c r="L152" i="1" s="1"/>
  <c r="H153" i="1"/>
  <c r="K153" i="1"/>
  <c r="D154" i="1"/>
  <c r="F154" i="1"/>
  <c r="I154" i="1"/>
  <c r="H157" i="1"/>
  <c r="H158" i="1"/>
  <c r="H159" i="1"/>
  <c r="H161" i="1"/>
  <c r="H162" i="1"/>
  <c r="H164" i="1"/>
  <c r="H165" i="1"/>
  <c r="L153" i="1" l="1"/>
  <c r="L150" i="1"/>
  <c r="L146" i="1"/>
  <c r="L142" i="1"/>
  <c r="L138" i="1"/>
  <c r="L134" i="1"/>
  <c r="L130" i="1"/>
  <c r="L126" i="1"/>
  <c r="L122" i="1"/>
  <c r="L118" i="1"/>
  <c r="L114" i="1"/>
  <c r="L110" i="1"/>
  <c r="L106" i="1"/>
  <c r="L102" i="1"/>
  <c r="L98" i="1"/>
  <c r="L94" i="1"/>
  <c r="L90" i="1"/>
  <c r="L86" i="1"/>
  <c r="L80" i="1"/>
  <c r="L76" i="1"/>
  <c r="L72" i="1"/>
  <c r="L68" i="1"/>
  <c r="L64" i="1"/>
  <c r="L60" i="1"/>
  <c r="L56" i="1"/>
  <c r="L52" i="1"/>
  <c r="L48" i="1"/>
  <c r="L44" i="1"/>
  <c r="L40" i="1"/>
  <c r="L36" i="1"/>
  <c r="L32" i="1"/>
  <c r="L28" i="1"/>
  <c r="L24" i="1"/>
  <c r="L20" i="1"/>
  <c r="L14" i="1"/>
  <c r="L10" i="1"/>
  <c r="L6" i="1"/>
  <c r="H18" i="1"/>
  <c r="H154" i="1"/>
  <c r="L84" i="1"/>
  <c r="L18" i="1"/>
  <c r="L154" i="1" s="1"/>
  <c r="K154" i="1"/>
</calcChain>
</file>

<file path=xl/sharedStrings.xml><?xml version="1.0" encoding="utf-8"?>
<sst xmlns="http://schemas.openxmlformats.org/spreadsheetml/2006/main" count="173" uniqueCount="171">
  <si>
    <t xml:space="preserve"> </t>
  </si>
  <si>
    <t>District</t>
  </si>
  <si>
    <t>Fall 2009 State Aid Fall Enroll + Parochial/Home Fall Enr ADM</t>
  </si>
  <si>
    <r>
      <t>FY11 Calculated Need</t>
    </r>
    <r>
      <rPr>
        <sz val="9"/>
        <rFont val="Calibri"/>
        <family val="2"/>
      </rPr>
      <t xml:space="preserve">        1- $4,057,        2-$9,471,     3-$15,220,      4-$13,164,    5-$16,539,   6-$8,438</t>
    </r>
  </si>
  <si>
    <t>Excess Fund Balance (Based on FY10 Data)</t>
  </si>
  <si>
    <r>
      <t>1st Half Local Effort</t>
    </r>
    <r>
      <rPr>
        <sz val="9"/>
        <rFont val="Calibri"/>
        <family val="2"/>
      </rPr>
      <t xml:space="preserve">          2010 Values ($1.20 levy)</t>
    </r>
  </si>
  <si>
    <t>Effort Factor, 1st</t>
  </si>
  <si>
    <t>FINAL 1st Half Aid</t>
  </si>
  <si>
    <r>
      <t xml:space="preserve">2nd Half Local Effort </t>
    </r>
    <r>
      <rPr>
        <sz val="9"/>
        <rFont val="Calibri"/>
        <family val="2"/>
      </rPr>
      <t>2011 Values ($1.20 levy)</t>
    </r>
  </si>
  <si>
    <t>Effort Factor, 2nd</t>
  </si>
  <si>
    <t>2nd Half Aid</t>
  </si>
  <si>
    <t>Total FY11 SE Aid</t>
  </si>
  <si>
    <t>Aberdeen 06-1</t>
  </si>
  <si>
    <t>Agar-Blunt-Onida 58-3</t>
  </si>
  <si>
    <t>Alcester 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</si>
  <si>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</si>
  <si>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</si>
  <si>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</si>
  <si>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</si>
  <si>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</si>
  <si>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</si>
  <si>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</si>
  <si>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</si>
  <si>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</si>
  <si>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</si>
  <si>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</si>
  <si>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</si>
  <si>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</si>
  <si>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</si>
  <si>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</si>
  <si>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</si>
  <si>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</si>
  <si>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</si>
  <si>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</si>
  <si>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</si>
  <si>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</si>
  <si>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</si>
  <si>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</si>
  <si>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</si>
  <si>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 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</si>
  <si>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</si>
  <si>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</si>
  <si>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</si>
  <si>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</si>
  <si>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</si>
  <si>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</si>
  <si>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</si>
  <si>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</si>
  <si>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</si>
  <si>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</si>
  <si>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</si>
  <si>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</si>
  <si>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</si>
  <si>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</si>
  <si>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</si>
  <si>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 Jefferson 61-7</t>
  </si>
  <si>
    <t>Elkton 05-3</t>
  </si>
  <si>
    <t>Estelline 28-2</t>
  </si>
  <si>
    <t>Ethan 17-1</t>
  </si>
  <si>
    <t>Eureka 44-1</t>
  </si>
  <si>
    <t>Faith 46-2</t>
  </si>
  <si>
    <t>Faulkton 24-4</t>
  </si>
  <si>
    <t>Flandreau 50-3</t>
  </si>
  <si>
    <t>Florence 14-1</t>
  </si>
  <si>
    <t>Frederick Area 06-2</t>
  </si>
  <si>
    <t>Freeman 33-1</t>
  </si>
  <si>
    <t>Garretson 49-4</t>
  </si>
  <si>
    <t>Gayville Volin 63-1</t>
  </si>
  <si>
    <t>Gettysburg 53-1</t>
  </si>
  <si>
    <t>Grant 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</si>
  <si>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</si>
  <si>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</si>
  <si>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</si>
  <si>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</si>
  <si>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</si>
  <si>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</si>
  <si>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</si>
  <si>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</si>
  <si>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</si>
  <si>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</si>
  <si>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</si>
  <si>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</si>
  <si>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</si>
  <si>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</si>
  <si>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</si>
  <si>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</si>
  <si>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</si>
  <si>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</si>
  <si>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</si>
  <si>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</si>
  <si>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</si>
  <si>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</si>
  <si>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</si>
  <si>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</si>
  <si>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</si>
  <si>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 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</si>
  <si>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</si>
  <si>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</si>
  <si>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</si>
  <si>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</si>
  <si>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</si>
  <si>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</si>
  <si>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</si>
  <si>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</si>
  <si>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</si>
  <si>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</si>
  <si>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</si>
  <si>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</si>
  <si>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</si>
  <si>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</si>
  <si>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</si>
  <si>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</si>
  <si>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</si>
  <si>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</si>
  <si>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</si>
  <si>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</si>
  <si>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</si>
  <si>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 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</si>
  <si>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</si>
  <si>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</si>
  <si>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</si>
  <si>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</si>
  <si>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</si>
  <si>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</si>
  <si>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</si>
  <si>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</si>
  <si>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</si>
  <si>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</si>
  <si>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</si>
  <si>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</si>
  <si>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</si>
  <si>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</si>
  <si>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</si>
  <si>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</si>
  <si>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</si>
  <si>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</si>
  <si>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</si>
  <si>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</si>
  <si>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</si>
  <si>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</si>
  <si>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</si>
  <si>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</si>
  <si>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</si>
  <si>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 Valley 49-6</t>
  </si>
  <si>
    <t>Tripp Delmont 33-5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</si>
  <si>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</si>
  <si>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</si>
  <si>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</si>
  <si>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</si>
  <si>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</si>
  <si>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</si>
  <si>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</si>
  <si>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</si>
  <si>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</si>
  <si>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</si>
  <si>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</si>
  <si>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</si>
  <si>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</si>
  <si>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</si>
  <si>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</si>
  <si>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</si>
  <si>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2-6</t>
  </si>
  <si>
    <t>Woonsocket 55-4</t>
  </si>
  <si>
    <t>Yankton 63-3</t>
  </si>
  <si>
    <t>Roslyn 18-2</t>
  </si>
  <si>
    <t>Webster 18-4</t>
  </si>
  <si>
    <t>Langford 45-2</t>
  </si>
  <si>
    <t>Emery 30-2</t>
  </si>
  <si>
    <t>Bridgewater 43-6</t>
  </si>
  <si>
    <t>Greater Hoyt 61-4</t>
  </si>
  <si>
    <t>Greater Scott 61-5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</si>
</sst>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2" formatCode="_(&quot;$&quot;* #,##0_);_(&quot;$&quot;* \(#,##0\);_(&quot;$&quot;* &quot;-&quot;_);_(@_)"/>
    <numFmt numFmtId="164" formatCode="#,##0.000_);\(#,##0.000\)"/>
  </numFmts>
  <fonts count="7" x14ac:knownFonts="1"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sz val="10"/>
      <color indexed="8"/>
      <name val="Arial"/>
      <family val="2"/>
    </font>
    <font>
      <sz val="10"/>
      <name val="Sylfaen"/>
      <family val="1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3">
    <xf numFmtId="0" fontId="0" fillId="0" borderId="0" xfId="0"/>
    <xf numFmtId="0" fontId="1" fillId="0" borderId="0" xfId="0" applyNumberFormat="1" applyFont="1" applyFill="1" applyBorder="1" applyAlignment="1"/>
    <xf numFmtId="38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" fillId="0" borderId="0" xfId="0" applyFont="1" applyFill="1" applyBorder="1"/>
    <xf numFmtId="164" fontId="1" fillId="0" borderId="0" xfId="0" applyNumberFormat="1" applyFont="1" applyFill="1" applyBorder="1"/>
    <xf numFmtId="5" fontId="1" fillId="0" borderId="0" xfId="0" applyNumberFormat="1" applyFont="1" applyFill="1" applyBorder="1"/>
    <xf numFmtId="39" fontId="1" fillId="0" borderId="0" xfId="0" applyNumberFormat="1" applyFont="1" applyFill="1" applyBorder="1"/>
    <xf numFmtId="38" fontId="1" fillId="0" borderId="0" xfId="0" applyNumberFormat="1" applyFont="1" applyFill="1" applyBorder="1"/>
    <xf numFmtId="0" fontId="3" fillId="0" borderId="0" xfId="0" applyFont="1" applyFill="1" applyBorder="1"/>
    <xf numFmtId="0" fontId="1" fillId="2" borderId="0" xfId="0" applyFont="1" applyFill="1" applyBorder="1"/>
    <xf numFmtId="5" fontId="1" fillId="2" borderId="0" xfId="0" applyNumberFormat="1" applyFont="1" applyFill="1" applyBorder="1"/>
    <xf numFmtId="39" fontId="1" fillId="2" borderId="0" xfId="0" applyNumberFormat="1" applyFont="1" applyFill="1" applyBorder="1"/>
    <xf numFmtId="38" fontId="1" fillId="2" borderId="0" xfId="0" applyNumberFormat="1" applyFont="1" applyFill="1" applyBorder="1"/>
    <xf numFmtId="0" fontId="3" fillId="2" borderId="0" xfId="0" applyFont="1" applyFill="1" applyBorder="1"/>
    <xf numFmtId="0" fontId="1" fillId="0" borderId="0" xfId="0" applyFont="1" applyFill="1" applyBorder="1" applyAlignment="1">
      <alignment horizontal="centerContinuous"/>
    </xf>
    <xf numFmtId="42" fontId="6" fillId="0" borderId="0" xfId="2" applyNumberFormat="1" applyFont="1"/>
    <xf numFmtId="42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5" fontId="1" fillId="3" borderId="1" xfId="0" applyNumberFormat="1" applyFont="1" applyFill="1" applyBorder="1" applyAlignment="1">
      <alignment horizontal="center" wrapText="1"/>
    </xf>
    <xf numFmtId="5" fontId="2" fillId="3" borderId="1" xfId="0" applyNumberFormat="1" applyFont="1" applyFill="1" applyBorder="1" applyAlignment="1">
      <alignment horizontal="center" wrapText="1"/>
    </xf>
    <xf numFmtId="16" fontId="1" fillId="3" borderId="1" xfId="0" applyNumberFormat="1" applyFont="1" applyFill="1" applyBorder="1" applyAlignment="1">
      <alignment horizontal="centerContinuous" wrapText="1"/>
    </xf>
    <xf numFmtId="5" fontId="2" fillId="3" borderId="1" xfId="0" applyNumberFormat="1" applyFont="1" applyFill="1" applyBorder="1" applyAlignment="1">
      <alignment horizontal="centerContinuous" wrapText="1"/>
    </xf>
    <xf numFmtId="0" fontId="1" fillId="0" borderId="2" xfId="0" applyFont="1" applyFill="1" applyBorder="1"/>
    <xf numFmtId="164" fontId="1" fillId="0" borderId="2" xfId="0" applyNumberFormat="1" applyFont="1" applyFill="1" applyBorder="1"/>
    <xf numFmtId="5" fontId="1" fillId="0" borderId="2" xfId="0" applyNumberFormat="1" applyFont="1" applyFill="1" applyBorder="1"/>
    <xf numFmtId="39" fontId="1" fillId="0" borderId="2" xfId="0" applyNumberFormat="1" applyFont="1" applyFill="1" applyBorder="1"/>
    <xf numFmtId="0" fontId="1" fillId="0" borderId="2" xfId="1" applyFont="1" applyFill="1" applyBorder="1" applyAlignment="1">
      <alignment wrapText="1"/>
    </xf>
    <xf numFmtId="3" fontId="1" fillId="0" borderId="2" xfId="0" applyNumberFormat="1" applyFont="1" applyFill="1" applyBorder="1"/>
    <xf numFmtId="0" fontId="1" fillId="0" borderId="2" xfId="0" applyFont="1" applyFill="1" applyBorder="1" applyAlignment="1">
      <alignment horizontal="centerContinuous"/>
    </xf>
    <xf numFmtId="0" fontId="1" fillId="3" borderId="0" xfId="0" applyFont="1" applyFill="1" applyBorder="1" applyAlignment="1">
      <alignment horizontal="center" wrapText="1"/>
    </xf>
  </cellXfs>
  <cellStyles count="3">
    <cellStyle name="Normal" xfId="0" builtinId="0"/>
    <cellStyle name="Normal_Sheet1_2002 FINAL STATE SPED RECALC 7-15-2003" xfId="1"/>
    <cellStyle name="Normal_valuation by distric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IES97"/>
    </sheetNames>
    <sheetDataSet>
      <sheetData sheetId="0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abSelected="1" workbookViewId="0">
      <pane xSplit="2" ySplit="1" topLeftCell="C2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7.5703125" defaultRowHeight="12" x14ac:dyDescent="0.2"/>
  <cols>
    <col min="1" max="1" width="5.28515625" style="4" bestFit="1" customWidth="1"/>
    <col min="2" max="2" width="21.7109375" style="4" customWidth="1"/>
    <col min="3" max="3" width="20.140625" style="4" customWidth="1"/>
    <col min="4" max="4" width="16.7109375" style="15" customWidth="1"/>
    <col min="5" max="7" width="15" style="4" customWidth="1"/>
    <col min="8" max="9" width="15" style="6" customWidth="1"/>
    <col min="10" max="10" width="15" style="4" customWidth="1"/>
    <col min="11" max="12" width="15" style="6" customWidth="1"/>
    <col min="13" max="13" width="9" style="4" customWidth="1"/>
    <col min="14" max="14" width="7.5703125" style="8"/>
    <col min="15" max="16384" width="7.5703125" style="9"/>
  </cols>
  <sheetData>
    <row r="1" spans="1:14" s="3" customFormat="1" ht="72" x14ac:dyDescent="0.2">
      <c r="A1" s="32" t="s">
        <v>0</v>
      </c>
      <c r="B1" s="32" t="s">
        <v>1</v>
      </c>
      <c r="C1" s="19" t="s">
        <v>2</v>
      </c>
      <c r="D1" s="20" t="s">
        <v>3</v>
      </c>
      <c r="E1" s="21" t="s">
        <v>4</v>
      </c>
      <c r="F1" s="20" t="s">
        <v>5</v>
      </c>
      <c r="G1" s="21" t="s">
        <v>6</v>
      </c>
      <c r="H1" s="22" t="s">
        <v>7</v>
      </c>
      <c r="I1" s="20" t="s">
        <v>8</v>
      </c>
      <c r="J1" s="23" t="s">
        <v>9</v>
      </c>
      <c r="K1" s="24" t="s">
        <v>10</v>
      </c>
      <c r="L1" s="24" t="s">
        <v>11</v>
      </c>
      <c r="M1" s="1"/>
      <c r="N1" s="2"/>
    </row>
    <row r="2" spans="1:14" ht="11.45" customHeight="1" x14ac:dyDescent="0.2">
      <c r="A2" s="25">
        <v>6001</v>
      </c>
      <c r="B2" s="25" t="s">
        <v>12</v>
      </c>
      <c r="C2" s="26">
        <v>4664.92</v>
      </c>
      <c r="D2" s="27">
        <v>4242404.6427279999</v>
      </c>
      <c r="E2" s="27">
        <v>0</v>
      </c>
      <c r="F2" s="27">
        <v>984943</v>
      </c>
      <c r="G2" s="28">
        <v>1</v>
      </c>
      <c r="H2" s="27">
        <f t="shared" ref="H2:H17" si="0">IF((((0.5*D2-F2)*G2)-(E2*0.5))&lt;0,0,ROUND((((0.5*D2-F2)*G2)-(E2*0.5)),0))</f>
        <v>1136259</v>
      </c>
      <c r="I2" s="27">
        <v>1012696</v>
      </c>
      <c r="J2" s="28">
        <v>1</v>
      </c>
      <c r="K2" s="27">
        <f t="shared" ref="K2:K33" si="1">IF((((0.5*D2-I2)*J2)-(E2*0.5))&lt;0,0,ROUND((((0.5*D2-I2)*J2)-(E2*0.5)),0))</f>
        <v>1108506</v>
      </c>
      <c r="L2" s="27">
        <f t="shared" ref="L2:L33" si="2">K2+H2</f>
        <v>2244765</v>
      </c>
    </row>
    <row r="3" spans="1:14" ht="11.45" customHeight="1" x14ac:dyDescent="0.2">
      <c r="A3" s="25">
        <v>58003</v>
      </c>
      <c r="B3" s="29" t="s">
        <v>13</v>
      </c>
      <c r="C3" s="26">
        <v>284</v>
      </c>
      <c r="D3" s="27">
        <v>180478.36560000002</v>
      </c>
      <c r="E3" s="27">
        <v>162456.9216530259</v>
      </c>
      <c r="F3" s="27">
        <v>313818</v>
      </c>
      <c r="G3" s="28">
        <v>0.42</v>
      </c>
      <c r="H3" s="27">
        <f t="shared" si="0"/>
        <v>0</v>
      </c>
      <c r="I3" s="27">
        <v>309629</v>
      </c>
      <c r="J3" s="28">
        <v>0.57999999999999996</v>
      </c>
      <c r="K3" s="27">
        <f t="shared" si="1"/>
        <v>0</v>
      </c>
      <c r="L3" s="27">
        <f t="shared" si="2"/>
        <v>0</v>
      </c>
    </row>
    <row r="4" spans="1:14" ht="11.45" customHeight="1" x14ac:dyDescent="0.2">
      <c r="A4" s="25">
        <v>61001</v>
      </c>
      <c r="B4" s="25" t="s">
        <v>14</v>
      </c>
      <c r="C4" s="26">
        <v>310.18</v>
      </c>
      <c r="D4" s="27">
        <v>261401.10761199999</v>
      </c>
      <c r="E4" s="27">
        <v>0</v>
      </c>
      <c r="F4" s="27">
        <v>141592</v>
      </c>
      <c r="G4" s="28">
        <v>1</v>
      </c>
      <c r="H4" s="27">
        <f t="shared" si="0"/>
        <v>0</v>
      </c>
      <c r="I4" s="27">
        <v>147182</v>
      </c>
      <c r="J4" s="28">
        <v>1</v>
      </c>
      <c r="K4" s="27">
        <f t="shared" si="1"/>
        <v>0</v>
      </c>
      <c r="L4" s="27">
        <f t="shared" si="2"/>
        <v>0</v>
      </c>
    </row>
    <row r="5" spans="1:14" ht="11.45" customHeight="1" x14ac:dyDescent="0.2">
      <c r="A5" s="25">
        <v>11001</v>
      </c>
      <c r="B5" s="25" t="s">
        <v>15</v>
      </c>
      <c r="C5" s="26">
        <v>391</v>
      </c>
      <c r="D5" s="27">
        <v>318510.67940000002</v>
      </c>
      <c r="E5" s="27">
        <v>0</v>
      </c>
      <c r="F5" s="27">
        <v>67176</v>
      </c>
      <c r="G5" s="28">
        <v>1</v>
      </c>
      <c r="H5" s="27">
        <f t="shared" si="0"/>
        <v>92079</v>
      </c>
      <c r="I5" s="27">
        <v>65602</v>
      </c>
      <c r="J5" s="28">
        <v>1</v>
      </c>
      <c r="K5" s="27">
        <f t="shared" si="1"/>
        <v>93653</v>
      </c>
      <c r="L5" s="27">
        <f t="shared" si="2"/>
        <v>185732</v>
      </c>
    </row>
    <row r="6" spans="1:14" ht="11.45" customHeight="1" x14ac:dyDescent="0.2">
      <c r="A6" s="25">
        <v>38001</v>
      </c>
      <c r="B6" s="25" t="s">
        <v>16</v>
      </c>
      <c r="C6" s="26">
        <v>309.3</v>
      </c>
      <c r="D6" s="27">
        <v>300542.95662000001</v>
      </c>
      <c r="E6" s="27">
        <v>35420.721990805934</v>
      </c>
      <c r="F6" s="27">
        <v>108713</v>
      </c>
      <c r="G6" s="28">
        <v>1</v>
      </c>
      <c r="H6" s="27">
        <f t="shared" si="0"/>
        <v>23848</v>
      </c>
      <c r="I6" s="27">
        <v>114234</v>
      </c>
      <c r="J6" s="28">
        <v>1</v>
      </c>
      <c r="K6" s="27">
        <f t="shared" si="1"/>
        <v>18327</v>
      </c>
      <c r="L6" s="27">
        <f t="shared" si="2"/>
        <v>42175</v>
      </c>
    </row>
    <row r="7" spans="1:14" ht="11.45" customHeight="1" x14ac:dyDescent="0.2">
      <c r="A7" s="25">
        <v>21001</v>
      </c>
      <c r="B7" s="25" t="s">
        <v>17</v>
      </c>
      <c r="C7" s="26">
        <v>189</v>
      </c>
      <c r="D7" s="27">
        <v>160892.29259999999</v>
      </c>
      <c r="E7" s="27">
        <v>0</v>
      </c>
      <c r="F7" s="27">
        <v>51339</v>
      </c>
      <c r="G7" s="28">
        <v>0.5</v>
      </c>
      <c r="H7" s="27">
        <f t="shared" si="0"/>
        <v>14554</v>
      </c>
      <c r="I7" s="27">
        <v>52317</v>
      </c>
      <c r="J7" s="28">
        <v>1</v>
      </c>
      <c r="K7" s="27">
        <f t="shared" si="1"/>
        <v>28129</v>
      </c>
      <c r="L7" s="27">
        <f t="shared" si="2"/>
        <v>42683</v>
      </c>
    </row>
    <row r="8" spans="1:14" ht="11.45" customHeight="1" x14ac:dyDescent="0.2">
      <c r="A8" s="25">
        <v>4001</v>
      </c>
      <c r="B8" s="25" t="s">
        <v>18</v>
      </c>
      <c r="C8" s="26">
        <v>239.5</v>
      </c>
      <c r="D8" s="27">
        <v>122131.3893</v>
      </c>
      <c r="E8" s="27">
        <v>0</v>
      </c>
      <c r="F8" s="27">
        <v>63515</v>
      </c>
      <c r="G8" s="28">
        <v>1</v>
      </c>
      <c r="H8" s="27">
        <f t="shared" si="0"/>
        <v>0</v>
      </c>
      <c r="I8" s="27">
        <v>61375</v>
      </c>
      <c r="J8" s="28">
        <v>1</v>
      </c>
      <c r="K8" s="27">
        <f t="shared" si="1"/>
        <v>0</v>
      </c>
      <c r="L8" s="27">
        <f t="shared" si="2"/>
        <v>0</v>
      </c>
    </row>
    <row r="9" spans="1:14" ht="11.45" customHeight="1" x14ac:dyDescent="0.2">
      <c r="A9" s="25">
        <v>49001</v>
      </c>
      <c r="B9" s="25" t="s">
        <v>19</v>
      </c>
      <c r="C9" s="26">
        <v>443</v>
      </c>
      <c r="D9" s="27">
        <v>312878.05619999999</v>
      </c>
      <c r="E9" s="27">
        <v>0</v>
      </c>
      <c r="F9" s="27">
        <v>86730</v>
      </c>
      <c r="G9" s="28">
        <v>1</v>
      </c>
      <c r="H9" s="27">
        <f t="shared" si="0"/>
        <v>69709</v>
      </c>
      <c r="I9" s="27">
        <v>86602</v>
      </c>
      <c r="J9" s="28">
        <v>1</v>
      </c>
      <c r="K9" s="27">
        <f t="shared" si="1"/>
        <v>69837</v>
      </c>
      <c r="L9" s="27">
        <f t="shared" si="2"/>
        <v>139546</v>
      </c>
    </row>
    <row r="10" spans="1:14" ht="11.45" customHeight="1" x14ac:dyDescent="0.2">
      <c r="A10" s="25">
        <v>9001</v>
      </c>
      <c r="B10" s="25" t="s">
        <v>20</v>
      </c>
      <c r="C10" s="26">
        <v>1408.14</v>
      </c>
      <c r="D10" s="27">
        <v>1078076.906676</v>
      </c>
      <c r="E10" s="27">
        <v>0</v>
      </c>
      <c r="F10" s="27">
        <v>221815</v>
      </c>
      <c r="G10" s="28">
        <v>1</v>
      </c>
      <c r="H10" s="27">
        <f t="shared" si="0"/>
        <v>317223</v>
      </c>
      <c r="I10" s="27">
        <v>231409</v>
      </c>
      <c r="J10" s="28">
        <v>1</v>
      </c>
      <c r="K10" s="27">
        <f t="shared" si="1"/>
        <v>307629</v>
      </c>
      <c r="L10" s="27">
        <f t="shared" si="2"/>
        <v>624852</v>
      </c>
    </row>
    <row r="11" spans="1:14" ht="11.45" customHeight="1" x14ac:dyDescent="0.2">
      <c r="A11" s="25">
        <v>3001</v>
      </c>
      <c r="B11" s="25" t="s">
        <v>21</v>
      </c>
      <c r="C11" s="26">
        <v>576</v>
      </c>
      <c r="D11" s="27">
        <v>395895.55839999998</v>
      </c>
      <c r="E11" s="27">
        <v>0</v>
      </c>
      <c r="F11" s="27">
        <v>79131</v>
      </c>
      <c r="G11" s="28">
        <v>1</v>
      </c>
      <c r="H11" s="27">
        <f t="shared" si="0"/>
        <v>118817</v>
      </c>
      <c r="I11" s="27">
        <v>83717</v>
      </c>
      <c r="J11" s="28">
        <v>1</v>
      </c>
      <c r="K11" s="27">
        <f t="shared" si="1"/>
        <v>114231</v>
      </c>
      <c r="L11" s="27">
        <f t="shared" si="2"/>
        <v>233048</v>
      </c>
    </row>
    <row r="12" spans="1:14" ht="11.45" customHeight="1" x14ac:dyDescent="0.2">
      <c r="A12" s="25">
        <v>61002</v>
      </c>
      <c r="B12" s="25" t="s">
        <v>22</v>
      </c>
      <c r="C12" s="26">
        <v>651.44000000000005</v>
      </c>
      <c r="D12" s="27">
        <v>469239.13889599999</v>
      </c>
      <c r="E12" s="27">
        <v>0</v>
      </c>
      <c r="F12" s="27">
        <v>208884</v>
      </c>
      <c r="G12" s="28">
        <v>1</v>
      </c>
      <c r="H12" s="27">
        <f t="shared" si="0"/>
        <v>25736</v>
      </c>
      <c r="I12" s="27">
        <v>204560</v>
      </c>
      <c r="J12" s="28">
        <v>1</v>
      </c>
      <c r="K12" s="27">
        <f t="shared" si="1"/>
        <v>30060</v>
      </c>
      <c r="L12" s="27">
        <f t="shared" si="2"/>
        <v>55796</v>
      </c>
    </row>
    <row r="13" spans="1:14" ht="11.45" customHeight="1" x14ac:dyDescent="0.2">
      <c r="A13" s="25">
        <v>25001</v>
      </c>
      <c r="B13" s="25" t="s">
        <v>23</v>
      </c>
      <c r="C13" s="26">
        <v>117</v>
      </c>
      <c r="D13" s="27">
        <v>78822.847799999989</v>
      </c>
      <c r="E13" s="27">
        <v>0</v>
      </c>
      <c r="F13" s="27">
        <v>33509</v>
      </c>
      <c r="G13" s="28">
        <v>1</v>
      </c>
      <c r="H13" s="27">
        <f t="shared" si="0"/>
        <v>5902</v>
      </c>
      <c r="I13" s="27">
        <v>32544</v>
      </c>
      <c r="J13" s="28">
        <v>1</v>
      </c>
      <c r="K13" s="27">
        <f t="shared" si="1"/>
        <v>6867</v>
      </c>
      <c r="L13" s="27">
        <f t="shared" si="2"/>
        <v>12769</v>
      </c>
    </row>
    <row r="14" spans="1:14" ht="11.45" customHeight="1" x14ac:dyDescent="0.2">
      <c r="A14" s="25">
        <v>52001</v>
      </c>
      <c r="B14" s="25" t="s">
        <v>24</v>
      </c>
      <c r="C14" s="26">
        <v>153</v>
      </c>
      <c r="D14" s="27">
        <v>116621.5702</v>
      </c>
      <c r="E14" s="27">
        <v>0</v>
      </c>
      <c r="F14" s="27">
        <v>68770</v>
      </c>
      <c r="G14" s="28">
        <v>1</v>
      </c>
      <c r="H14" s="27">
        <f t="shared" si="0"/>
        <v>0</v>
      </c>
      <c r="I14" s="27">
        <v>73403</v>
      </c>
      <c r="J14" s="28">
        <v>1</v>
      </c>
      <c r="K14" s="27">
        <f t="shared" si="1"/>
        <v>0</v>
      </c>
      <c r="L14" s="27">
        <f t="shared" si="2"/>
        <v>0</v>
      </c>
    </row>
    <row r="15" spans="1:14" ht="11.45" customHeight="1" x14ac:dyDescent="0.2">
      <c r="A15" s="25">
        <v>4002</v>
      </c>
      <c r="B15" s="25" t="s">
        <v>25</v>
      </c>
      <c r="C15" s="26">
        <v>585</v>
      </c>
      <c r="D15" s="27">
        <v>518454.239</v>
      </c>
      <c r="E15" s="27">
        <v>0</v>
      </c>
      <c r="F15" s="27">
        <v>134822</v>
      </c>
      <c r="G15" s="28">
        <v>1</v>
      </c>
      <c r="H15" s="27">
        <f t="shared" si="0"/>
        <v>124405</v>
      </c>
      <c r="I15" s="27">
        <v>131721</v>
      </c>
      <c r="J15" s="28">
        <v>1</v>
      </c>
      <c r="K15" s="27">
        <f t="shared" si="1"/>
        <v>127506</v>
      </c>
      <c r="L15" s="27">
        <f t="shared" si="2"/>
        <v>251911</v>
      </c>
    </row>
    <row r="16" spans="1:14" ht="11.45" customHeight="1" x14ac:dyDescent="0.2">
      <c r="A16" s="25">
        <v>22001</v>
      </c>
      <c r="B16" s="25" t="s">
        <v>26</v>
      </c>
      <c r="C16" s="26">
        <v>133</v>
      </c>
      <c r="D16" s="27">
        <v>81994.502200000003</v>
      </c>
      <c r="E16" s="27">
        <v>0</v>
      </c>
      <c r="F16" s="27">
        <v>56266</v>
      </c>
      <c r="G16" s="28">
        <v>1</v>
      </c>
      <c r="H16" s="27">
        <f t="shared" si="0"/>
        <v>0</v>
      </c>
      <c r="I16" s="27">
        <v>60155</v>
      </c>
      <c r="J16" s="28">
        <v>1</v>
      </c>
      <c r="K16" s="27">
        <f t="shared" si="1"/>
        <v>0</v>
      </c>
      <c r="L16" s="27">
        <f t="shared" si="2"/>
        <v>0</v>
      </c>
    </row>
    <row r="17" spans="1:12" ht="11.45" customHeight="1" x14ac:dyDescent="0.2">
      <c r="A17" s="25">
        <v>49002</v>
      </c>
      <c r="B17" s="25" t="s">
        <v>27</v>
      </c>
      <c r="C17" s="26">
        <v>3346.37</v>
      </c>
      <c r="D17" s="27">
        <v>2558826.8921579998</v>
      </c>
      <c r="E17" s="27">
        <v>0</v>
      </c>
      <c r="F17" s="27">
        <v>715938</v>
      </c>
      <c r="G17" s="28">
        <v>1</v>
      </c>
      <c r="H17" s="27">
        <f t="shared" si="0"/>
        <v>563475</v>
      </c>
      <c r="I17" s="27">
        <v>733383</v>
      </c>
      <c r="J17" s="28">
        <v>1</v>
      </c>
      <c r="K17" s="27">
        <f t="shared" si="1"/>
        <v>546030</v>
      </c>
      <c r="L17" s="27">
        <f t="shared" si="2"/>
        <v>1109505</v>
      </c>
    </row>
    <row r="18" spans="1:12" ht="11.45" customHeight="1" x14ac:dyDescent="0.2">
      <c r="A18" s="25">
        <v>30003</v>
      </c>
      <c r="B18" s="25" t="s">
        <v>28</v>
      </c>
      <c r="C18" s="26"/>
      <c r="D18" s="27">
        <v>148254.03094200001</v>
      </c>
      <c r="E18" s="27">
        <v>0</v>
      </c>
      <c r="F18" s="27"/>
      <c r="G18" s="28"/>
      <c r="H18" s="27">
        <f>H110+H111</f>
        <v>489815</v>
      </c>
      <c r="I18" s="27">
        <v>117145</v>
      </c>
      <c r="J18" s="28">
        <v>1</v>
      </c>
      <c r="K18" s="27">
        <f t="shared" si="1"/>
        <v>0</v>
      </c>
      <c r="L18" s="27">
        <f t="shared" si="2"/>
        <v>489815</v>
      </c>
    </row>
    <row r="19" spans="1:12" ht="11.45" customHeight="1" x14ac:dyDescent="0.2">
      <c r="A19" s="25">
        <v>45004</v>
      </c>
      <c r="B19" s="29" t="s">
        <v>29</v>
      </c>
      <c r="C19" s="26">
        <v>516.20000000000005</v>
      </c>
      <c r="D19" s="27">
        <v>309958.52508000005</v>
      </c>
      <c r="E19" s="27">
        <v>100550.54504365986</v>
      </c>
      <c r="F19" s="27">
        <v>215850</v>
      </c>
      <c r="G19" s="28">
        <v>0.81</v>
      </c>
      <c r="H19" s="27">
        <f t="shared" ref="H19:H50" si="3">IF((((0.5*D19-F19)*G19)-(E19*0.5))&lt;0,0,ROUND((((0.5*D19-F19)*G19)-(E19*0.5)),0))</f>
        <v>0</v>
      </c>
      <c r="I19" s="27">
        <v>238186</v>
      </c>
      <c r="J19" s="28">
        <v>0.53</v>
      </c>
      <c r="K19" s="27">
        <f t="shared" si="1"/>
        <v>0</v>
      </c>
      <c r="L19" s="27">
        <f t="shared" si="2"/>
        <v>0</v>
      </c>
    </row>
    <row r="20" spans="1:12" ht="11.45" customHeight="1" x14ac:dyDescent="0.2">
      <c r="A20" s="25">
        <v>5001</v>
      </c>
      <c r="B20" s="25" t="s">
        <v>30</v>
      </c>
      <c r="C20" s="26">
        <v>2872.98</v>
      </c>
      <c r="D20" s="27">
        <v>2194032.201132</v>
      </c>
      <c r="E20" s="27">
        <v>0</v>
      </c>
      <c r="F20" s="27">
        <v>703194</v>
      </c>
      <c r="G20" s="28">
        <v>1</v>
      </c>
      <c r="H20" s="27">
        <f t="shared" si="3"/>
        <v>393822</v>
      </c>
      <c r="I20" s="27">
        <v>731809</v>
      </c>
      <c r="J20" s="28">
        <v>1</v>
      </c>
      <c r="K20" s="27">
        <f t="shared" si="1"/>
        <v>365207</v>
      </c>
      <c r="L20" s="27">
        <f t="shared" si="2"/>
        <v>759029</v>
      </c>
    </row>
    <row r="21" spans="1:12" ht="11.45" customHeight="1" x14ac:dyDescent="0.2">
      <c r="A21" s="25">
        <v>26002</v>
      </c>
      <c r="B21" s="25" t="s">
        <v>31</v>
      </c>
      <c r="C21" s="26">
        <v>209</v>
      </c>
      <c r="D21" s="27">
        <v>179923.36060000001</v>
      </c>
      <c r="E21" s="27">
        <v>0</v>
      </c>
      <c r="F21" s="27">
        <v>78369</v>
      </c>
      <c r="G21" s="28">
        <v>1</v>
      </c>
      <c r="H21" s="27">
        <f t="shared" si="3"/>
        <v>11593</v>
      </c>
      <c r="I21" s="27">
        <v>72131</v>
      </c>
      <c r="J21" s="28">
        <v>1</v>
      </c>
      <c r="K21" s="27">
        <f t="shared" si="1"/>
        <v>17831</v>
      </c>
      <c r="L21" s="27">
        <f t="shared" si="2"/>
        <v>29424</v>
      </c>
    </row>
    <row r="22" spans="1:12" ht="11.45" customHeight="1" x14ac:dyDescent="0.2">
      <c r="A22" s="25">
        <v>43001</v>
      </c>
      <c r="B22" s="25" t="s">
        <v>32</v>
      </c>
      <c r="C22" s="26">
        <v>256</v>
      </c>
      <c r="D22" s="27">
        <v>176219.47039999999</v>
      </c>
      <c r="E22" s="27">
        <v>0</v>
      </c>
      <c r="F22" s="27">
        <v>70502</v>
      </c>
      <c r="G22" s="28">
        <v>1</v>
      </c>
      <c r="H22" s="27">
        <f t="shared" si="3"/>
        <v>17608</v>
      </c>
      <c r="I22" s="27">
        <v>63959</v>
      </c>
      <c r="J22" s="28">
        <v>1</v>
      </c>
      <c r="K22" s="27">
        <f t="shared" si="1"/>
        <v>24151</v>
      </c>
      <c r="L22" s="27">
        <f t="shared" si="2"/>
        <v>41759</v>
      </c>
    </row>
    <row r="23" spans="1:12" ht="11.45" customHeight="1" x14ac:dyDescent="0.2">
      <c r="A23" s="25">
        <v>41001</v>
      </c>
      <c r="B23" s="25" t="s">
        <v>33</v>
      </c>
      <c r="C23" s="26">
        <v>909.05</v>
      </c>
      <c r="D23" s="27">
        <v>718407.28327000001</v>
      </c>
      <c r="E23" s="27">
        <v>0</v>
      </c>
      <c r="F23" s="27">
        <v>292425</v>
      </c>
      <c r="G23" s="28">
        <v>1</v>
      </c>
      <c r="H23" s="27">
        <f t="shared" si="3"/>
        <v>66779</v>
      </c>
      <c r="I23" s="27">
        <v>277952</v>
      </c>
      <c r="J23" s="28">
        <v>1</v>
      </c>
      <c r="K23" s="27">
        <f t="shared" si="1"/>
        <v>81252</v>
      </c>
      <c r="L23" s="27">
        <f t="shared" si="2"/>
        <v>148031</v>
      </c>
    </row>
    <row r="24" spans="1:12" ht="11.45" customHeight="1" x14ac:dyDescent="0.2">
      <c r="A24" s="25">
        <v>28001</v>
      </c>
      <c r="B24" s="25" t="s">
        <v>34</v>
      </c>
      <c r="C24" s="26">
        <v>286</v>
      </c>
      <c r="D24" s="27">
        <v>256313.0724</v>
      </c>
      <c r="E24" s="27">
        <v>0</v>
      </c>
      <c r="F24" s="27">
        <v>68888</v>
      </c>
      <c r="G24" s="28">
        <v>1</v>
      </c>
      <c r="H24" s="27">
        <f t="shared" si="3"/>
        <v>59269</v>
      </c>
      <c r="I24" s="27">
        <v>74121</v>
      </c>
      <c r="J24" s="28">
        <v>1</v>
      </c>
      <c r="K24" s="27">
        <f t="shared" si="1"/>
        <v>54036</v>
      </c>
      <c r="L24" s="27">
        <f t="shared" si="2"/>
        <v>113305</v>
      </c>
    </row>
    <row r="25" spans="1:12" ht="11.45" customHeight="1" x14ac:dyDescent="0.2">
      <c r="A25" s="25">
        <v>60001</v>
      </c>
      <c r="B25" s="25" t="s">
        <v>35</v>
      </c>
      <c r="C25" s="26">
        <v>245</v>
      </c>
      <c r="D25" s="27">
        <v>180951.08300000001</v>
      </c>
      <c r="E25" s="27">
        <v>0</v>
      </c>
      <c r="F25" s="27">
        <v>92389</v>
      </c>
      <c r="G25" s="28">
        <v>1</v>
      </c>
      <c r="H25" s="27">
        <f t="shared" si="3"/>
        <v>0</v>
      </c>
      <c r="I25" s="27">
        <v>90569</v>
      </c>
      <c r="J25" s="28">
        <v>1</v>
      </c>
      <c r="K25" s="27">
        <f t="shared" si="1"/>
        <v>0</v>
      </c>
      <c r="L25" s="27">
        <f t="shared" si="2"/>
        <v>0</v>
      </c>
    </row>
    <row r="26" spans="1:12" ht="11.45" customHeight="1" x14ac:dyDescent="0.2">
      <c r="A26" s="25">
        <v>7001</v>
      </c>
      <c r="B26" s="25" t="s">
        <v>36</v>
      </c>
      <c r="C26" s="26">
        <v>1027.75</v>
      </c>
      <c r="D26" s="27">
        <v>812432.58184999996</v>
      </c>
      <c r="E26" s="27">
        <v>0</v>
      </c>
      <c r="F26" s="27">
        <v>188976</v>
      </c>
      <c r="G26" s="28">
        <v>1</v>
      </c>
      <c r="H26" s="27">
        <f t="shared" si="3"/>
        <v>217240</v>
      </c>
      <c r="I26" s="27">
        <v>195642</v>
      </c>
      <c r="J26" s="28">
        <v>1</v>
      </c>
      <c r="K26" s="27">
        <f t="shared" si="1"/>
        <v>210574</v>
      </c>
      <c r="L26" s="27">
        <f t="shared" si="2"/>
        <v>427814</v>
      </c>
    </row>
    <row r="27" spans="1:12" ht="11.45" customHeight="1" x14ac:dyDescent="0.2">
      <c r="A27" s="25">
        <v>39001</v>
      </c>
      <c r="B27" s="25" t="s">
        <v>37</v>
      </c>
      <c r="C27" s="26">
        <v>583</v>
      </c>
      <c r="D27" s="27">
        <v>356629.53220000002</v>
      </c>
      <c r="E27" s="27">
        <v>0</v>
      </c>
      <c r="F27" s="27">
        <v>125662</v>
      </c>
      <c r="G27" s="28">
        <v>1</v>
      </c>
      <c r="H27" s="27">
        <f t="shared" si="3"/>
        <v>52653</v>
      </c>
      <c r="I27" s="27">
        <v>122474</v>
      </c>
      <c r="J27" s="28">
        <v>1</v>
      </c>
      <c r="K27" s="27">
        <f t="shared" si="1"/>
        <v>55841</v>
      </c>
      <c r="L27" s="27">
        <f t="shared" si="2"/>
        <v>108494</v>
      </c>
    </row>
    <row r="28" spans="1:12" ht="11.45" customHeight="1" x14ac:dyDescent="0.2">
      <c r="A28" s="25">
        <v>12002</v>
      </c>
      <c r="B28" s="25" t="s">
        <v>38</v>
      </c>
      <c r="C28" s="26">
        <v>392</v>
      </c>
      <c r="D28" s="27">
        <v>210471.53280000002</v>
      </c>
      <c r="E28" s="27">
        <v>195585.55121332483</v>
      </c>
      <c r="F28" s="27">
        <v>176926</v>
      </c>
      <c r="G28" s="28">
        <v>1</v>
      </c>
      <c r="H28" s="27">
        <f t="shared" si="3"/>
        <v>0</v>
      </c>
      <c r="I28" s="27">
        <v>202725</v>
      </c>
      <c r="J28" s="28">
        <v>0.83</v>
      </c>
      <c r="K28" s="27">
        <f t="shared" si="1"/>
        <v>0</v>
      </c>
      <c r="L28" s="27">
        <f t="shared" si="2"/>
        <v>0</v>
      </c>
    </row>
    <row r="29" spans="1:12" ht="11.45" customHeight="1" x14ac:dyDescent="0.2">
      <c r="A29" s="25">
        <v>50005</v>
      </c>
      <c r="B29" s="25" t="s">
        <v>39</v>
      </c>
      <c r="C29" s="26">
        <v>253</v>
      </c>
      <c r="D29" s="27">
        <v>191812.91019999998</v>
      </c>
      <c r="E29" s="27">
        <v>0</v>
      </c>
      <c r="F29" s="27">
        <v>82844</v>
      </c>
      <c r="G29" s="28">
        <v>1</v>
      </c>
      <c r="H29" s="27">
        <f t="shared" si="3"/>
        <v>13062</v>
      </c>
      <c r="I29" s="27">
        <v>89180</v>
      </c>
      <c r="J29" s="28">
        <v>1</v>
      </c>
      <c r="K29" s="27">
        <f t="shared" si="1"/>
        <v>6726</v>
      </c>
      <c r="L29" s="27">
        <f t="shared" si="2"/>
        <v>19788</v>
      </c>
    </row>
    <row r="30" spans="1:12" ht="11.45" customHeight="1" x14ac:dyDescent="0.2">
      <c r="A30" s="25">
        <v>59003</v>
      </c>
      <c r="B30" s="25" t="s">
        <v>40</v>
      </c>
      <c r="C30" s="26">
        <v>268</v>
      </c>
      <c r="D30" s="27">
        <v>186430.71120000002</v>
      </c>
      <c r="E30" s="27">
        <v>77409.603999815125</v>
      </c>
      <c r="F30" s="27">
        <v>91477</v>
      </c>
      <c r="G30" s="28">
        <v>1</v>
      </c>
      <c r="H30" s="27">
        <f t="shared" si="3"/>
        <v>0</v>
      </c>
      <c r="I30" s="27">
        <v>95197</v>
      </c>
      <c r="J30" s="28">
        <v>1</v>
      </c>
      <c r="K30" s="27">
        <f t="shared" si="1"/>
        <v>0</v>
      </c>
      <c r="L30" s="27">
        <f t="shared" si="2"/>
        <v>0</v>
      </c>
    </row>
    <row r="31" spans="1:12" ht="11.45" customHeight="1" x14ac:dyDescent="0.2">
      <c r="A31" s="25">
        <v>21002</v>
      </c>
      <c r="B31" s="25" t="s">
        <v>41</v>
      </c>
      <c r="C31" s="26">
        <v>243.99</v>
      </c>
      <c r="D31" s="27">
        <v>124065.92106600001</v>
      </c>
      <c r="E31" s="27">
        <v>239397.32861957967</v>
      </c>
      <c r="F31" s="27">
        <v>71613</v>
      </c>
      <c r="G31" s="28">
        <v>1</v>
      </c>
      <c r="H31" s="27">
        <f t="shared" si="3"/>
        <v>0</v>
      </c>
      <c r="I31" s="27">
        <v>74039</v>
      </c>
      <c r="J31" s="28">
        <v>1</v>
      </c>
      <c r="K31" s="27">
        <f t="shared" si="1"/>
        <v>0</v>
      </c>
      <c r="L31" s="27">
        <f t="shared" si="2"/>
        <v>0</v>
      </c>
    </row>
    <row r="32" spans="1:12" ht="11.45" customHeight="1" x14ac:dyDescent="0.2">
      <c r="A32" s="25">
        <v>16001</v>
      </c>
      <c r="B32" s="25" t="s">
        <v>42</v>
      </c>
      <c r="C32" s="26">
        <v>957</v>
      </c>
      <c r="D32" s="27">
        <v>743605.70380000002</v>
      </c>
      <c r="E32" s="27">
        <v>0</v>
      </c>
      <c r="F32" s="27">
        <v>398880</v>
      </c>
      <c r="G32" s="28">
        <v>1</v>
      </c>
      <c r="H32" s="27">
        <f t="shared" si="3"/>
        <v>0</v>
      </c>
      <c r="I32" s="27">
        <v>388950</v>
      </c>
      <c r="J32" s="28">
        <v>1</v>
      </c>
      <c r="K32" s="27">
        <f t="shared" si="1"/>
        <v>0</v>
      </c>
      <c r="L32" s="27">
        <f t="shared" si="2"/>
        <v>0</v>
      </c>
    </row>
    <row r="33" spans="1:12" ht="11.45" customHeight="1" x14ac:dyDescent="0.2">
      <c r="A33" s="25">
        <v>61008</v>
      </c>
      <c r="B33" s="25" t="s">
        <v>43</v>
      </c>
      <c r="C33" s="26">
        <v>1113.02</v>
      </c>
      <c r="D33" s="27">
        <v>737700.45126800006</v>
      </c>
      <c r="E33" s="27">
        <v>0</v>
      </c>
      <c r="F33" s="27">
        <v>327511</v>
      </c>
      <c r="G33" s="28">
        <v>1</v>
      </c>
      <c r="H33" s="27">
        <f t="shared" si="3"/>
        <v>41339</v>
      </c>
      <c r="I33" s="27">
        <v>358657</v>
      </c>
      <c r="J33" s="28">
        <v>1</v>
      </c>
      <c r="K33" s="27">
        <f t="shared" si="1"/>
        <v>10193</v>
      </c>
      <c r="L33" s="27">
        <f t="shared" si="2"/>
        <v>51532</v>
      </c>
    </row>
    <row r="34" spans="1:12" ht="11.45" customHeight="1" x14ac:dyDescent="0.2">
      <c r="A34" s="25">
        <v>38002</v>
      </c>
      <c r="B34" s="25" t="s">
        <v>44</v>
      </c>
      <c r="C34" s="26">
        <v>324</v>
      </c>
      <c r="D34" s="27">
        <v>245009.50159999999</v>
      </c>
      <c r="E34" s="27">
        <v>0</v>
      </c>
      <c r="F34" s="27">
        <v>112469</v>
      </c>
      <c r="G34" s="28">
        <v>1</v>
      </c>
      <c r="H34" s="27">
        <f t="shared" si="3"/>
        <v>10036</v>
      </c>
      <c r="I34" s="27">
        <v>122116</v>
      </c>
      <c r="J34" s="28">
        <v>1</v>
      </c>
      <c r="K34" s="27">
        <f t="shared" ref="K34:K65" si="4">IF((((0.5*D34-I34)*J34)-(E34*0.5))&lt;0,0,ROUND((((0.5*D34-I34)*J34)-(E34*0.5)),0))</f>
        <v>389</v>
      </c>
      <c r="L34" s="27">
        <f t="shared" ref="L34:L65" si="5">K34+H34</f>
        <v>10425</v>
      </c>
    </row>
    <row r="35" spans="1:12" ht="11.45" customHeight="1" x14ac:dyDescent="0.2">
      <c r="A35" s="25">
        <v>49003</v>
      </c>
      <c r="B35" s="25" t="s">
        <v>45</v>
      </c>
      <c r="C35" s="26">
        <v>1113.5400000000002</v>
      </c>
      <c r="D35" s="27">
        <v>692365.49503600015</v>
      </c>
      <c r="E35" s="27">
        <v>0</v>
      </c>
      <c r="F35" s="27">
        <v>254033</v>
      </c>
      <c r="G35" s="28">
        <v>1</v>
      </c>
      <c r="H35" s="27">
        <f t="shared" si="3"/>
        <v>92150</v>
      </c>
      <c r="I35" s="27">
        <v>251903</v>
      </c>
      <c r="J35" s="28">
        <v>1</v>
      </c>
      <c r="K35" s="27">
        <f t="shared" si="4"/>
        <v>94280</v>
      </c>
      <c r="L35" s="27">
        <f t="shared" si="5"/>
        <v>186430</v>
      </c>
    </row>
    <row r="36" spans="1:12" ht="11.45" customHeight="1" x14ac:dyDescent="0.2">
      <c r="A36" s="25">
        <v>5006</v>
      </c>
      <c r="B36" s="25" t="s">
        <v>46</v>
      </c>
      <c r="C36" s="26">
        <v>368</v>
      </c>
      <c r="D36" s="27">
        <v>197728.05120000002</v>
      </c>
      <c r="E36" s="27">
        <v>0</v>
      </c>
      <c r="F36" s="27">
        <v>136618</v>
      </c>
      <c r="G36" s="28">
        <v>1</v>
      </c>
      <c r="H36" s="27">
        <f t="shared" si="3"/>
        <v>0</v>
      </c>
      <c r="I36" s="27">
        <v>142698</v>
      </c>
      <c r="J36" s="28">
        <v>1</v>
      </c>
      <c r="K36" s="27">
        <f t="shared" si="4"/>
        <v>0</v>
      </c>
      <c r="L36" s="27">
        <f t="shared" si="5"/>
        <v>0</v>
      </c>
    </row>
    <row r="37" spans="1:12" ht="11.45" customHeight="1" x14ac:dyDescent="0.2">
      <c r="A37" s="25">
        <v>19004</v>
      </c>
      <c r="B37" s="25" t="s">
        <v>47</v>
      </c>
      <c r="C37" s="26">
        <v>522</v>
      </c>
      <c r="D37" s="27">
        <v>375575.47479999997</v>
      </c>
      <c r="E37" s="27">
        <v>61625.143758665989</v>
      </c>
      <c r="F37" s="27">
        <v>176518</v>
      </c>
      <c r="G37" s="28">
        <v>1</v>
      </c>
      <c r="H37" s="27">
        <f t="shared" si="3"/>
        <v>0</v>
      </c>
      <c r="I37" s="27">
        <v>189465</v>
      </c>
      <c r="J37" s="28">
        <v>1</v>
      </c>
      <c r="K37" s="27">
        <f t="shared" si="4"/>
        <v>0</v>
      </c>
      <c r="L37" s="27">
        <f t="shared" si="5"/>
        <v>0</v>
      </c>
    </row>
    <row r="38" spans="1:12" ht="11.45" customHeight="1" x14ac:dyDescent="0.2">
      <c r="A38" s="25">
        <v>56002</v>
      </c>
      <c r="B38" s="25" t="s">
        <v>48</v>
      </c>
      <c r="C38" s="26">
        <v>160</v>
      </c>
      <c r="D38" s="27">
        <v>118604.54400000001</v>
      </c>
      <c r="E38" s="27">
        <v>168990.90505735812</v>
      </c>
      <c r="F38" s="27">
        <v>122716</v>
      </c>
      <c r="G38" s="28">
        <v>0.13</v>
      </c>
      <c r="H38" s="27">
        <f t="shared" si="3"/>
        <v>0</v>
      </c>
      <c r="I38" s="27">
        <v>133392</v>
      </c>
      <c r="J38" s="28">
        <v>0.13</v>
      </c>
      <c r="K38" s="27">
        <f t="shared" si="4"/>
        <v>0</v>
      </c>
      <c r="L38" s="27">
        <f t="shared" si="5"/>
        <v>0</v>
      </c>
    </row>
    <row r="39" spans="1:12" ht="11.45" customHeight="1" x14ac:dyDescent="0.2">
      <c r="A39" s="25">
        <v>51001</v>
      </c>
      <c r="B39" s="25" t="s">
        <v>49</v>
      </c>
      <c r="C39" s="26">
        <v>2543.8000000000002</v>
      </c>
      <c r="D39" s="27">
        <v>1736122.87892</v>
      </c>
      <c r="E39" s="27">
        <v>45563.646225670411</v>
      </c>
      <c r="F39" s="27">
        <v>214745</v>
      </c>
      <c r="G39" s="28">
        <v>1</v>
      </c>
      <c r="H39" s="27">
        <f t="shared" si="3"/>
        <v>630535</v>
      </c>
      <c r="I39" s="27">
        <v>228563</v>
      </c>
      <c r="J39" s="28">
        <v>1</v>
      </c>
      <c r="K39" s="27">
        <f t="shared" si="4"/>
        <v>616717</v>
      </c>
      <c r="L39" s="27">
        <f t="shared" si="5"/>
        <v>1247252</v>
      </c>
    </row>
    <row r="40" spans="1:12" ht="11.45" customHeight="1" x14ac:dyDescent="0.2">
      <c r="A40" s="25">
        <v>64002</v>
      </c>
      <c r="B40" s="25" t="s">
        <v>50</v>
      </c>
      <c r="C40" s="26">
        <v>351</v>
      </c>
      <c r="D40" s="27">
        <v>226958.54340000002</v>
      </c>
      <c r="E40" s="27">
        <v>0</v>
      </c>
      <c r="F40" s="27">
        <v>50349</v>
      </c>
      <c r="G40" s="28">
        <v>1</v>
      </c>
      <c r="H40" s="27">
        <f t="shared" si="3"/>
        <v>63130</v>
      </c>
      <c r="I40" s="27">
        <v>49360</v>
      </c>
      <c r="J40" s="28">
        <v>1</v>
      </c>
      <c r="K40" s="27">
        <f t="shared" si="4"/>
        <v>64119</v>
      </c>
      <c r="L40" s="27">
        <f t="shared" si="5"/>
        <v>127249</v>
      </c>
    </row>
    <row r="41" spans="1:12" ht="11.45" customHeight="1" x14ac:dyDescent="0.2">
      <c r="A41" s="25">
        <v>20001</v>
      </c>
      <c r="B41" s="25" t="s">
        <v>51</v>
      </c>
      <c r="C41" s="26">
        <v>272.01</v>
      </c>
      <c r="D41" s="27">
        <v>499161.433334</v>
      </c>
      <c r="E41" s="27">
        <v>50389.290229642764</v>
      </c>
      <c r="F41" s="27">
        <v>43954</v>
      </c>
      <c r="G41" s="28">
        <v>1</v>
      </c>
      <c r="H41" s="27">
        <f t="shared" si="3"/>
        <v>180432</v>
      </c>
      <c r="I41" s="27">
        <v>47445</v>
      </c>
      <c r="J41" s="28">
        <v>1</v>
      </c>
      <c r="K41" s="27">
        <f t="shared" si="4"/>
        <v>176941</v>
      </c>
      <c r="L41" s="27">
        <f t="shared" si="5"/>
        <v>357373</v>
      </c>
    </row>
    <row r="42" spans="1:12" ht="11.45" customHeight="1" x14ac:dyDescent="0.2">
      <c r="A42" s="25">
        <v>23001</v>
      </c>
      <c r="B42" s="25" t="s">
        <v>52</v>
      </c>
      <c r="C42" s="26">
        <v>153.29000000000002</v>
      </c>
      <c r="D42" s="27">
        <v>135688.51768600004</v>
      </c>
      <c r="E42" s="27">
        <v>5191.8364890098601</v>
      </c>
      <c r="F42" s="27">
        <v>57809</v>
      </c>
      <c r="G42" s="28">
        <v>1</v>
      </c>
      <c r="H42" s="27">
        <f t="shared" si="3"/>
        <v>7439</v>
      </c>
      <c r="I42" s="27">
        <v>57875</v>
      </c>
      <c r="J42" s="28">
        <v>1</v>
      </c>
      <c r="K42" s="27">
        <f t="shared" si="4"/>
        <v>7373</v>
      </c>
      <c r="L42" s="27">
        <f t="shared" si="5"/>
        <v>14812</v>
      </c>
    </row>
    <row r="43" spans="1:12" ht="11.45" customHeight="1" x14ac:dyDescent="0.2">
      <c r="A43" s="25">
        <v>22005</v>
      </c>
      <c r="B43" s="25" t="s">
        <v>53</v>
      </c>
      <c r="C43" s="26">
        <v>146.96</v>
      </c>
      <c r="D43" s="27">
        <v>95424.215664000003</v>
      </c>
      <c r="E43" s="27">
        <v>347418.4915980309</v>
      </c>
      <c r="F43" s="27">
        <v>105841</v>
      </c>
      <c r="G43" s="28">
        <v>0.24</v>
      </c>
      <c r="H43" s="27">
        <f t="shared" si="3"/>
        <v>0</v>
      </c>
      <c r="I43" s="27">
        <v>116579</v>
      </c>
      <c r="J43" s="28">
        <v>0.19</v>
      </c>
      <c r="K43" s="27">
        <f t="shared" si="4"/>
        <v>0</v>
      </c>
      <c r="L43" s="27">
        <f t="shared" si="5"/>
        <v>0</v>
      </c>
    </row>
    <row r="44" spans="1:12" ht="11.45" customHeight="1" x14ac:dyDescent="0.2">
      <c r="A44" s="25">
        <v>16002</v>
      </c>
      <c r="B44" s="25" t="s">
        <v>54</v>
      </c>
      <c r="C44" s="26">
        <v>30</v>
      </c>
      <c r="D44" s="27">
        <v>12925.601999999999</v>
      </c>
      <c r="E44" s="27">
        <v>0</v>
      </c>
      <c r="F44" s="27">
        <v>17746</v>
      </c>
      <c r="G44" s="28">
        <v>0.56000000000000005</v>
      </c>
      <c r="H44" s="27">
        <f t="shared" si="3"/>
        <v>0</v>
      </c>
      <c r="I44" s="27">
        <v>17806</v>
      </c>
      <c r="J44" s="28">
        <v>0.28000000000000003</v>
      </c>
      <c r="K44" s="27">
        <f t="shared" si="4"/>
        <v>0</v>
      </c>
      <c r="L44" s="27">
        <f t="shared" si="5"/>
        <v>0</v>
      </c>
    </row>
    <row r="45" spans="1:12" ht="11.45" customHeight="1" x14ac:dyDescent="0.2">
      <c r="A45" s="25">
        <v>61007</v>
      </c>
      <c r="B45" s="25" t="s">
        <v>55</v>
      </c>
      <c r="C45" s="26">
        <v>720.01</v>
      </c>
      <c r="D45" s="27">
        <v>535655.75653399993</v>
      </c>
      <c r="E45" s="27">
        <v>0</v>
      </c>
      <c r="F45" s="27">
        <v>186938</v>
      </c>
      <c r="G45" s="28">
        <v>1</v>
      </c>
      <c r="H45" s="27">
        <f t="shared" si="3"/>
        <v>80890</v>
      </c>
      <c r="I45" s="27">
        <v>217980</v>
      </c>
      <c r="J45" s="28">
        <v>1</v>
      </c>
      <c r="K45" s="27">
        <f t="shared" si="4"/>
        <v>49848</v>
      </c>
      <c r="L45" s="27">
        <f t="shared" si="5"/>
        <v>130738</v>
      </c>
    </row>
    <row r="46" spans="1:12" ht="11.45" customHeight="1" x14ac:dyDescent="0.2">
      <c r="A46" s="25">
        <v>5003</v>
      </c>
      <c r="B46" s="25" t="s">
        <v>56</v>
      </c>
      <c r="C46" s="26">
        <v>272</v>
      </c>
      <c r="D46" s="27">
        <v>192584.12479999999</v>
      </c>
      <c r="E46" s="27">
        <v>0</v>
      </c>
      <c r="F46" s="27">
        <v>95026</v>
      </c>
      <c r="G46" s="28">
        <v>1</v>
      </c>
      <c r="H46" s="27">
        <f t="shared" si="3"/>
        <v>1266</v>
      </c>
      <c r="I46" s="27">
        <v>103628</v>
      </c>
      <c r="J46" s="28">
        <v>1</v>
      </c>
      <c r="K46" s="27">
        <f t="shared" si="4"/>
        <v>0</v>
      </c>
      <c r="L46" s="27">
        <f t="shared" si="5"/>
        <v>1266</v>
      </c>
    </row>
    <row r="47" spans="1:12" ht="11.45" customHeight="1" x14ac:dyDescent="0.2">
      <c r="A47" s="25">
        <v>28002</v>
      </c>
      <c r="B47" s="25" t="s">
        <v>57</v>
      </c>
      <c r="C47" s="26">
        <v>265.01</v>
      </c>
      <c r="D47" s="27">
        <v>169944.45953399999</v>
      </c>
      <c r="E47" s="27">
        <v>0</v>
      </c>
      <c r="F47" s="27">
        <v>103302</v>
      </c>
      <c r="G47" s="28">
        <v>1</v>
      </c>
      <c r="H47" s="27">
        <f t="shared" si="3"/>
        <v>0</v>
      </c>
      <c r="I47" s="27">
        <v>110232</v>
      </c>
      <c r="J47" s="28">
        <v>1</v>
      </c>
      <c r="K47" s="27">
        <f t="shared" si="4"/>
        <v>0</v>
      </c>
      <c r="L47" s="27">
        <f t="shared" si="5"/>
        <v>0</v>
      </c>
    </row>
    <row r="48" spans="1:12" ht="11.45" customHeight="1" x14ac:dyDescent="0.2">
      <c r="A48" s="25">
        <v>17001</v>
      </c>
      <c r="B48" s="25" t="s">
        <v>58</v>
      </c>
      <c r="C48" s="26">
        <v>225</v>
      </c>
      <c r="D48" s="27">
        <v>176403.01500000001</v>
      </c>
      <c r="E48" s="27">
        <v>21319.653003666564</v>
      </c>
      <c r="F48" s="27">
        <v>47639</v>
      </c>
      <c r="G48" s="28">
        <v>1</v>
      </c>
      <c r="H48" s="27">
        <f t="shared" si="3"/>
        <v>29903</v>
      </c>
      <c r="I48" s="27">
        <v>49610</v>
      </c>
      <c r="J48" s="28">
        <v>1</v>
      </c>
      <c r="K48" s="27">
        <f t="shared" si="4"/>
        <v>27932</v>
      </c>
      <c r="L48" s="27">
        <f t="shared" si="5"/>
        <v>57835</v>
      </c>
    </row>
    <row r="49" spans="1:12" ht="11.45" customHeight="1" x14ac:dyDescent="0.2">
      <c r="A49" s="25">
        <v>44001</v>
      </c>
      <c r="B49" s="25" t="s">
        <v>59</v>
      </c>
      <c r="C49" s="26">
        <v>185</v>
      </c>
      <c r="D49" s="27">
        <v>106035.87900000002</v>
      </c>
      <c r="E49" s="27">
        <v>83070.925575317349</v>
      </c>
      <c r="F49" s="27">
        <v>114248</v>
      </c>
      <c r="G49" s="28">
        <v>0.57999999999999996</v>
      </c>
      <c r="H49" s="27">
        <f t="shared" si="3"/>
        <v>0</v>
      </c>
      <c r="I49" s="27">
        <v>118736</v>
      </c>
      <c r="J49" s="28">
        <v>0.57999999999999996</v>
      </c>
      <c r="K49" s="27">
        <f t="shared" si="4"/>
        <v>0</v>
      </c>
      <c r="L49" s="27">
        <f t="shared" si="5"/>
        <v>0</v>
      </c>
    </row>
    <row r="50" spans="1:12" ht="11.45" customHeight="1" x14ac:dyDescent="0.2">
      <c r="A50" s="25">
        <v>46002</v>
      </c>
      <c r="B50" s="25" t="s">
        <v>60</v>
      </c>
      <c r="C50" s="26">
        <v>218</v>
      </c>
      <c r="D50" s="27">
        <v>107090.04120000001</v>
      </c>
      <c r="E50" s="27">
        <v>0</v>
      </c>
      <c r="F50" s="27">
        <v>34769</v>
      </c>
      <c r="G50" s="28">
        <v>1</v>
      </c>
      <c r="H50" s="27">
        <f t="shared" si="3"/>
        <v>18776</v>
      </c>
      <c r="I50" s="27">
        <v>37052</v>
      </c>
      <c r="J50" s="28">
        <v>1</v>
      </c>
      <c r="K50" s="27">
        <f t="shared" si="4"/>
        <v>16493</v>
      </c>
      <c r="L50" s="27">
        <f t="shared" si="5"/>
        <v>35269</v>
      </c>
    </row>
    <row r="51" spans="1:12" ht="11.45" customHeight="1" x14ac:dyDescent="0.2">
      <c r="A51" s="25">
        <v>24004</v>
      </c>
      <c r="B51" s="25" t="s">
        <v>61</v>
      </c>
      <c r="C51" s="26">
        <v>323</v>
      </c>
      <c r="D51" s="27">
        <v>283514.6482</v>
      </c>
      <c r="E51" s="27">
        <v>148613.32752093009</v>
      </c>
      <c r="F51" s="27">
        <v>197931</v>
      </c>
      <c r="G51" s="28">
        <v>0.46</v>
      </c>
      <c r="H51" s="27">
        <f t="shared" ref="H51:H82" si="6">IF((((0.5*D51-F51)*G51)-(E51*0.5))&lt;0,0,ROUND((((0.5*D51-F51)*G51)-(E51*0.5)),0))</f>
        <v>0</v>
      </c>
      <c r="I51" s="27">
        <v>212372</v>
      </c>
      <c r="J51" s="28">
        <v>0.42</v>
      </c>
      <c r="K51" s="27">
        <f t="shared" si="4"/>
        <v>0</v>
      </c>
      <c r="L51" s="27">
        <f t="shared" si="5"/>
        <v>0</v>
      </c>
    </row>
    <row r="52" spans="1:12" ht="11.45" customHeight="1" x14ac:dyDescent="0.2">
      <c r="A52" s="25">
        <v>50003</v>
      </c>
      <c r="B52" s="25" t="s">
        <v>62</v>
      </c>
      <c r="C52" s="26">
        <v>628.57000000000005</v>
      </c>
      <c r="D52" s="27">
        <v>615795.52163800003</v>
      </c>
      <c r="E52" s="27">
        <v>0</v>
      </c>
      <c r="F52" s="27">
        <v>170371</v>
      </c>
      <c r="G52" s="28">
        <v>1</v>
      </c>
      <c r="H52" s="27">
        <f t="shared" si="6"/>
        <v>137527</v>
      </c>
      <c r="I52" s="27">
        <v>175423</v>
      </c>
      <c r="J52" s="28">
        <v>1</v>
      </c>
      <c r="K52" s="27">
        <f t="shared" si="4"/>
        <v>132475</v>
      </c>
      <c r="L52" s="27">
        <f t="shared" si="5"/>
        <v>270002</v>
      </c>
    </row>
    <row r="53" spans="1:12" ht="11.45" customHeight="1" x14ac:dyDescent="0.2">
      <c r="A53" s="25">
        <v>14001</v>
      </c>
      <c r="B53" s="25" t="s">
        <v>63</v>
      </c>
      <c r="C53" s="26">
        <v>224.86</v>
      </c>
      <c r="D53" s="27">
        <v>183410.69552400001</v>
      </c>
      <c r="E53" s="27">
        <v>0</v>
      </c>
      <c r="F53" s="27">
        <v>45486</v>
      </c>
      <c r="G53" s="28">
        <v>1</v>
      </c>
      <c r="H53" s="27">
        <f t="shared" si="6"/>
        <v>46219</v>
      </c>
      <c r="I53" s="27">
        <v>47539</v>
      </c>
      <c r="J53" s="28">
        <v>1</v>
      </c>
      <c r="K53" s="27">
        <f t="shared" si="4"/>
        <v>44166</v>
      </c>
      <c r="L53" s="27">
        <f t="shared" si="5"/>
        <v>90385</v>
      </c>
    </row>
    <row r="54" spans="1:12" ht="11.45" customHeight="1" x14ac:dyDescent="0.2">
      <c r="A54" s="25">
        <v>6002</v>
      </c>
      <c r="B54" s="25" t="s">
        <v>64</v>
      </c>
      <c r="C54" s="26">
        <v>199.2</v>
      </c>
      <c r="D54" s="27">
        <v>138929.99728000001</v>
      </c>
      <c r="E54" s="27">
        <v>126639.86160373248</v>
      </c>
      <c r="F54" s="27">
        <v>64228</v>
      </c>
      <c r="G54" s="28">
        <v>0.73</v>
      </c>
      <c r="H54" s="27">
        <f t="shared" si="6"/>
        <v>0</v>
      </c>
      <c r="I54" s="27">
        <v>75804</v>
      </c>
      <c r="J54" s="28">
        <v>0.75</v>
      </c>
      <c r="K54" s="27">
        <f t="shared" si="4"/>
        <v>0</v>
      </c>
      <c r="L54" s="27">
        <f t="shared" si="5"/>
        <v>0</v>
      </c>
    </row>
    <row r="55" spans="1:12" ht="11.45" customHeight="1" x14ac:dyDescent="0.2">
      <c r="A55" s="25">
        <v>33001</v>
      </c>
      <c r="B55" s="25" t="s">
        <v>65</v>
      </c>
      <c r="C55" s="26">
        <v>442</v>
      </c>
      <c r="D55" s="27">
        <v>300891.20280000003</v>
      </c>
      <c r="E55" s="27">
        <v>0</v>
      </c>
      <c r="F55" s="27">
        <v>132730</v>
      </c>
      <c r="G55" s="28">
        <v>1</v>
      </c>
      <c r="H55" s="27">
        <f t="shared" si="6"/>
        <v>17716</v>
      </c>
      <c r="I55" s="27">
        <v>138870</v>
      </c>
      <c r="J55" s="28">
        <v>1</v>
      </c>
      <c r="K55" s="27">
        <f t="shared" si="4"/>
        <v>11576</v>
      </c>
      <c r="L55" s="27">
        <f t="shared" si="5"/>
        <v>29292</v>
      </c>
    </row>
    <row r="56" spans="1:12" ht="11.45" customHeight="1" x14ac:dyDescent="0.2">
      <c r="A56" s="25">
        <v>49004</v>
      </c>
      <c r="B56" s="25" t="s">
        <v>66</v>
      </c>
      <c r="C56" s="26">
        <v>539.75</v>
      </c>
      <c r="D56" s="27">
        <v>403179.12265000003</v>
      </c>
      <c r="E56" s="27">
        <v>0</v>
      </c>
      <c r="F56" s="27">
        <v>123373</v>
      </c>
      <c r="G56" s="28">
        <v>1</v>
      </c>
      <c r="H56" s="27">
        <f t="shared" si="6"/>
        <v>78217</v>
      </c>
      <c r="I56" s="27">
        <v>123133</v>
      </c>
      <c r="J56" s="28">
        <v>1</v>
      </c>
      <c r="K56" s="27">
        <f t="shared" si="4"/>
        <v>78457</v>
      </c>
      <c r="L56" s="27">
        <f t="shared" si="5"/>
        <v>156674</v>
      </c>
    </row>
    <row r="57" spans="1:12" ht="11.45" customHeight="1" x14ac:dyDescent="0.2">
      <c r="A57" s="25">
        <v>63001</v>
      </c>
      <c r="B57" s="25" t="s">
        <v>67</v>
      </c>
      <c r="C57" s="26">
        <v>257.89999999999998</v>
      </c>
      <c r="D57" s="27">
        <v>185823.09185999999</v>
      </c>
      <c r="E57" s="27">
        <v>0</v>
      </c>
      <c r="F57" s="27">
        <v>44369</v>
      </c>
      <c r="G57" s="28">
        <v>1</v>
      </c>
      <c r="H57" s="27">
        <f t="shared" si="6"/>
        <v>48543</v>
      </c>
      <c r="I57" s="27">
        <v>47878</v>
      </c>
      <c r="J57" s="28">
        <v>1</v>
      </c>
      <c r="K57" s="27">
        <f t="shared" si="4"/>
        <v>45034</v>
      </c>
      <c r="L57" s="27">
        <f t="shared" si="5"/>
        <v>93577</v>
      </c>
    </row>
    <row r="58" spans="1:12" ht="11.45" customHeight="1" x14ac:dyDescent="0.2">
      <c r="A58" s="25">
        <v>53001</v>
      </c>
      <c r="B58" s="25" t="s">
        <v>68</v>
      </c>
      <c r="C58" s="26">
        <v>245.93</v>
      </c>
      <c r="D58" s="27">
        <v>183335.77666200002</v>
      </c>
      <c r="E58" s="27">
        <v>7247.8458251054835</v>
      </c>
      <c r="F58" s="27">
        <v>74501</v>
      </c>
      <c r="G58" s="28">
        <v>0.13</v>
      </c>
      <c r="H58" s="27">
        <f t="shared" si="6"/>
        <v>0</v>
      </c>
      <c r="I58" s="27">
        <v>77084</v>
      </c>
      <c r="J58" s="28">
        <v>0.25</v>
      </c>
      <c r="K58" s="27">
        <f t="shared" si="4"/>
        <v>22</v>
      </c>
      <c r="L58" s="27">
        <f t="shared" si="5"/>
        <v>22</v>
      </c>
    </row>
    <row r="59" spans="1:12" ht="11.45" customHeight="1" x14ac:dyDescent="0.2">
      <c r="A59" s="25">
        <v>25003</v>
      </c>
      <c r="B59" s="25" t="s">
        <v>69</v>
      </c>
      <c r="C59" s="26">
        <v>158</v>
      </c>
      <c r="D59" s="27">
        <v>156630.83720000001</v>
      </c>
      <c r="E59" s="27">
        <v>36182.198523939762</v>
      </c>
      <c r="F59" s="27">
        <v>81274</v>
      </c>
      <c r="G59" s="28">
        <v>1</v>
      </c>
      <c r="H59" s="27">
        <f t="shared" si="6"/>
        <v>0</v>
      </c>
      <c r="I59" s="27">
        <v>82318</v>
      </c>
      <c r="J59" s="28">
        <v>1</v>
      </c>
      <c r="K59" s="27">
        <f t="shared" si="4"/>
        <v>0</v>
      </c>
      <c r="L59" s="27">
        <f t="shared" si="5"/>
        <v>0</v>
      </c>
    </row>
    <row r="60" spans="1:12" ht="11.45" customHeight="1" x14ac:dyDescent="0.2">
      <c r="A60" s="25">
        <v>26004</v>
      </c>
      <c r="B60" s="25" t="s">
        <v>70</v>
      </c>
      <c r="C60" s="26">
        <v>368.4</v>
      </c>
      <c r="D60" s="27">
        <v>348323.39256000001</v>
      </c>
      <c r="E60" s="27">
        <v>0</v>
      </c>
      <c r="F60" s="27">
        <v>118175</v>
      </c>
      <c r="G60" s="28">
        <v>1</v>
      </c>
      <c r="H60" s="27">
        <f t="shared" si="6"/>
        <v>55987</v>
      </c>
      <c r="I60" s="27">
        <v>110939</v>
      </c>
      <c r="J60" s="28">
        <v>1</v>
      </c>
      <c r="K60" s="27">
        <f t="shared" si="4"/>
        <v>63223</v>
      </c>
      <c r="L60" s="27">
        <f t="shared" si="5"/>
        <v>119210</v>
      </c>
    </row>
    <row r="61" spans="1:12" ht="11.45" customHeight="1" x14ac:dyDescent="0.2">
      <c r="A61" s="25">
        <v>6006</v>
      </c>
      <c r="B61" s="25" t="s">
        <v>71</v>
      </c>
      <c r="C61" s="26">
        <v>637</v>
      </c>
      <c r="D61" s="27">
        <v>452230.61580000003</v>
      </c>
      <c r="E61" s="27">
        <v>0</v>
      </c>
      <c r="F61" s="27">
        <v>301714</v>
      </c>
      <c r="G61" s="28">
        <v>0.86</v>
      </c>
      <c r="H61" s="27">
        <f t="shared" si="6"/>
        <v>0</v>
      </c>
      <c r="I61" s="27">
        <v>322056</v>
      </c>
      <c r="J61" s="28">
        <v>0.79</v>
      </c>
      <c r="K61" s="27">
        <f t="shared" si="4"/>
        <v>0</v>
      </c>
      <c r="L61" s="27">
        <f t="shared" si="5"/>
        <v>0</v>
      </c>
    </row>
    <row r="62" spans="1:12" ht="11.45" customHeight="1" x14ac:dyDescent="0.2">
      <c r="A62" s="25">
        <v>27001</v>
      </c>
      <c r="B62" s="25" t="s">
        <v>72</v>
      </c>
      <c r="C62" s="26">
        <v>294</v>
      </c>
      <c r="D62" s="27">
        <v>155054.8996</v>
      </c>
      <c r="E62" s="27">
        <v>194368.19566449246</v>
      </c>
      <c r="F62" s="27">
        <v>156532</v>
      </c>
      <c r="G62" s="28">
        <v>0.72</v>
      </c>
      <c r="H62" s="27">
        <f t="shared" si="6"/>
        <v>0</v>
      </c>
      <c r="I62" s="27">
        <v>152156</v>
      </c>
      <c r="J62" s="28">
        <v>0.83</v>
      </c>
      <c r="K62" s="27">
        <f t="shared" si="4"/>
        <v>0</v>
      </c>
      <c r="L62" s="27">
        <f t="shared" si="5"/>
        <v>0</v>
      </c>
    </row>
    <row r="63" spans="1:12" ht="11.45" customHeight="1" x14ac:dyDescent="0.2">
      <c r="A63" s="25">
        <v>28003</v>
      </c>
      <c r="B63" s="25" t="s">
        <v>73</v>
      </c>
      <c r="C63" s="26">
        <v>715</v>
      </c>
      <c r="D63" s="27">
        <v>466259.18100000004</v>
      </c>
      <c r="E63" s="27">
        <v>0</v>
      </c>
      <c r="F63" s="27">
        <v>163686</v>
      </c>
      <c r="G63" s="28">
        <v>1</v>
      </c>
      <c r="H63" s="27">
        <f t="shared" si="6"/>
        <v>69444</v>
      </c>
      <c r="I63" s="27">
        <v>178200</v>
      </c>
      <c r="J63" s="28">
        <v>1</v>
      </c>
      <c r="K63" s="27">
        <f t="shared" si="4"/>
        <v>54930</v>
      </c>
      <c r="L63" s="27">
        <f t="shared" si="5"/>
        <v>124374</v>
      </c>
    </row>
    <row r="64" spans="1:12" ht="11.45" customHeight="1" x14ac:dyDescent="0.2">
      <c r="A64" s="25">
        <v>30001</v>
      </c>
      <c r="B64" s="25" t="s">
        <v>74</v>
      </c>
      <c r="C64" s="26">
        <v>390</v>
      </c>
      <c r="D64" s="27">
        <v>340714.826</v>
      </c>
      <c r="E64" s="27">
        <v>1276.4372432586169</v>
      </c>
      <c r="F64" s="27">
        <v>113374</v>
      </c>
      <c r="G64" s="28">
        <v>1</v>
      </c>
      <c r="H64" s="27">
        <f t="shared" si="6"/>
        <v>56345</v>
      </c>
      <c r="I64" s="27">
        <v>114800</v>
      </c>
      <c r="J64" s="28">
        <v>1</v>
      </c>
      <c r="K64" s="27">
        <f t="shared" si="4"/>
        <v>54919</v>
      </c>
      <c r="L64" s="27">
        <f t="shared" si="5"/>
        <v>111264</v>
      </c>
    </row>
    <row r="65" spans="1:12" ht="11.45" customHeight="1" x14ac:dyDescent="0.2">
      <c r="A65" s="25">
        <v>31001</v>
      </c>
      <c r="B65" s="25" t="s">
        <v>75</v>
      </c>
      <c r="C65" s="26">
        <v>204.75</v>
      </c>
      <c r="D65" s="27">
        <v>120323.23365000001</v>
      </c>
      <c r="E65" s="27">
        <v>78897.631463105688</v>
      </c>
      <c r="F65" s="27">
        <v>108772</v>
      </c>
      <c r="G65" s="28">
        <v>0.67</v>
      </c>
      <c r="H65" s="27">
        <f t="shared" si="6"/>
        <v>0</v>
      </c>
      <c r="I65" s="27">
        <v>114489</v>
      </c>
      <c r="J65" s="28">
        <v>0.66</v>
      </c>
      <c r="K65" s="27">
        <f t="shared" si="4"/>
        <v>0</v>
      </c>
      <c r="L65" s="27">
        <f t="shared" si="5"/>
        <v>0</v>
      </c>
    </row>
    <row r="66" spans="1:12" ht="11.45" customHeight="1" x14ac:dyDescent="0.2">
      <c r="A66" s="25">
        <v>41002</v>
      </c>
      <c r="B66" s="25" t="s">
        <v>76</v>
      </c>
      <c r="C66" s="26">
        <v>2991.6600000000003</v>
      </c>
      <c r="D66" s="27">
        <v>1957686.8826440002</v>
      </c>
      <c r="E66" s="27">
        <v>0</v>
      </c>
      <c r="F66" s="27">
        <v>757565</v>
      </c>
      <c r="G66" s="28">
        <v>1</v>
      </c>
      <c r="H66" s="27">
        <f t="shared" si="6"/>
        <v>221278</v>
      </c>
      <c r="I66" s="27">
        <v>778422</v>
      </c>
      <c r="J66" s="28">
        <v>1</v>
      </c>
      <c r="K66" s="27">
        <f t="shared" ref="K66:K97" si="7">IF((((0.5*D66-I66)*J66)-(E66*0.5))&lt;0,0,ROUND((((0.5*D66-I66)*J66)-(E66*0.5)),0))</f>
        <v>200421</v>
      </c>
      <c r="L66" s="27">
        <f t="shared" ref="L66:L97" si="8">K66+H66</f>
        <v>421699</v>
      </c>
    </row>
    <row r="67" spans="1:12" ht="11.45" customHeight="1" x14ac:dyDescent="0.2">
      <c r="A67" s="25">
        <v>14002</v>
      </c>
      <c r="B67" s="25" t="s">
        <v>77</v>
      </c>
      <c r="C67" s="26">
        <v>149</v>
      </c>
      <c r="D67" s="27">
        <v>133392.15659999999</v>
      </c>
      <c r="E67" s="27">
        <v>0</v>
      </c>
      <c r="F67" s="27">
        <v>37334</v>
      </c>
      <c r="G67" s="28">
        <v>1</v>
      </c>
      <c r="H67" s="27">
        <f t="shared" si="6"/>
        <v>29362</v>
      </c>
      <c r="I67" s="27">
        <v>38209</v>
      </c>
      <c r="J67" s="28">
        <v>1</v>
      </c>
      <c r="K67" s="27">
        <f t="shared" si="7"/>
        <v>28487</v>
      </c>
      <c r="L67" s="27">
        <f t="shared" si="8"/>
        <v>57849</v>
      </c>
    </row>
    <row r="68" spans="1:12" ht="11.45" customHeight="1" x14ac:dyDescent="0.2">
      <c r="A68" s="25">
        <v>10001</v>
      </c>
      <c r="B68" s="25" t="s">
        <v>78</v>
      </c>
      <c r="C68" s="26">
        <v>135</v>
      </c>
      <c r="D68" s="27">
        <v>113878.209</v>
      </c>
      <c r="E68" s="27">
        <v>0</v>
      </c>
      <c r="F68" s="27">
        <v>44322</v>
      </c>
      <c r="G68" s="28">
        <v>1</v>
      </c>
      <c r="H68" s="27">
        <f t="shared" si="6"/>
        <v>12617</v>
      </c>
      <c r="I68" s="27">
        <v>48352</v>
      </c>
      <c r="J68" s="28">
        <v>1</v>
      </c>
      <c r="K68" s="27">
        <f t="shared" si="7"/>
        <v>8587</v>
      </c>
      <c r="L68" s="27">
        <f t="shared" si="8"/>
        <v>21204</v>
      </c>
    </row>
    <row r="69" spans="1:12" ht="11.45" customHeight="1" x14ac:dyDescent="0.2">
      <c r="A69" s="25">
        <v>34002</v>
      </c>
      <c r="B69" s="25" t="s">
        <v>79</v>
      </c>
      <c r="C69" s="26">
        <v>301</v>
      </c>
      <c r="D69" s="27">
        <v>223283.87339999998</v>
      </c>
      <c r="E69" s="27">
        <v>804962.15715575824</v>
      </c>
      <c r="F69" s="27">
        <v>206036</v>
      </c>
      <c r="G69" s="28">
        <v>0.83</v>
      </c>
      <c r="H69" s="27">
        <f t="shared" si="6"/>
        <v>0</v>
      </c>
      <c r="I69" s="27">
        <v>214762</v>
      </c>
      <c r="J69" s="28">
        <v>0.83</v>
      </c>
      <c r="K69" s="27">
        <f t="shared" si="7"/>
        <v>0</v>
      </c>
      <c r="L69" s="27">
        <f t="shared" si="8"/>
        <v>0</v>
      </c>
    </row>
    <row r="70" spans="1:12" ht="11.45" customHeight="1" x14ac:dyDescent="0.2">
      <c r="A70" s="25">
        <v>51002</v>
      </c>
      <c r="B70" s="25" t="s">
        <v>80</v>
      </c>
      <c r="C70" s="26">
        <v>492.5</v>
      </c>
      <c r="D70" s="27">
        <v>355829.29949999996</v>
      </c>
      <c r="E70" s="27">
        <v>177585.13717222007</v>
      </c>
      <c r="F70" s="27">
        <v>260868</v>
      </c>
      <c r="G70" s="28">
        <v>1</v>
      </c>
      <c r="H70" s="27">
        <f t="shared" si="6"/>
        <v>0</v>
      </c>
      <c r="I70" s="27">
        <v>269440</v>
      </c>
      <c r="J70" s="28">
        <v>1</v>
      </c>
      <c r="K70" s="27">
        <f t="shared" si="7"/>
        <v>0</v>
      </c>
      <c r="L70" s="27">
        <f t="shared" si="8"/>
        <v>0</v>
      </c>
    </row>
    <row r="71" spans="1:12" ht="11.45" customHeight="1" x14ac:dyDescent="0.2">
      <c r="A71" s="25">
        <v>56006</v>
      </c>
      <c r="B71" s="25" t="s">
        <v>81</v>
      </c>
      <c r="C71" s="26">
        <v>236</v>
      </c>
      <c r="D71" s="27">
        <v>133777.40240000002</v>
      </c>
      <c r="E71" s="27">
        <v>104577.2654240242</v>
      </c>
      <c r="F71" s="27">
        <v>147687</v>
      </c>
      <c r="G71" s="28">
        <v>0.56000000000000005</v>
      </c>
      <c r="H71" s="27">
        <f t="shared" si="6"/>
        <v>0</v>
      </c>
      <c r="I71" s="27">
        <v>158734</v>
      </c>
      <c r="J71" s="28">
        <v>0.52</v>
      </c>
      <c r="K71" s="27">
        <f t="shared" si="7"/>
        <v>0</v>
      </c>
      <c r="L71" s="27">
        <f t="shared" si="8"/>
        <v>0</v>
      </c>
    </row>
    <row r="72" spans="1:12" ht="11.45" customHeight="1" x14ac:dyDescent="0.2">
      <c r="A72" s="25">
        <v>23002</v>
      </c>
      <c r="B72" s="25" t="s">
        <v>82</v>
      </c>
      <c r="C72" s="26">
        <v>883.38</v>
      </c>
      <c r="D72" s="27">
        <v>739594.27649199998</v>
      </c>
      <c r="E72" s="27">
        <v>0</v>
      </c>
      <c r="F72" s="27">
        <v>177137</v>
      </c>
      <c r="G72" s="28">
        <v>1</v>
      </c>
      <c r="H72" s="27">
        <f t="shared" si="6"/>
        <v>192660</v>
      </c>
      <c r="I72" s="27">
        <v>174523</v>
      </c>
      <c r="J72" s="28">
        <v>1</v>
      </c>
      <c r="K72" s="27">
        <f t="shared" si="7"/>
        <v>195274</v>
      </c>
      <c r="L72" s="27">
        <f t="shared" si="8"/>
        <v>387934</v>
      </c>
    </row>
    <row r="73" spans="1:12" ht="11.45" customHeight="1" x14ac:dyDescent="0.2">
      <c r="A73" s="25">
        <v>53002</v>
      </c>
      <c r="B73" s="25" t="s">
        <v>83</v>
      </c>
      <c r="C73" s="26">
        <v>135</v>
      </c>
      <c r="D73" s="27">
        <v>109213.209</v>
      </c>
      <c r="E73" s="27">
        <v>57497.584009389568</v>
      </c>
      <c r="F73" s="27">
        <v>138054</v>
      </c>
      <c r="G73" s="28">
        <v>0.42</v>
      </c>
      <c r="H73" s="27">
        <f t="shared" si="6"/>
        <v>0</v>
      </c>
      <c r="I73" s="27">
        <v>151579</v>
      </c>
      <c r="J73" s="28">
        <v>0.54</v>
      </c>
      <c r="K73" s="27">
        <f t="shared" si="7"/>
        <v>0</v>
      </c>
      <c r="L73" s="27">
        <f t="shared" si="8"/>
        <v>0</v>
      </c>
    </row>
    <row r="74" spans="1:12" ht="11.45" customHeight="1" x14ac:dyDescent="0.2">
      <c r="A74" s="25">
        <v>48003</v>
      </c>
      <c r="B74" s="25" t="s">
        <v>84</v>
      </c>
      <c r="C74" s="26">
        <v>385.45000000000005</v>
      </c>
      <c r="D74" s="27">
        <v>309427.44303000002</v>
      </c>
      <c r="E74" s="27">
        <v>19510.455155414224</v>
      </c>
      <c r="F74" s="27">
        <v>179760</v>
      </c>
      <c r="G74" s="28">
        <v>1</v>
      </c>
      <c r="H74" s="27">
        <f t="shared" si="6"/>
        <v>0</v>
      </c>
      <c r="I74" s="27">
        <v>206411</v>
      </c>
      <c r="J74" s="28">
        <v>1</v>
      </c>
      <c r="K74" s="27">
        <f t="shared" si="7"/>
        <v>0</v>
      </c>
      <c r="L74" s="27">
        <f t="shared" si="8"/>
        <v>0</v>
      </c>
    </row>
    <row r="75" spans="1:12" ht="11.45" customHeight="1" x14ac:dyDescent="0.2">
      <c r="A75" s="25">
        <v>60002</v>
      </c>
      <c r="B75" s="25" t="s">
        <v>85</v>
      </c>
      <c r="C75" s="26">
        <v>151</v>
      </c>
      <c r="D75" s="27">
        <v>131326.8634</v>
      </c>
      <c r="E75" s="27">
        <v>0</v>
      </c>
      <c r="F75" s="27">
        <v>58754</v>
      </c>
      <c r="G75" s="28">
        <v>1</v>
      </c>
      <c r="H75" s="27">
        <f t="shared" si="6"/>
        <v>6909</v>
      </c>
      <c r="I75" s="27">
        <v>56441</v>
      </c>
      <c r="J75" s="28">
        <v>1</v>
      </c>
      <c r="K75" s="27">
        <f t="shared" si="7"/>
        <v>9222</v>
      </c>
      <c r="L75" s="27">
        <f t="shared" si="8"/>
        <v>16131</v>
      </c>
    </row>
    <row r="76" spans="1:12" ht="11.45" customHeight="1" x14ac:dyDescent="0.2">
      <c r="A76" s="25">
        <v>2002</v>
      </c>
      <c r="B76" s="25" t="s">
        <v>86</v>
      </c>
      <c r="C76" s="26">
        <v>2375.59</v>
      </c>
      <c r="D76" s="27">
        <v>1860033.0285060001</v>
      </c>
      <c r="E76" s="27">
        <v>0</v>
      </c>
      <c r="F76" s="27">
        <v>412903</v>
      </c>
      <c r="G76" s="28">
        <v>1</v>
      </c>
      <c r="H76" s="27">
        <f t="shared" si="6"/>
        <v>517114</v>
      </c>
      <c r="I76" s="27">
        <v>443969</v>
      </c>
      <c r="J76" s="28">
        <v>1</v>
      </c>
      <c r="K76" s="27">
        <f t="shared" si="7"/>
        <v>486048</v>
      </c>
      <c r="L76" s="27">
        <f t="shared" si="8"/>
        <v>1003162</v>
      </c>
    </row>
    <row r="77" spans="1:12" ht="11.45" customHeight="1" x14ac:dyDescent="0.2">
      <c r="A77" s="25">
        <v>22006</v>
      </c>
      <c r="B77" s="25" t="s">
        <v>87</v>
      </c>
      <c r="C77" s="26">
        <v>379.07</v>
      </c>
      <c r="D77" s="27">
        <v>291819.59833800001</v>
      </c>
      <c r="E77" s="27">
        <v>92114.29696949877</v>
      </c>
      <c r="F77" s="27">
        <v>166746</v>
      </c>
      <c r="G77" s="28">
        <v>1</v>
      </c>
      <c r="H77" s="27">
        <f t="shared" si="6"/>
        <v>0</v>
      </c>
      <c r="I77" s="27">
        <v>177269</v>
      </c>
      <c r="J77" s="28">
        <v>1</v>
      </c>
      <c r="K77" s="27">
        <f t="shared" si="7"/>
        <v>0</v>
      </c>
      <c r="L77" s="27">
        <f t="shared" si="8"/>
        <v>0</v>
      </c>
    </row>
    <row r="78" spans="1:12" ht="11.45" customHeight="1" x14ac:dyDescent="0.2">
      <c r="A78" s="25">
        <v>13003</v>
      </c>
      <c r="B78" s="25" t="s">
        <v>88</v>
      </c>
      <c r="C78" s="26">
        <v>293</v>
      </c>
      <c r="D78" s="27">
        <v>243146.04620000001</v>
      </c>
      <c r="E78" s="27">
        <v>223768.47334580333</v>
      </c>
      <c r="F78" s="27">
        <v>141124</v>
      </c>
      <c r="G78" s="28">
        <v>1</v>
      </c>
      <c r="H78" s="27">
        <f t="shared" si="6"/>
        <v>0</v>
      </c>
      <c r="I78" s="27">
        <v>149280</v>
      </c>
      <c r="J78" s="28">
        <v>1</v>
      </c>
      <c r="K78" s="27">
        <f t="shared" si="7"/>
        <v>0</v>
      </c>
      <c r="L78" s="27">
        <f t="shared" si="8"/>
        <v>0</v>
      </c>
    </row>
    <row r="79" spans="1:12" ht="11.45" customHeight="1" x14ac:dyDescent="0.2">
      <c r="A79" s="25">
        <v>2003</v>
      </c>
      <c r="B79" s="25" t="s">
        <v>89</v>
      </c>
      <c r="C79" s="26">
        <v>211.15</v>
      </c>
      <c r="D79" s="27">
        <v>132551.69540999999</v>
      </c>
      <c r="E79" s="27">
        <v>80737.786851938959</v>
      </c>
      <c r="F79" s="27">
        <v>114325</v>
      </c>
      <c r="G79" s="28">
        <v>0.83</v>
      </c>
      <c r="H79" s="27">
        <f t="shared" si="6"/>
        <v>0</v>
      </c>
      <c r="I79" s="27">
        <v>132431</v>
      </c>
      <c r="J79" s="28">
        <v>0.72</v>
      </c>
      <c r="K79" s="27">
        <f t="shared" si="7"/>
        <v>0</v>
      </c>
      <c r="L79" s="27">
        <f t="shared" si="8"/>
        <v>0</v>
      </c>
    </row>
    <row r="80" spans="1:12" ht="11.45" customHeight="1" x14ac:dyDescent="0.2">
      <c r="A80" s="25">
        <v>37003</v>
      </c>
      <c r="B80" s="25" t="s">
        <v>90</v>
      </c>
      <c r="C80" s="26">
        <v>174</v>
      </c>
      <c r="D80" s="27">
        <v>93910.491599999994</v>
      </c>
      <c r="E80" s="27">
        <v>627925.84184288245</v>
      </c>
      <c r="F80" s="27">
        <v>132824</v>
      </c>
      <c r="G80" s="28">
        <v>0.88</v>
      </c>
      <c r="H80" s="27">
        <f t="shared" si="6"/>
        <v>0</v>
      </c>
      <c r="I80" s="27">
        <v>119749</v>
      </c>
      <c r="J80" s="28">
        <v>0.98</v>
      </c>
      <c r="K80" s="27">
        <f t="shared" si="7"/>
        <v>0</v>
      </c>
      <c r="L80" s="27">
        <f t="shared" si="8"/>
        <v>0</v>
      </c>
    </row>
    <row r="81" spans="1:12" ht="11.45" customHeight="1" x14ac:dyDescent="0.2">
      <c r="A81" s="25">
        <v>35002</v>
      </c>
      <c r="B81" s="25" t="s">
        <v>91</v>
      </c>
      <c r="C81" s="26">
        <v>363</v>
      </c>
      <c r="D81" s="27">
        <v>218227.78420000002</v>
      </c>
      <c r="E81" s="27">
        <v>0</v>
      </c>
      <c r="F81" s="27">
        <v>103586</v>
      </c>
      <c r="G81" s="28">
        <v>1</v>
      </c>
      <c r="H81" s="27">
        <f t="shared" si="6"/>
        <v>5528</v>
      </c>
      <c r="I81" s="27">
        <v>103938</v>
      </c>
      <c r="J81" s="28">
        <v>0.8</v>
      </c>
      <c r="K81" s="27">
        <f t="shared" si="7"/>
        <v>4141</v>
      </c>
      <c r="L81" s="27">
        <f t="shared" si="8"/>
        <v>9669</v>
      </c>
    </row>
    <row r="82" spans="1:12" ht="11.45" customHeight="1" x14ac:dyDescent="0.2">
      <c r="A82" s="25">
        <v>7002</v>
      </c>
      <c r="B82" s="25" t="s">
        <v>92</v>
      </c>
      <c r="C82" s="26">
        <v>279</v>
      </c>
      <c r="D82" s="27">
        <v>167534.0986</v>
      </c>
      <c r="E82" s="27">
        <v>44300.97144447625</v>
      </c>
      <c r="F82" s="27">
        <v>107336</v>
      </c>
      <c r="G82" s="28">
        <v>0.72</v>
      </c>
      <c r="H82" s="27">
        <f t="shared" si="6"/>
        <v>0</v>
      </c>
      <c r="I82" s="27">
        <v>116294</v>
      </c>
      <c r="J82" s="28">
        <v>0.65</v>
      </c>
      <c r="K82" s="27">
        <f t="shared" si="7"/>
        <v>0</v>
      </c>
      <c r="L82" s="27">
        <f t="shared" si="8"/>
        <v>0</v>
      </c>
    </row>
    <row r="83" spans="1:12" ht="11.45" customHeight="1" x14ac:dyDescent="0.2">
      <c r="A83" s="25">
        <v>38003</v>
      </c>
      <c r="B83" s="25" t="s">
        <v>93</v>
      </c>
      <c r="C83" s="26">
        <v>201</v>
      </c>
      <c r="D83" s="27">
        <v>154159.53340000001</v>
      </c>
      <c r="E83" s="27">
        <v>0</v>
      </c>
      <c r="F83" s="27">
        <v>76259</v>
      </c>
      <c r="G83" s="28">
        <v>1</v>
      </c>
      <c r="H83" s="27">
        <f>IF((((0.5*D83-F83)*G83)-(E83*0.5))&lt;0,0,ROUND((((0.5*D83-F83)*G83)-(E83*0.5)),0))</f>
        <v>821</v>
      </c>
      <c r="I83" s="27">
        <v>82635</v>
      </c>
      <c r="J83" s="28">
        <v>1</v>
      </c>
      <c r="K83" s="27">
        <f t="shared" si="7"/>
        <v>0</v>
      </c>
      <c r="L83" s="27">
        <f t="shared" si="8"/>
        <v>821</v>
      </c>
    </row>
    <row r="84" spans="1:12" ht="11.45" customHeight="1" x14ac:dyDescent="0.2">
      <c r="A84" s="25">
        <v>45005</v>
      </c>
      <c r="B84" s="29" t="s">
        <v>94</v>
      </c>
      <c r="C84" s="26"/>
      <c r="D84" s="27">
        <v>216780.73752000002</v>
      </c>
      <c r="E84" s="27">
        <v>0</v>
      </c>
      <c r="F84" s="27"/>
      <c r="G84" s="28"/>
      <c r="H84" s="27">
        <f>H143+(H141*0.4)</f>
        <v>12635.6</v>
      </c>
      <c r="I84" s="27">
        <v>132703</v>
      </c>
      <c r="J84" s="28">
        <v>1</v>
      </c>
      <c r="K84" s="27">
        <f t="shared" si="7"/>
        <v>0</v>
      </c>
      <c r="L84" s="27">
        <f t="shared" si="8"/>
        <v>12635.6</v>
      </c>
    </row>
    <row r="85" spans="1:12" ht="11.45" customHeight="1" x14ac:dyDescent="0.2">
      <c r="A85" s="25">
        <v>40001</v>
      </c>
      <c r="B85" s="25" t="s">
        <v>95</v>
      </c>
      <c r="C85" s="26">
        <v>920.05</v>
      </c>
      <c r="D85" s="27">
        <v>700233.67067000002</v>
      </c>
      <c r="E85" s="27">
        <v>0</v>
      </c>
      <c r="F85" s="27">
        <v>434726</v>
      </c>
      <c r="G85" s="28">
        <v>1</v>
      </c>
      <c r="H85" s="27">
        <f t="shared" ref="H85:H116" si="9">IF((((0.5*D85-F85)*G85)-(E85*0.5))&lt;0,0,ROUND((((0.5*D85-F85)*G85)-(E85*0.5)),0))</f>
        <v>0</v>
      </c>
      <c r="I85" s="27">
        <v>452272</v>
      </c>
      <c r="J85" s="28">
        <v>1</v>
      </c>
      <c r="K85" s="27">
        <f t="shared" si="7"/>
        <v>0</v>
      </c>
      <c r="L85" s="27">
        <f t="shared" si="8"/>
        <v>0</v>
      </c>
    </row>
    <row r="86" spans="1:12" ht="11.45" customHeight="1" x14ac:dyDescent="0.2">
      <c r="A86" s="25">
        <v>52004</v>
      </c>
      <c r="B86" s="25" t="s">
        <v>96</v>
      </c>
      <c r="C86" s="26">
        <v>316.37</v>
      </c>
      <c r="D86" s="27">
        <v>179513.09015800001</v>
      </c>
      <c r="E86" s="27">
        <v>0</v>
      </c>
      <c r="F86" s="27">
        <v>89123</v>
      </c>
      <c r="G86" s="28">
        <v>1</v>
      </c>
      <c r="H86" s="27">
        <f t="shared" si="9"/>
        <v>634</v>
      </c>
      <c r="I86" s="27">
        <v>94133</v>
      </c>
      <c r="J86" s="28">
        <v>1</v>
      </c>
      <c r="K86" s="27">
        <f t="shared" si="7"/>
        <v>0</v>
      </c>
      <c r="L86" s="27">
        <f t="shared" si="8"/>
        <v>634</v>
      </c>
    </row>
    <row r="87" spans="1:12" ht="11.45" customHeight="1" x14ac:dyDescent="0.2">
      <c r="A87" s="25">
        <v>41004</v>
      </c>
      <c r="B87" s="25" t="s">
        <v>97</v>
      </c>
      <c r="C87" s="26">
        <v>960.5</v>
      </c>
      <c r="D87" s="27">
        <v>711247.69069999992</v>
      </c>
      <c r="E87" s="27">
        <v>0</v>
      </c>
      <c r="F87" s="27">
        <v>251144</v>
      </c>
      <c r="G87" s="28">
        <v>1</v>
      </c>
      <c r="H87" s="27">
        <f t="shared" si="9"/>
        <v>104480</v>
      </c>
      <c r="I87" s="27">
        <v>241758</v>
      </c>
      <c r="J87" s="28">
        <v>1</v>
      </c>
      <c r="K87" s="27">
        <f t="shared" si="7"/>
        <v>113866</v>
      </c>
      <c r="L87" s="27">
        <f t="shared" si="8"/>
        <v>218346</v>
      </c>
    </row>
    <row r="88" spans="1:12" ht="11.45" customHeight="1" x14ac:dyDescent="0.2">
      <c r="A88" s="25">
        <v>44002</v>
      </c>
      <c r="B88" s="25" t="s">
        <v>98</v>
      </c>
      <c r="C88" s="26">
        <v>240</v>
      </c>
      <c r="D88" s="27">
        <v>171309.81599999999</v>
      </c>
      <c r="E88" s="27">
        <v>52807.35224962249</v>
      </c>
      <c r="F88" s="27">
        <v>117876</v>
      </c>
      <c r="G88" s="28">
        <v>0.5</v>
      </c>
      <c r="H88" s="27">
        <f t="shared" si="9"/>
        <v>0</v>
      </c>
      <c r="I88" s="27">
        <v>121716</v>
      </c>
      <c r="J88" s="28">
        <v>0.38</v>
      </c>
      <c r="K88" s="27">
        <f t="shared" si="7"/>
        <v>0</v>
      </c>
      <c r="L88" s="27">
        <f t="shared" si="8"/>
        <v>0</v>
      </c>
    </row>
    <row r="89" spans="1:12" ht="11.45" customHeight="1" x14ac:dyDescent="0.2">
      <c r="A89" s="25">
        <v>42001</v>
      </c>
      <c r="B89" s="25" t="s">
        <v>99</v>
      </c>
      <c r="C89" s="26">
        <v>401.4</v>
      </c>
      <c r="D89" s="27">
        <v>294239.55475999997</v>
      </c>
      <c r="E89" s="27">
        <v>190620.13763229951</v>
      </c>
      <c r="F89" s="27">
        <v>146129</v>
      </c>
      <c r="G89" s="28">
        <v>0.83</v>
      </c>
      <c r="H89" s="27">
        <f t="shared" si="9"/>
        <v>0</v>
      </c>
      <c r="I89" s="27">
        <v>145459</v>
      </c>
      <c r="J89" s="28">
        <v>1</v>
      </c>
      <c r="K89" s="27">
        <f t="shared" si="7"/>
        <v>0</v>
      </c>
      <c r="L89" s="27">
        <f t="shared" si="8"/>
        <v>0</v>
      </c>
    </row>
    <row r="90" spans="1:12" ht="11.45" customHeight="1" x14ac:dyDescent="0.2">
      <c r="A90" s="25">
        <v>39002</v>
      </c>
      <c r="B90" s="25" t="s">
        <v>100</v>
      </c>
      <c r="C90" s="26">
        <v>1236.1600000000001</v>
      </c>
      <c r="D90" s="27">
        <v>975713.73894399998</v>
      </c>
      <c r="E90" s="27">
        <v>0</v>
      </c>
      <c r="F90" s="27">
        <v>333293</v>
      </c>
      <c r="G90" s="28">
        <v>1</v>
      </c>
      <c r="H90" s="27">
        <f t="shared" si="9"/>
        <v>154564</v>
      </c>
      <c r="I90" s="27">
        <v>330939</v>
      </c>
      <c r="J90" s="28">
        <v>1</v>
      </c>
      <c r="K90" s="27">
        <f t="shared" si="7"/>
        <v>156918</v>
      </c>
      <c r="L90" s="27">
        <f t="shared" si="8"/>
        <v>311482</v>
      </c>
    </row>
    <row r="91" spans="1:12" ht="11.45" customHeight="1" x14ac:dyDescent="0.2">
      <c r="A91" s="25">
        <v>60003</v>
      </c>
      <c r="B91" s="25" t="s">
        <v>101</v>
      </c>
      <c r="C91" s="26">
        <v>223</v>
      </c>
      <c r="D91" s="27">
        <v>195773.3082</v>
      </c>
      <c r="E91" s="27">
        <v>0</v>
      </c>
      <c r="F91" s="27">
        <v>74898</v>
      </c>
      <c r="G91" s="28">
        <v>1</v>
      </c>
      <c r="H91" s="27">
        <f t="shared" si="9"/>
        <v>22989</v>
      </c>
      <c r="I91" s="27">
        <v>71355</v>
      </c>
      <c r="J91" s="28">
        <v>1</v>
      </c>
      <c r="K91" s="27">
        <f t="shared" si="7"/>
        <v>26532</v>
      </c>
      <c r="L91" s="27">
        <f t="shared" si="8"/>
        <v>49521</v>
      </c>
    </row>
    <row r="92" spans="1:12" ht="11.45" customHeight="1" x14ac:dyDescent="0.2">
      <c r="A92" s="25">
        <v>43007</v>
      </c>
      <c r="B92" s="25" t="s">
        <v>102</v>
      </c>
      <c r="C92" s="26">
        <v>441.33</v>
      </c>
      <c r="D92" s="27">
        <v>428036.53102200001</v>
      </c>
      <c r="E92" s="27">
        <v>0</v>
      </c>
      <c r="F92" s="27">
        <v>137702</v>
      </c>
      <c r="G92" s="28">
        <v>1</v>
      </c>
      <c r="H92" s="27">
        <f t="shared" si="9"/>
        <v>76316</v>
      </c>
      <c r="I92" s="27">
        <v>129549</v>
      </c>
      <c r="J92" s="28">
        <v>1</v>
      </c>
      <c r="K92" s="27">
        <f t="shared" si="7"/>
        <v>84469</v>
      </c>
      <c r="L92" s="27">
        <f t="shared" si="8"/>
        <v>160785</v>
      </c>
    </row>
    <row r="93" spans="1:12" ht="11.45" customHeight="1" x14ac:dyDescent="0.2">
      <c r="A93" s="25">
        <v>15001</v>
      </c>
      <c r="B93" s="25" t="s">
        <v>103</v>
      </c>
      <c r="C93" s="26">
        <v>180</v>
      </c>
      <c r="D93" s="27">
        <v>116727.61199999999</v>
      </c>
      <c r="E93" s="27">
        <v>0</v>
      </c>
      <c r="F93" s="27">
        <v>27713</v>
      </c>
      <c r="G93" s="28">
        <v>1</v>
      </c>
      <c r="H93" s="27">
        <f t="shared" si="9"/>
        <v>30651</v>
      </c>
      <c r="I93" s="27">
        <v>30521</v>
      </c>
      <c r="J93" s="28">
        <v>1</v>
      </c>
      <c r="K93" s="27">
        <f t="shared" si="7"/>
        <v>27843</v>
      </c>
      <c r="L93" s="27">
        <f t="shared" si="8"/>
        <v>58494</v>
      </c>
    </row>
    <row r="94" spans="1:12" ht="11.45" customHeight="1" x14ac:dyDescent="0.2">
      <c r="A94" s="25">
        <v>15002</v>
      </c>
      <c r="B94" s="25" t="s">
        <v>104</v>
      </c>
      <c r="C94" s="26">
        <v>427</v>
      </c>
      <c r="D94" s="27">
        <v>367548.40179999999</v>
      </c>
      <c r="E94" s="27">
        <v>0</v>
      </c>
      <c r="F94" s="27">
        <v>28941</v>
      </c>
      <c r="G94" s="28">
        <v>1</v>
      </c>
      <c r="H94" s="27">
        <f t="shared" si="9"/>
        <v>154833</v>
      </c>
      <c r="I94" s="27">
        <v>31260</v>
      </c>
      <c r="J94" s="28">
        <v>1</v>
      </c>
      <c r="K94" s="27">
        <f t="shared" si="7"/>
        <v>152514</v>
      </c>
      <c r="L94" s="27">
        <f t="shared" si="8"/>
        <v>307347</v>
      </c>
    </row>
    <row r="95" spans="1:12" ht="11.45" customHeight="1" x14ac:dyDescent="0.2">
      <c r="A95" s="25">
        <v>46001</v>
      </c>
      <c r="B95" s="25" t="s">
        <v>105</v>
      </c>
      <c r="C95" s="26">
        <v>2624.6499999999996</v>
      </c>
      <c r="D95" s="27">
        <v>1888986.37631</v>
      </c>
      <c r="E95" s="27">
        <v>0</v>
      </c>
      <c r="F95" s="27">
        <v>744531</v>
      </c>
      <c r="G95" s="28">
        <v>1</v>
      </c>
      <c r="H95" s="27">
        <f t="shared" si="9"/>
        <v>199962</v>
      </c>
      <c r="I95" s="27">
        <v>757806</v>
      </c>
      <c r="J95" s="28">
        <v>1</v>
      </c>
      <c r="K95" s="27">
        <f t="shared" si="7"/>
        <v>186687</v>
      </c>
      <c r="L95" s="27">
        <f t="shared" si="8"/>
        <v>386649</v>
      </c>
    </row>
    <row r="96" spans="1:12" ht="11.45" customHeight="1" x14ac:dyDescent="0.2">
      <c r="A96" s="25">
        <v>33002</v>
      </c>
      <c r="B96" s="25" t="s">
        <v>106</v>
      </c>
      <c r="C96" s="26">
        <v>294.8</v>
      </c>
      <c r="D96" s="27">
        <v>153025.58231999999</v>
      </c>
      <c r="E96" s="27">
        <v>0</v>
      </c>
      <c r="F96" s="27">
        <v>81230</v>
      </c>
      <c r="G96" s="28">
        <v>1</v>
      </c>
      <c r="H96" s="27">
        <f t="shared" si="9"/>
        <v>0</v>
      </c>
      <c r="I96" s="27">
        <v>88243</v>
      </c>
      <c r="J96" s="28">
        <v>1</v>
      </c>
      <c r="K96" s="27">
        <f t="shared" si="7"/>
        <v>0</v>
      </c>
      <c r="L96" s="27">
        <f t="shared" si="8"/>
        <v>0</v>
      </c>
    </row>
    <row r="97" spans="1:12" ht="11.45" customHeight="1" x14ac:dyDescent="0.2">
      <c r="A97" s="25">
        <v>25004</v>
      </c>
      <c r="B97" s="25" t="s">
        <v>107</v>
      </c>
      <c r="C97" s="26">
        <v>1000.875</v>
      </c>
      <c r="D97" s="27">
        <v>637102.396725</v>
      </c>
      <c r="E97" s="27">
        <v>0</v>
      </c>
      <c r="F97" s="27">
        <v>257730</v>
      </c>
      <c r="G97" s="28">
        <v>1</v>
      </c>
      <c r="H97" s="27">
        <f t="shared" si="9"/>
        <v>60821</v>
      </c>
      <c r="I97" s="27">
        <v>251842</v>
      </c>
      <c r="J97" s="28">
        <v>1</v>
      </c>
      <c r="K97" s="27">
        <f t="shared" si="7"/>
        <v>66709</v>
      </c>
      <c r="L97" s="27">
        <f t="shared" si="8"/>
        <v>127530</v>
      </c>
    </row>
    <row r="98" spans="1:12" ht="11.45" customHeight="1" x14ac:dyDescent="0.2">
      <c r="A98" s="25">
        <v>29004</v>
      </c>
      <c r="B98" s="25" t="s">
        <v>108</v>
      </c>
      <c r="C98" s="26">
        <v>485.02</v>
      </c>
      <c r="D98" s="27">
        <v>365166.516068</v>
      </c>
      <c r="E98" s="27">
        <v>951544.74404120352</v>
      </c>
      <c r="F98" s="27">
        <v>332848</v>
      </c>
      <c r="G98" s="28">
        <v>0.84</v>
      </c>
      <c r="H98" s="27">
        <f t="shared" si="9"/>
        <v>0</v>
      </c>
      <c r="I98" s="27">
        <v>318860</v>
      </c>
      <c r="J98" s="28">
        <v>0.88</v>
      </c>
      <c r="K98" s="27">
        <f t="shared" ref="K98:K129" si="10">IF((((0.5*D98-I98)*J98)-(E98*0.5))&lt;0,0,ROUND((((0.5*D98-I98)*J98)-(E98*0.5)),0))</f>
        <v>0</v>
      </c>
      <c r="L98" s="27">
        <f t="shared" ref="L98:L129" si="11">K98+H98</f>
        <v>0</v>
      </c>
    </row>
    <row r="99" spans="1:12" ht="11.45" customHeight="1" x14ac:dyDescent="0.2">
      <c r="A99" s="25">
        <v>17002</v>
      </c>
      <c r="B99" s="25" t="s">
        <v>109</v>
      </c>
      <c r="C99" s="26">
        <v>2851.6950000000002</v>
      </c>
      <c r="D99" s="27">
        <v>2244348.486513</v>
      </c>
      <c r="E99" s="27">
        <v>0</v>
      </c>
      <c r="F99" s="27">
        <v>547229</v>
      </c>
      <c r="G99" s="28">
        <v>1</v>
      </c>
      <c r="H99" s="27">
        <f t="shared" si="9"/>
        <v>574945</v>
      </c>
      <c r="I99" s="27">
        <v>567932</v>
      </c>
      <c r="J99" s="28">
        <v>1</v>
      </c>
      <c r="K99" s="27">
        <f t="shared" si="10"/>
        <v>554242</v>
      </c>
      <c r="L99" s="27">
        <f t="shared" si="11"/>
        <v>1129187</v>
      </c>
    </row>
    <row r="100" spans="1:12" ht="11.45" customHeight="1" x14ac:dyDescent="0.2">
      <c r="A100" s="25">
        <v>62006</v>
      </c>
      <c r="B100" s="25" t="s">
        <v>110</v>
      </c>
      <c r="C100" s="26">
        <v>683.97</v>
      </c>
      <c r="D100" s="27">
        <v>474816.79999799997</v>
      </c>
      <c r="E100" s="27">
        <v>0</v>
      </c>
      <c r="F100" s="27">
        <v>85801</v>
      </c>
      <c r="G100" s="28">
        <v>1</v>
      </c>
      <c r="H100" s="27">
        <f t="shared" si="9"/>
        <v>151607</v>
      </c>
      <c r="I100" s="27">
        <v>85901</v>
      </c>
      <c r="J100" s="28">
        <v>1</v>
      </c>
      <c r="K100" s="27">
        <f t="shared" si="10"/>
        <v>151507</v>
      </c>
      <c r="L100" s="27">
        <f t="shared" si="11"/>
        <v>303114</v>
      </c>
    </row>
    <row r="101" spans="1:12" ht="11.45" customHeight="1" x14ac:dyDescent="0.2">
      <c r="A101" s="25">
        <v>43002</v>
      </c>
      <c r="B101" s="25" t="s">
        <v>111</v>
      </c>
      <c r="C101" s="26">
        <v>225.82</v>
      </c>
      <c r="D101" s="27">
        <v>169312.31478800002</v>
      </c>
      <c r="E101" s="27">
        <v>0</v>
      </c>
      <c r="F101" s="27">
        <v>71316</v>
      </c>
      <c r="G101" s="28">
        <v>1</v>
      </c>
      <c r="H101" s="27">
        <f t="shared" si="9"/>
        <v>13340</v>
      </c>
      <c r="I101" s="27">
        <v>65198</v>
      </c>
      <c r="J101" s="28">
        <v>1</v>
      </c>
      <c r="K101" s="27">
        <f t="shared" si="10"/>
        <v>19458</v>
      </c>
      <c r="L101" s="27">
        <f t="shared" si="11"/>
        <v>32798</v>
      </c>
    </row>
    <row r="102" spans="1:12" ht="11.45" customHeight="1" x14ac:dyDescent="0.2">
      <c r="A102" s="25">
        <v>17003</v>
      </c>
      <c r="B102" s="25" t="s">
        <v>112</v>
      </c>
      <c r="C102" s="26">
        <v>234</v>
      </c>
      <c r="D102" s="27">
        <v>199479.69559999998</v>
      </c>
      <c r="E102" s="27">
        <v>0</v>
      </c>
      <c r="F102" s="27">
        <v>69321</v>
      </c>
      <c r="G102" s="28">
        <v>1</v>
      </c>
      <c r="H102" s="27">
        <f t="shared" si="9"/>
        <v>30419</v>
      </c>
      <c r="I102" s="27">
        <v>76706</v>
      </c>
      <c r="J102" s="28">
        <v>1</v>
      </c>
      <c r="K102" s="27">
        <f t="shared" si="10"/>
        <v>23034</v>
      </c>
      <c r="L102" s="27">
        <f t="shared" si="11"/>
        <v>53453</v>
      </c>
    </row>
    <row r="103" spans="1:12" ht="11.45" customHeight="1" x14ac:dyDescent="0.2">
      <c r="A103" s="25">
        <v>51003</v>
      </c>
      <c r="B103" s="25" t="s">
        <v>113</v>
      </c>
      <c r="C103" s="26">
        <v>267</v>
      </c>
      <c r="D103" s="27">
        <v>153178.8578</v>
      </c>
      <c r="E103" s="27">
        <v>0</v>
      </c>
      <c r="F103" s="27">
        <v>43207</v>
      </c>
      <c r="G103" s="28">
        <v>1</v>
      </c>
      <c r="H103" s="27">
        <f t="shared" si="9"/>
        <v>33382</v>
      </c>
      <c r="I103" s="27">
        <v>45871</v>
      </c>
      <c r="J103" s="28">
        <v>1</v>
      </c>
      <c r="K103" s="27">
        <f t="shared" si="10"/>
        <v>30718</v>
      </c>
      <c r="L103" s="27">
        <f t="shared" si="11"/>
        <v>64100</v>
      </c>
    </row>
    <row r="104" spans="1:12" ht="11.45" customHeight="1" x14ac:dyDescent="0.2">
      <c r="A104" s="25">
        <v>9002</v>
      </c>
      <c r="B104" s="25" t="s">
        <v>114</v>
      </c>
      <c r="C104" s="26">
        <v>343</v>
      </c>
      <c r="D104" s="27">
        <v>417693.71620000002</v>
      </c>
      <c r="E104" s="27">
        <v>0</v>
      </c>
      <c r="F104" s="27">
        <v>87026</v>
      </c>
      <c r="G104" s="28">
        <v>1</v>
      </c>
      <c r="H104" s="27">
        <f t="shared" si="9"/>
        <v>121821</v>
      </c>
      <c r="I104" s="27">
        <v>92736</v>
      </c>
      <c r="J104" s="28">
        <v>1</v>
      </c>
      <c r="K104" s="27">
        <f t="shared" si="10"/>
        <v>116111</v>
      </c>
      <c r="L104" s="27">
        <f t="shared" si="11"/>
        <v>237932</v>
      </c>
    </row>
    <row r="105" spans="1:12" ht="11.45" customHeight="1" x14ac:dyDescent="0.2">
      <c r="A105" s="25">
        <v>56007</v>
      </c>
      <c r="B105" s="25" t="s">
        <v>115</v>
      </c>
      <c r="C105" s="26">
        <v>311</v>
      </c>
      <c r="D105" s="27">
        <v>224925.4074</v>
      </c>
      <c r="E105" s="27">
        <v>92806.422330204834</v>
      </c>
      <c r="F105" s="27">
        <v>186945</v>
      </c>
      <c r="G105" s="28">
        <v>0.62</v>
      </c>
      <c r="H105" s="27">
        <f t="shared" si="9"/>
        <v>0</v>
      </c>
      <c r="I105" s="27">
        <v>200688</v>
      </c>
      <c r="J105" s="28">
        <v>0.57999999999999996</v>
      </c>
      <c r="K105" s="27">
        <f t="shared" si="10"/>
        <v>0</v>
      </c>
      <c r="L105" s="27">
        <f t="shared" si="11"/>
        <v>0</v>
      </c>
    </row>
    <row r="106" spans="1:12" ht="11.45" customHeight="1" x14ac:dyDescent="0.2">
      <c r="A106" s="25">
        <v>23003</v>
      </c>
      <c r="B106" s="25" t="s">
        <v>116</v>
      </c>
      <c r="C106" s="26">
        <v>131</v>
      </c>
      <c r="D106" s="27">
        <v>65912.795400000003</v>
      </c>
      <c r="E106" s="27">
        <v>0</v>
      </c>
      <c r="F106" s="27">
        <v>21355</v>
      </c>
      <c r="G106" s="28">
        <v>1</v>
      </c>
      <c r="H106" s="27">
        <f t="shared" si="9"/>
        <v>11601</v>
      </c>
      <c r="I106" s="27">
        <v>21648</v>
      </c>
      <c r="J106" s="28">
        <v>1</v>
      </c>
      <c r="K106" s="27">
        <f t="shared" si="10"/>
        <v>11308</v>
      </c>
      <c r="L106" s="27">
        <f t="shared" si="11"/>
        <v>22909</v>
      </c>
    </row>
    <row r="107" spans="1:12" ht="11.45" customHeight="1" x14ac:dyDescent="0.2">
      <c r="A107" s="25">
        <v>39005</v>
      </c>
      <c r="B107" s="25" t="s">
        <v>117</v>
      </c>
      <c r="C107" s="26">
        <v>104</v>
      </c>
      <c r="D107" s="27">
        <v>95509.753599999996</v>
      </c>
      <c r="E107" s="27">
        <v>104210.62396110286</v>
      </c>
      <c r="F107" s="27">
        <v>81843</v>
      </c>
      <c r="G107" s="28">
        <v>1</v>
      </c>
      <c r="H107" s="27">
        <f t="shared" si="9"/>
        <v>0</v>
      </c>
      <c r="I107" s="27">
        <v>87371</v>
      </c>
      <c r="J107" s="28">
        <v>1</v>
      </c>
      <c r="K107" s="27">
        <f t="shared" si="10"/>
        <v>0</v>
      </c>
      <c r="L107" s="27">
        <f t="shared" si="11"/>
        <v>0</v>
      </c>
    </row>
    <row r="108" spans="1:12" ht="11.45" customHeight="1" x14ac:dyDescent="0.2">
      <c r="A108" s="25">
        <v>60004</v>
      </c>
      <c r="B108" s="25" t="s">
        <v>118</v>
      </c>
      <c r="C108" s="26">
        <v>350</v>
      </c>
      <c r="D108" s="27">
        <v>211317.69</v>
      </c>
      <c r="E108" s="27">
        <v>0</v>
      </c>
      <c r="F108" s="27">
        <v>104780</v>
      </c>
      <c r="G108" s="28">
        <v>1</v>
      </c>
      <c r="H108" s="27">
        <f t="shared" si="9"/>
        <v>879</v>
      </c>
      <c r="I108" s="27">
        <v>98473</v>
      </c>
      <c r="J108" s="28">
        <v>1</v>
      </c>
      <c r="K108" s="27">
        <f t="shared" si="10"/>
        <v>7186</v>
      </c>
      <c r="L108" s="27">
        <f t="shared" si="11"/>
        <v>8065</v>
      </c>
    </row>
    <row r="109" spans="1:12" ht="11.45" customHeight="1" x14ac:dyDescent="0.2">
      <c r="A109" s="25">
        <v>33003</v>
      </c>
      <c r="B109" s="25" t="s">
        <v>119</v>
      </c>
      <c r="C109" s="26">
        <v>600</v>
      </c>
      <c r="D109" s="27">
        <v>515024.04000000004</v>
      </c>
      <c r="E109" s="27">
        <v>0</v>
      </c>
      <c r="F109" s="27">
        <v>150548</v>
      </c>
      <c r="G109" s="28">
        <v>1</v>
      </c>
      <c r="H109" s="27">
        <f t="shared" si="9"/>
        <v>106964</v>
      </c>
      <c r="I109" s="27">
        <v>156707</v>
      </c>
      <c r="J109" s="28">
        <v>1</v>
      </c>
      <c r="K109" s="27">
        <f t="shared" si="10"/>
        <v>100805</v>
      </c>
      <c r="L109" s="27">
        <f t="shared" si="11"/>
        <v>207769</v>
      </c>
    </row>
    <row r="110" spans="1:12" ht="11.45" customHeight="1" x14ac:dyDescent="0.2">
      <c r="A110" s="25">
        <v>32002</v>
      </c>
      <c r="B110" s="25" t="s">
        <v>120</v>
      </c>
      <c r="C110" s="26">
        <v>2741.21</v>
      </c>
      <c r="D110" s="27">
        <v>1869164.6486140001</v>
      </c>
      <c r="E110" s="27">
        <v>0</v>
      </c>
      <c r="F110" s="27">
        <v>527471</v>
      </c>
      <c r="G110" s="28">
        <v>1</v>
      </c>
      <c r="H110" s="27">
        <f t="shared" si="9"/>
        <v>407111</v>
      </c>
      <c r="I110" s="27">
        <v>552673</v>
      </c>
      <c r="J110" s="28">
        <v>1</v>
      </c>
      <c r="K110" s="27">
        <f t="shared" si="10"/>
        <v>381909</v>
      </c>
      <c r="L110" s="27">
        <f t="shared" si="11"/>
        <v>789020</v>
      </c>
    </row>
    <row r="111" spans="1:12" ht="11.45" customHeight="1" x14ac:dyDescent="0.2">
      <c r="A111" s="25">
        <v>1001</v>
      </c>
      <c r="B111" s="25" t="s">
        <v>121</v>
      </c>
      <c r="C111" s="26">
        <v>270</v>
      </c>
      <c r="D111" s="27">
        <v>337817.41800000001</v>
      </c>
      <c r="E111" s="27">
        <v>0</v>
      </c>
      <c r="F111" s="27">
        <v>86205</v>
      </c>
      <c r="G111" s="28">
        <v>1</v>
      </c>
      <c r="H111" s="27">
        <f t="shared" si="9"/>
        <v>82704</v>
      </c>
      <c r="I111" s="27">
        <v>91474</v>
      </c>
      <c r="J111" s="28">
        <v>1</v>
      </c>
      <c r="K111" s="27">
        <f t="shared" si="10"/>
        <v>77435</v>
      </c>
      <c r="L111" s="27">
        <f t="shared" si="11"/>
        <v>160139</v>
      </c>
    </row>
    <row r="112" spans="1:12" ht="11.45" customHeight="1" x14ac:dyDescent="0.2">
      <c r="A112" s="25">
        <v>11005</v>
      </c>
      <c r="B112" s="25" t="s">
        <v>122</v>
      </c>
      <c r="C112" s="26">
        <v>533.01</v>
      </c>
      <c r="D112" s="27">
        <v>314859.17073400004</v>
      </c>
      <c r="E112" s="27">
        <v>719387.97249557672</v>
      </c>
      <c r="F112" s="27">
        <v>208277</v>
      </c>
      <c r="G112" s="28">
        <v>1</v>
      </c>
      <c r="H112" s="27">
        <f t="shared" si="9"/>
        <v>0</v>
      </c>
      <c r="I112" s="27">
        <v>205849</v>
      </c>
      <c r="J112" s="28">
        <v>1</v>
      </c>
      <c r="K112" s="27">
        <f t="shared" si="10"/>
        <v>0</v>
      </c>
      <c r="L112" s="27">
        <f t="shared" si="11"/>
        <v>0</v>
      </c>
    </row>
    <row r="113" spans="1:12" ht="11.45" customHeight="1" x14ac:dyDescent="0.2">
      <c r="A113" s="25">
        <v>51004</v>
      </c>
      <c r="B113" s="25" t="s">
        <v>123</v>
      </c>
      <c r="C113" s="26">
        <v>14724.32</v>
      </c>
      <c r="D113" s="27">
        <v>11501991.334688</v>
      </c>
      <c r="E113" s="27">
        <v>0</v>
      </c>
      <c r="F113" s="27">
        <v>3616070</v>
      </c>
      <c r="G113" s="28">
        <v>1</v>
      </c>
      <c r="H113" s="27">
        <f t="shared" si="9"/>
        <v>2134926</v>
      </c>
      <c r="I113" s="27">
        <v>3662089</v>
      </c>
      <c r="J113" s="28">
        <v>1</v>
      </c>
      <c r="K113" s="27">
        <f t="shared" si="10"/>
        <v>2088907</v>
      </c>
      <c r="L113" s="27">
        <f t="shared" si="11"/>
        <v>4223833</v>
      </c>
    </row>
    <row r="114" spans="1:12" ht="11.45" customHeight="1" x14ac:dyDescent="0.2">
      <c r="A114" s="25">
        <v>56004</v>
      </c>
      <c r="B114" s="25" t="s">
        <v>124</v>
      </c>
      <c r="C114" s="26">
        <v>615</v>
      </c>
      <c r="D114" s="27">
        <v>994480.84100000001</v>
      </c>
      <c r="E114" s="27">
        <v>180630.24151183246</v>
      </c>
      <c r="F114" s="27">
        <v>147679</v>
      </c>
      <c r="G114" s="28">
        <v>1</v>
      </c>
      <c r="H114" s="27">
        <f t="shared" si="9"/>
        <v>259246</v>
      </c>
      <c r="I114" s="27">
        <v>153640</v>
      </c>
      <c r="J114" s="28">
        <v>1</v>
      </c>
      <c r="K114" s="27">
        <f t="shared" si="10"/>
        <v>253285</v>
      </c>
      <c r="L114" s="27">
        <f t="shared" si="11"/>
        <v>512531</v>
      </c>
    </row>
    <row r="115" spans="1:12" ht="11.45" customHeight="1" x14ac:dyDescent="0.2">
      <c r="A115" s="25">
        <v>54004</v>
      </c>
      <c r="B115" s="25" t="s">
        <v>125</v>
      </c>
      <c r="C115" s="26">
        <v>216</v>
      </c>
      <c r="D115" s="27">
        <v>119074.33439999999</v>
      </c>
      <c r="E115" s="27">
        <v>108682.30795492048</v>
      </c>
      <c r="F115" s="27">
        <v>79112</v>
      </c>
      <c r="G115" s="28">
        <v>1</v>
      </c>
      <c r="H115" s="27">
        <f t="shared" si="9"/>
        <v>0</v>
      </c>
      <c r="I115" s="27">
        <v>63222</v>
      </c>
      <c r="J115" s="28">
        <v>0.75</v>
      </c>
      <c r="K115" s="27">
        <f t="shared" si="10"/>
        <v>0</v>
      </c>
      <c r="L115" s="27">
        <f t="shared" si="11"/>
        <v>0</v>
      </c>
    </row>
    <row r="116" spans="1:12" ht="11.45" customHeight="1" x14ac:dyDescent="0.2">
      <c r="A116" s="25">
        <v>39004</v>
      </c>
      <c r="B116" s="25" t="s">
        <v>126</v>
      </c>
      <c r="C116" s="26">
        <v>124</v>
      </c>
      <c r="D116" s="27">
        <v>100780.8216</v>
      </c>
      <c r="E116" s="27">
        <v>18412.49949480583</v>
      </c>
      <c r="F116" s="27">
        <v>63022</v>
      </c>
      <c r="G116" s="28">
        <v>1</v>
      </c>
      <c r="H116" s="27">
        <f t="shared" si="9"/>
        <v>0</v>
      </c>
      <c r="I116" s="27">
        <v>62771</v>
      </c>
      <c r="J116" s="28">
        <v>1</v>
      </c>
      <c r="K116" s="27">
        <f t="shared" si="10"/>
        <v>0</v>
      </c>
      <c r="L116" s="27">
        <f t="shared" si="11"/>
        <v>0</v>
      </c>
    </row>
    <row r="117" spans="1:12" ht="11.45" customHeight="1" x14ac:dyDescent="0.2">
      <c r="A117" s="25">
        <v>55005</v>
      </c>
      <c r="B117" s="25" t="s">
        <v>127</v>
      </c>
      <c r="C117" s="26">
        <v>207</v>
      </c>
      <c r="D117" s="27">
        <v>159176.6538</v>
      </c>
      <c r="E117" s="27">
        <v>596603.97390013048</v>
      </c>
      <c r="F117" s="27">
        <v>122838</v>
      </c>
      <c r="G117" s="28">
        <v>1</v>
      </c>
      <c r="H117" s="27">
        <f t="shared" ref="H117:H142" si="12">IF((((0.5*D117-F117)*G117)-(E117*0.5))&lt;0,0,ROUND((((0.5*D117-F117)*G117)-(E117*0.5)),0))</f>
        <v>0</v>
      </c>
      <c r="I117" s="27">
        <v>129197</v>
      </c>
      <c r="J117" s="28">
        <v>0.83</v>
      </c>
      <c r="K117" s="27">
        <f t="shared" si="10"/>
        <v>0</v>
      </c>
      <c r="L117" s="27">
        <f t="shared" si="11"/>
        <v>0</v>
      </c>
    </row>
    <row r="118" spans="1:12" ht="11.45" customHeight="1" x14ac:dyDescent="0.2">
      <c r="A118" s="25">
        <v>4003</v>
      </c>
      <c r="B118" s="25" t="s">
        <v>128</v>
      </c>
      <c r="C118" s="26">
        <v>255.9</v>
      </c>
      <c r="D118" s="27">
        <v>170764.38506</v>
      </c>
      <c r="E118" s="27">
        <v>0</v>
      </c>
      <c r="F118" s="27">
        <v>109999</v>
      </c>
      <c r="G118" s="28">
        <v>1</v>
      </c>
      <c r="H118" s="27">
        <f t="shared" si="12"/>
        <v>0</v>
      </c>
      <c r="I118" s="27">
        <v>108620</v>
      </c>
      <c r="J118" s="28">
        <v>1</v>
      </c>
      <c r="K118" s="27">
        <f t="shared" si="10"/>
        <v>0</v>
      </c>
      <c r="L118" s="27">
        <f t="shared" si="11"/>
        <v>0</v>
      </c>
    </row>
    <row r="119" spans="1:12" ht="11.45" customHeight="1" x14ac:dyDescent="0.2">
      <c r="A119" s="25">
        <v>62005</v>
      </c>
      <c r="B119" s="25" t="s">
        <v>129</v>
      </c>
      <c r="C119" s="26">
        <v>220</v>
      </c>
      <c r="D119" s="27">
        <v>183629.74800000002</v>
      </c>
      <c r="E119" s="27">
        <v>0</v>
      </c>
      <c r="F119" s="27">
        <v>117581</v>
      </c>
      <c r="G119" s="28">
        <v>1</v>
      </c>
      <c r="H119" s="27">
        <f t="shared" si="12"/>
        <v>0</v>
      </c>
      <c r="I119" s="27">
        <v>118408</v>
      </c>
      <c r="J119" s="28">
        <v>1</v>
      </c>
      <c r="K119" s="27">
        <f t="shared" si="10"/>
        <v>0</v>
      </c>
      <c r="L119" s="27">
        <f t="shared" si="11"/>
        <v>0</v>
      </c>
    </row>
    <row r="120" spans="1:12" ht="11.45" customHeight="1" x14ac:dyDescent="0.2">
      <c r="A120" s="25">
        <v>65001</v>
      </c>
      <c r="B120" s="25" t="s">
        <v>130</v>
      </c>
      <c r="C120" s="26">
        <v>1683.68</v>
      </c>
      <c r="D120" s="27">
        <v>1838752.252512</v>
      </c>
      <c r="E120" s="27">
        <v>0</v>
      </c>
      <c r="F120" s="27">
        <v>16286</v>
      </c>
      <c r="G120" s="28">
        <v>1</v>
      </c>
      <c r="H120" s="27">
        <f t="shared" si="12"/>
        <v>903090</v>
      </c>
      <c r="I120" s="27">
        <v>15308</v>
      </c>
      <c r="J120" s="28">
        <v>1</v>
      </c>
      <c r="K120" s="27">
        <f t="shared" si="10"/>
        <v>904068</v>
      </c>
      <c r="L120" s="27">
        <f t="shared" si="11"/>
        <v>1807158</v>
      </c>
    </row>
    <row r="121" spans="1:12" ht="11.45" customHeight="1" x14ac:dyDescent="0.2">
      <c r="A121" s="25">
        <v>49005</v>
      </c>
      <c r="B121" s="25" t="s">
        <v>131</v>
      </c>
      <c r="C121" s="26">
        <v>23995.659999999996</v>
      </c>
      <c r="D121" s="27">
        <v>22161904.696244001</v>
      </c>
      <c r="E121" s="27">
        <v>0</v>
      </c>
      <c r="F121" s="27">
        <v>5343824</v>
      </c>
      <c r="G121" s="28">
        <v>1</v>
      </c>
      <c r="H121" s="27">
        <f t="shared" si="12"/>
        <v>5737128</v>
      </c>
      <c r="I121" s="27">
        <v>5413291</v>
      </c>
      <c r="J121" s="28">
        <v>1</v>
      </c>
      <c r="K121" s="27">
        <f t="shared" si="10"/>
        <v>5667661</v>
      </c>
      <c r="L121" s="27">
        <f t="shared" si="11"/>
        <v>11404789</v>
      </c>
    </row>
    <row r="122" spans="1:12" ht="11.45" customHeight="1" x14ac:dyDescent="0.2">
      <c r="A122" s="25">
        <v>5005</v>
      </c>
      <c r="B122" s="25" t="s">
        <v>132</v>
      </c>
      <c r="C122" s="26">
        <v>617.91999999999996</v>
      </c>
      <c r="D122" s="27">
        <v>405179.93292799999</v>
      </c>
      <c r="E122" s="27">
        <v>0</v>
      </c>
      <c r="F122" s="27">
        <v>147082</v>
      </c>
      <c r="G122" s="28">
        <v>1</v>
      </c>
      <c r="H122" s="27">
        <f t="shared" si="12"/>
        <v>55508</v>
      </c>
      <c r="I122" s="27">
        <v>150690</v>
      </c>
      <c r="J122" s="28">
        <v>1</v>
      </c>
      <c r="K122" s="27">
        <f t="shared" si="10"/>
        <v>51900</v>
      </c>
      <c r="L122" s="27">
        <f t="shared" si="11"/>
        <v>107408</v>
      </c>
    </row>
    <row r="123" spans="1:12" ht="11.45" customHeight="1" x14ac:dyDescent="0.2">
      <c r="A123" s="25">
        <v>54002</v>
      </c>
      <c r="B123" s="25" t="s">
        <v>133</v>
      </c>
      <c r="C123" s="26">
        <v>944.59</v>
      </c>
      <c r="D123" s="27">
        <v>683185.81310599996</v>
      </c>
      <c r="E123" s="27">
        <v>0</v>
      </c>
      <c r="F123" s="27">
        <v>266610</v>
      </c>
      <c r="G123" s="28">
        <v>1</v>
      </c>
      <c r="H123" s="27">
        <f t="shared" si="12"/>
        <v>74983</v>
      </c>
      <c r="I123" s="27">
        <v>241707</v>
      </c>
      <c r="J123" s="28">
        <v>1</v>
      </c>
      <c r="K123" s="27">
        <f t="shared" si="10"/>
        <v>99886</v>
      </c>
      <c r="L123" s="27">
        <f t="shared" si="11"/>
        <v>174869</v>
      </c>
    </row>
    <row r="124" spans="1:12" ht="11.45" customHeight="1" x14ac:dyDescent="0.2">
      <c r="A124" s="25">
        <v>15003</v>
      </c>
      <c r="B124" s="25" t="s">
        <v>134</v>
      </c>
      <c r="C124" s="26">
        <v>203.15</v>
      </c>
      <c r="D124" s="27">
        <v>134882.86821000002</v>
      </c>
      <c r="E124" s="27">
        <v>12707.686954184133</v>
      </c>
      <c r="F124" s="27">
        <v>2570</v>
      </c>
      <c r="G124" s="28">
        <v>1</v>
      </c>
      <c r="H124" s="27">
        <f t="shared" si="12"/>
        <v>58518</v>
      </c>
      <c r="I124" s="27">
        <v>2545</v>
      </c>
      <c r="J124" s="28">
        <v>1</v>
      </c>
      <c r="K124" s="27">
        <f t="shared" si="10"/>
        <v>58543</v>
      </c>
      <c r="L124" s="27">
        <f t="shared" si="11"/>
        <v>117061</v>
      </c>
    </row>
    <row r="125" spans="1:12" ht="11.45" customHeight="1" x14ac:dyDescent="0.2">
      <c r="A125" s="25">
        <v>26005</v>
      </c>
      <c r="B125" s="25" t="s">
        <v>135</v>
      </c>
      <c r="C125" s="26">
        <v>142</v>
      </c>
      <c r="D125" s="27">
        <v>95343.18280000001</v>
      </c>
      <c r="E125" s="27">
        <v>0</v>
      </c>
      <c r="F125" s="27">
        <v>61068</v>
      </c>
      <c r="G125" s="28">
        <v>1</v>
      </c>
      <c r="H125" s="27">
        <f t="shared" si="12"/>
        <v>0</v>
      </c>
      <c r="I125" s="27">
        <v>55558</v>
      </c>
      <c r="J125" s="28">
        <v>1</v>
      </c>
      <c r="K125" s="27">
        <f t="shared" si="10"/>
        <v>0</v>
      </c>
      <c r="L125" s="27">
        <f t="shared" si="11"/>
        <v>0</v>
      </c>
    </row>
    <row r="126" spans="1:12" ht="11.45" customHeight="1" x14ac:dyDescent="0.2">
      <c r="A126" s="25">
        <v>40002</v>
      </c>
      <c r="B126" s="25" t="s">
        <v>136</v>
      </c>
      <c r="C126" s="26">
        <v>2037.75</v>
      </c>
      <c r="D126" s="27">
        <v>1511243.5158500001</v>
      </c>
      <c r="E126" s="27">
        <v>22572.373566856899</v>
      </c>
      <c r="F126" s="27">
        <v>608169</v>
      </c>
      <c r="G126" s="28">
        <v>1</v>
      </c>
      <c r="H126" s="27">
        <f t="shared" si="12"/>
        <v>136167</v>
      </c>
      <c r="I126" s="27">
        <v>626329</v>
      </c>
      <c r="J126" s="28">
        <v>1</v>
      </c>
      <c r="K126" s="27">
        <f t="shared" si="10"/>
        <v>118007</v>
      </c>
      <c r="L126" s="27">
        <f t="shared" si="11"/>
        <v>254174</v>
      </c>
    </row>
    <row r="127" spans="1:12" ht="11.45" customHeight="1" x14ac:dyDescent="0.2">
      <c r="A127" s="25">
        <v>57001</v>
      </c>
      <c r="B127" s="25" t="s">
        <v>137</v>
      </c>
      <c r="C127" s="26">
        <v>493.7</v>
      </c>
      <c r="D127" s="27">
        <v>347857.32357999997</v>
      </c>
      <c r="E127" s="27">
        <v>154676.93504203728</v>
      </c>
      <c r="F127" s="27">
        <v>204506</v>
      </c>
      <c r="G127" s="28">
        <v>0.48</v>
      </c>
      <c r="H127" s="27">
        <f t="shared" si="12"/>
        <v>0</v>
      </c>
      <c r="I127" s="27">
        <v>203095</v>
      </c>
      <c r="J127" s="28">
        <v>0.49</v>
      </c>
      <c r="K127" s="27">
        <f t="shared" si="10"/>
        <v>0</v>
      </c>
      <c r="L127" s="27">
        <f t="shared" si="11"/>
        <v>0</v>
      </c>
    </row>
    <row r="128" spans="1:12" ht="11.45" customHeight="1" x14ac:dyDescent="0.2">
      <c r="A128" s="25">
        <v>1002</v>
      </c>
      <c r="B128" s="25" t="s">
        <v>138</v>
      </c>
      <c r="C128" s="26">
        <v>133</v>
      </c>
      <c r="D128" s="27">
        <v>70467.502200000003</v>
      </c>
      <c r="E128" s="27">
        <v>136074.26396618274</v>
      </c>
      <c r="F128" s="27">
        <v>56437</v>
      </c>
      <c r="G128" s="28">
        <v>1</v>
      </c>
      <c r="H128" s="27">
        <f t="shared" si="12"/>
        <v>0</v>
      </c>
      <c r="I128" s="27">
        <v>60366</v>
      </c>
      <c r="J128" s="28">
        <v>1</v>
      </c>
      <c r="K128" s="27">
        <f t="shared" si="10"/>
        <v>0</v>
      </c>
      <c r="L128" s="27">
        <f t="shared" si="11"/>
        <v>0</v>
      </c>
    </row>
    <row r="129" spans="1:12" ht="11.45" customHeight="1" x14ac:dyDescent="0.2">
      <c r="A129" s="25">
        <v>54006</v>
      </c>
      <c r="B129" s="25" t="s">
        <v>139</v>
      </c>
      <c r="C129" s="26">
        <v>122</v>
      </c>
      <c r="D129" s="27">
        <v>62035.114800000003</v>
      </c>
      <c r="E129" s="27">
        <v>0</v>
      </c>
      <c r="F129" s="27">
        <v>35430</v>
      </c>
      <c r="G129" s="28">
        <v>0.83</v>
      </c>
      <c r="H129" s="27">
        <f t="shared" si="12"/>
        <v>0</v>
      </c>
      <c r="I129" s="27">
        <v>33785</v>
      </c>
      <c r="J129" s="28">
        <v>1</v>
      </c>
      <c r="K129" s="27">
        <f t="shared" si="10"/>
        <v>0</v>
      </c>
      <c r="L129" s="27">
        <f t="shared" si="11"/>
        <v>0</v>
      </c>
    </row>
    <row r="130" spans="1:12" ht="11.45" customHeight="1" x14ac:dyDescent="0.2">
      <c r="A130" s="25">
        <v>41005</v>
      </c>
      <c r="B130" s="25" t="s">
        <v>140</v>
      </c>
      <c r="C130" s="26">
        <v>1227.48</v>
      </c>
      <c r="D130" s="27">
        <v>934744.93143200001</v>
      </c>
      <c r="E130" s="27">
        <v>0</v>
      </c>
      <c r="F130" s="27">
        <v>186060</v>
      </c>
      <c r="G130" s="28">
        <v>1</v>
      </c>
      <c r="H130" s="27">
        <f t="shared" si="12"/>
        <v>281312</v>
      </c>
      <c r="I130" s="27">
        <v>191141</v>
      </c>
      <c r="J130" s="28">
        <v>1</v>
      </c>
      <c r="K130" s="27">
        <f t="shared" ref="K130:K153" si="13">IF((((0.5*D130-I130)*J130)-(E130*0.5))&lt;0,0,ROUND((((0.5*D130-I130)*J130)-(E130*0.5)),0))</f>
        <v>276231</v>
      </c>
      <c r="L130" s="27">
        <f t="shared" ref="L130:L153" si="14">K130+H130</f>
        <v>557543</v>
      </c>
    </row>
    <row r="131" spans="1:12" ht="11.45" customHeight="1" x14ac:dyDescent="0.2">
      <c r="A131" s="25">
        <v>20003</v>
      </c>
      <c r="B131" s="25" t="s">
        <v>141</v>
      </c>
      <c r="C131" s="26">
        <v>310</v>
      </c>
      <c r="D131" s="27">
        <v>295832.554</v>
      </c>
      <c r="E131" s="27">
        <v>0</v>
      </c>
      <c r="F131" s="27">
        <v>53905</v>
      </c>
      <c r="G131" s="28">
        <v>1</v>
      </c>
      <c r="H131" s="27">
        <f t="shared" si="12"/>
        <v>94011</v>
      </c>
      <c r="I131" s="27">
        <v>52337</v>
      </c>
      <c r="J131" s="28">
        <v>1</v>
      </c>
      <c r="K131" s="27">
        <f t="shared" si="13"/>
        <v>95579</v>
      </c>
      <c r="L131" s="27">
        <f t="shared" si="14"/>
        <v>189590</v>
      </c>
    </row>
    <row r="132" spans="1:12" ht="11.45" customHeight="1" x14ac:dyDescent="0.2">
      <c r="A132" s="25">
        <v>66001</v>
      </c>
      <c r="B132" s="25" t="s">
        <v>142</v>
      </c>
      <c r="C132" s="26">
        <v>2063.96</v>
      </c>
      <c r="D132" s="27">
        <v>1590229.183464</v>
      </c>
      <c r="E132" s="27">
        <v>0</v>
      </c>
      <c r="F132" s="27">
        <v>57772</v>
      </c>
      <c r="G132" s="28">
        <v>1</v>
      </c>
      <c r="H132" s="27">
        <f t="shared" si="12"/>
        <v>737343</v>
      </c>
      <c r="I132" s="27">
        <v>61317</v>
      </c>
      <c r="J132" s="28">
        <v>1</v>
      </c>
      <c r="K132" s="27">
        <f t="shared" si="13"/>
        <v>733798</v>
      </c>
      <c r="L132" s="27">
        <f t="shared" si="14"/>
        <v>1471141</v>
      </c>
    </row>
    <row r="133" spans="1:12" ht="11.45" customHeight="1" x14ac:dyDescent="0.2">
      <c r="A133" s="25">
        <v>49006</v>
      </c>
      <c r="B133" s="25" t="s">
        <v>143</v>
      </c>
      <c r="C133" s="26">
        <v>873.01</v>
      </c>
      <c r="D133" s="27">
        <v>746043.326734</v>
      </c>
      <c r="E133" s="27">
        <v>0</v>
      </c>
      <c r="F133" s="27">
        <v>232167</v>
      </c>
      <c r="G133" s="28">
        <v>1</v>
      </c>
      <c r="H133" s="27">
        <f t="shared" si="12"/>
        <v>140855</v>
      </c>
      <c r="I133" s="27">
        <v>231415</v>
      </c>
      <c r="J133" s="28">
        <v>1</v>
      </c>
      <c r="K133" s="27">
        <f t="shared" si="13"/>
        <v>141607</v>
      </c>
      <c r="L133" s="27">
        <f t="shared" si="14"/>
        <v>282462</v>
      </c>
    </row>
    <row r="134" spans="1:12" ht="11.45" customHeight="1" x14ac:dyDescent="0.2">
      <c r="A134" s="25">
        <v>33005</v>
      </c>
      <c r="B134" s="25" t="s">
        <v>144</v>
      </c>
      <c r="C134" s="26">
        <v>225</v>
      </c>
      <c r="D134" s="27">
        <v>152655.01500000001</v>
      </c>
      <c r="E134" s="27">
        <v>108567.7348501963</v>
      </c>
      <c r="F134" s="27">
        <v>105241</v>
      </c>
      <c r="G134" s="28">
        <v>0.88</v>
      </c>
      <c r="H134" s="27">
        <f t="shared" si="12"/>
        <v>0</v>
      </c>
      <c r="I134" s="27">
        <v>105918</v>
      </c>
      <c r="J134" s="28">
        <v>0.64</v>
      </c>
      <c r="K134" s="27">
        <f t="shared" si="13"/>
        <v>0</v>
      </c>
      <c r="L134" s="27">
        <f t="shared" si="14"/>
        <v>0</v>
      </c>
    </row>
    <row r="135" spans="1:12" ht="11.45" customHeight="1" x14ac:dyDescent="0.2">
      <c r="A135" s="25">
        <v>13001</v>
      </c>
      <c r="B135" s="25" t="s">
        <v>145</v>
      </c>
      <c r="C135" s="26">
        <v>1368.42</v>
      </c>
      <c r="D135" s="27">
        <v>887913.40962800011</v>
      </c>
      <c r="E135" s="27">
        <v>0</v>
      </c>
      <c r="F135" s="27">
        <v>281491</v>
      </c>
      <c r="G135" s="28">
        <v>1</v>
      </c>
      <c r="H135" s="27">
        <f t="shared" si="12"/>
        <v>162466</v>
      </c>
      <c r="I135" s="27">
        <v>289341</v>
      </c>
      <c r="J135" s="28">
        <v>1</v>
      </c>
      <c r="K135" s="27">
        <f t="shared" si="13"/>
        <v>154616</v>
      </c>
      <c r="L135" s="27">
        <f t="shared" si="14"/>
        <v>317082</v>
      </c>
    </row>
    <row r="136" spans="1:12" ht="11.45" customHeight="1" x14ac:dyDescent="0.2">
      <c r="A136" s="25">
        <v>60005</v>
      </c>
      <c r="B136" s="25" t="s">
        <v>146</v>
      </c>
      <c r="C136" s="26">
        <v>276.95999999999998</v>
      </c>
      <c r="D136" s="27">
        <v>183194.157664</v>
      </c>
      <c r="E136" s="27">
        <v>0</v>
      </c>
      <c r="F136" s="27">
        <v>68995</v>
      </c>
      <c r="G136" s="28">
        <v>1</v>
      </c>
      <c r="H136" s="27">
        <f t="shared" si="12"/>
        <v>22602</v>
      </c>
      <c r="I136" s="27">
        <v>67102</v>
      </c>
      <c r="J136" s="28">
        <v>1</v>
      </c>
      <c r="K136" s="27">
        <f t="shared" si="13"/>
        <v>24495</v>
      </c>
      <c r="L136" s="27">
        <f t="shared" si="14"/>
        <v>47097</v>
      </c>
    </row>
    <row r="137" spans="1:12" ht="11.45" customHeight="1" x14ac:dyDescent="0.2">
      <c r="A137" s="25">
        <v>11004</v>
      </c>
      <c r="B137" s="25" t="s">
        <v>147</v>
      </c>
      <c r="C137" s="26">
        <v>782.95</v>
      </c>
      <c r="D137" s="27">
        <v>540148.66953000007</v>
      </c>
      <c r="E137" s="27">
        <v>141033.57213624445</v>
      </c>
      <c r="F137" s="27">
        <v>116940</v>
      </c>
      <c r="G137" s="28">
        <v>1</v>
      </c>
      <c r="H137" s="27">
        <f t="shared" si="12"/>
        <v>82618</v>
      </c>
      <c r="I137" s="27">
        <v>113352</v>
      </c>
      <c r="J137" s="28">
        <v>1</v>
      </c>
      <c r="K137" s="27">
        <f t="shared" si="13"/>
        <v>86206</v>
      </c>
      <c r="L137" s="27">
        <f t="shared" si="14"/>
        <v>168824</v>
      </c>
    </row>
    <row r="138" spans="1:12" ht="11.45" customHeight="1" x14ac:dyDescent="0.2">
      <c r="A138" s="25">
        <v>51005</v>
      </c>
      <c r="B138" s="25" t="s">
        <v>148</v>
      </c>
      <c r="C138" s="26">
        <v>245.95</v>
      </c>
      <c r="D138" s="27">
        <v>171203.39373000001</v>
      </c>
      <c r="E138" s="27">
        <v>26142.866172029368</v>
      </c>
      <c r="F138" s="27">
        <v>98676</v>
      </c>
      <c r="G138" s="28">
        <v>0.75</v>
      </c>
      <c r="H138" s="27">
        <f t="shared" si="12"/>
        <v>0</v>
      </c>
      <c r="I138" s="27">
        <v>102699</v>
      </c>
      <c r="J138" s="28">
        <v>0.75</v>
      </c>
      <c r="K138" s="27">
        <f t="shared" si="13"/>
        <v>0</v>
      </c>
      <c r="L138" s="27">
        <f t="shared" si="14"/>
        <v>0</v>
      </c>
    </row>
    <row r="139" spans="1:12" ht="11.45" customHeight="1" x14ac:dyDescent="0.2">
      <c r="A139" s="25">
        <v>6005</v>
      </c>
      <c r="B139" s="25" t="s">
        <v>149</v>
      </c>
      <c r="C139" s="26">
        <v>304</v>
      </c>
      <c r="D139" s="27">
        <v>193125.43360000002</v>
      </c>
      <c r="E139" s="27">
        <v>0</v>
      </c>
      <c r="F139" s="27">
        <v>76122</v>
      </c>
      <c r="G139" s="28">
        <v>0.54</v>
      </c>
      <c r="H139" s="27">
        <f t="shared" si="12"/>
        <v>11038</v>
      </c>
      <c r="I139" s="27">
        <v>72949</v>
      </c>
      <c r="J139" s="28">
        <v>0.71</v>
      </c>
      <c r="K139" s="27">
        <f t="shared" si="13"/>
        <v>16766</v>
      </c>
      <c r="L139" s="27">
        <f t="shared" si="14"/>
        <v>27804</v>
      </c>
    </row>
    <row r="140" spans="1:12" ht="11.45" customHeight="1" x14ac:dyDescent="0.2">
      <c r="A140" s="25">
        <v>14004</v>
      </c>
      <c r="B140" s="25" t="s">
        <v>150</v>
      </c>
      <c r="C140" s="26">
        <v>4203.7100000000009</v>
      </c>
      <c r="D140" s="27">
        <v>3320479.7461140007</v>
      </c>
      <c r="E140" s="27">
        <v>0</v>
      </c>
      <c r="F140" s="27">
        <v>874589</v>
      </c>
      <c r="G140" s="28">
        <v>1</v>
      </c>
      <c r="H140" s="27">
        <f t="shared" si="12"/>
        <v>785651</v>
      </c>
      <c r="I140" s="27">
        <v>909630</v>
      </c>
      <c r="J140" s="28">
        <v>1</v>
      </c>
      <c r="K140" s="27">
        <f t="shared" si="13"/>
        <v>750610</v>
      </c>
      <c r="L140" s="27">
        <f t="shared" si="14"/>
        <v>1536261</v>
      </c>
    </row>
    <row r="141" spans="1:12" ht="11.45" customHeight="1" x14ac:dyDescent="0.2">
      <c r="A141" s="25">
        <v>18003</v>
      </c>
      <c r="B141" s="25" t="s">
        <v>151</v>
      </c>
      <c r="C141" s="26">
        <v>184</v>
      </c>
      <c r="D141" s="27">
        <v>162431.02559999999</v>
      </c>
      <c r="E141" s="27">
        <v>8630.0355216265452</v>
      </c>
      <c r="F141" s="27">
        <v>45311</v>
      </c>
      <c r="G141" s="28">
        <v>1</v>
      </c>
      <c r="H141" s="27">
        <f t="shared" si="12"/>
        <v>31589</v>
      </c>
      <c r="I141" s="27">
        <v>42131</v>
      </c>
      <c r="J141" s="28">
        <v>1</v>
      </c>
      <c r="K141" s="27">
        <f t="shared" si="13"/>
        <v>34769</v>
      </c>
      <c r="L141" s="27">
        <f t="shared" si="14"/>
        <v>66358</v>
      </c>
    </row>
    <row r="142" spans="1:12" ht="11.45" customHeight="1" x14ac:dyDescent="0.2">
      <c r="A142" s="25">
        <v>14005</v>
      </c>
      <c r="B142" s="25" t="s">
        <v>152</v>
      </c>
      <c r="C142" s="26">
        <v>234</v>
      </c>
      <c r="D142" s="27">
        <v>193097.69559999998</v>
      </c>
      <c r="E142" s="27">
        <v>0</v>
      </c>
      <c r="F142" s="27">
        <v>75094</v>
      </c>
      <c r="G142" s="28">
        <v>1</v>
      </c>
      <c r="H142" s="27">
        <f t="shared" si="12"/>
        <v>21455</v>
      </c>
      <c r="I142" s="27">
        <v>75445</v>
      </c>
      <c r="J142" s="28">
        <v>1</v>
      </c>
      <c r="K142" s="27">
        <f t="shared" si="13"/>
        <v>21104</v>
      </c>
      <c r="L142" s="27">
        <f t="shared" si="14"/>
        <v>42559</v>
      </c>
    </row>
    <row r="143" spans="1:12" ht="11.45" customHeight="1" x14ac:dyDescent="0.2">
      <c r="A143" s="25">
        <v>18005</v>
      </c>
      <c r="B143" s="25" t="s">
        <v>153</v>
      </c>
      <c r="C143" s="26"/>
      <c r="D143" s="27">
        <v>364649.31248000002</v>
      </c>
      <c r="E143" s="27">
        <v>0</v>
      </c>
      <c r="F143" s="27"/>
      <c r="G143" s="28"/>
      <c r="H143" s="27">
        <f>H256+(H255*0.6)</f>
        <v>0</v>
      </c>
      <c r="I143" s="27">
        <v>148900</v>
      </c>
      <c r="J143" s="28">
        <v>1</v>
      </c>
      <c r="K143" s="27">
        <f t="shared" si="13"/>
        <v>33425</v>
      </c>
      <c r="L143" s="27">
        <f t="shared" si="14"/>
        <v>33425</v>
      </c>
    </row>
    <row r="144" spans="1:12" ht="11.45" customHeight="1" x14ac:dyDescent="0.2">
      <c r="A144" s="25">
        <v>36002</v>
      </c>
      <c r="B144" s="25" t="s">
        <v>154</v>
      </c>
      <c r="C144" s="26">
        <v>300</v>
      </c>
      <c r="D144" s="27">
        <v>180243.02000000002</v>
      </c>
      <c r="E144" s="27">
        <v>336348.17099767097</v>
      </c>
      <c r="F144" s="27">
        <v>183847</v>
      </c>
      <c r="G144" s="28">
        <v>0.92</v>
      </c>
      <c r="H144" s="27">
        <f t="shared" ref="H144:H153" si="15">IF((((0.5*D144-F144)*G144)-(E144*0.5))&lt;0,0,ROUND((((0.5*D144-F144)*G144)-(E144*0.5)),0))</f>
        <v>0</v>
      </c>
      <c r="I144" s="27">
        <v>179825</v>
      </c>
      <c r="J144" s="28">
        <v>0.92</v>
      </c>
      <c r="K144" s="27">
        <f t="shared" si="13"/>
        <v>0</v>
      </c>
      <c r="L144" s="27">
        <f t="shared" si="14"/>
        <v>0</v>
      </c>
    </row>
    <row r="145" spans="1:14" ht="11.45" customHeight="1" x14ac:dyDescent="0.2">
      <c r="A145" s="25">
        <v>49007</v>
      </c>
      <c r="B145" s="25" t="s">
        <v>155</v>
      </c>
      <c r="C145" s="26">
        <v>1310.51</v>
      </c>
      <c r="D145" s="27">
        <v>879920.68923400005</v>
      </c>
      <c r="E145" s="27">
        <v>0</v>
      </c>
      <c r="F145" s="27">
        <v>254272</v>
      </c>
      <c r="G145" s="28">
        <v>1</v>
      </c>
      <c r="H145" s="27">
        <f t="shared" si="15"/>
        <v>185688</v>
      </c>
      <c r="I145" s="27">
        <v>248811</v>
      </c>
      <c r="J145" s="28">
        <v>1</v>
      </c>
      <c r="K145" s="27">
        <f t="shared" si="13"/>
        <v>191149</v>
      </c>
      <c r="L145" s="27">
        <f t="shared" si="14"/>
        <v>376837</v>
      </c>
    </row>
    <row r="146" spans="1:14" ht="11.45" customHeight="1" x14ac:dyDescent="0.2">
      <c r="A146" s="25">
        <v>1003</v>
      </c>
      <c r="B146" s="25" t="s">
        <v>156</v>
      </c>
      <c r="C146" s="26">
        <v>136</v>
      </c>
      <c r="D146" s="27">
        <v>115046.0624</v>
      </c>
      <c r="E146" s="27">
        <v>16899.362009925186</v>
      </c>
      <c r="F146" s="27">
        <v>62471</v>
      </c>
      <c r="G146" s="28">
        <v>0.83</v>
      </c>
      <c r="H146" s="27">
        <f t="shared" si="15"/>
        <v>0</v>
      </c>
      <c r="I146" s="27">
        <v>67191</v>
      </c>
      <c r="J146" s="28">
        <v>0.83</v>
      </c>
      <c r="K146" s="27">
        <f t="shared" si="13"/>
        <v>0</v>
      </c>
      <c r="L146" s="27">
        <f t="shared" si="14"/>
        <v>0</v>
      </c>
    </row>
    <row r="147" spans="1:14" ht="11.45" customHeight="1" x14ac:dyDescent="0.2">
      <c r="A147" s="25">
        <v>47001</v>
      </c>
      <c r="B147" s="25" t="s">
        <v>157</v>
      </c>
      <c r="C147" s="26">
        <v>393</v>
      </c>
      <c r="D147" s="27">
        <v>230816.38620000001</v>
      </c>
      <c r="E147" s="27">
        <v>0</v>
      </c>
      <c r="F147" s="27">
        <v>57992</v>
      </c>
      <c r="G147" s="28">
        <v>1</v>
      </c>
      <c r="H147" s="27">
        <f t="shared" si="15"/>
        <v>57416</v>
      </c>
      <c r="I147" s="27">
        <v>57292</v>
      </c>
      <c r="J147" s="28">
        <v>1</v>
      </c>
      <c r="K147" s="27">
        <f t="shared" si="13"/>
        <v>58116</v>
      </c>
      <c r="L147" s="27">
        <f t="shared" si="14"/>
        <v>115532</v>
      </c>
    </row>
    <row r="148" spans="1:14" ht="11.45" customHeight="1" x14ac:dyDescent="0.2">
      <c r="A148" s="25">
        <v>12003</v>
      </c>
      <c r="B148" s="25" t="s">
        <v>158</v>
      </c>
      <c r="C148" s="26">
        <v>188.3</v>
      </c>
      <c r="D148" s="27">
        <v>142938.69521999999</v>
      </c>
      <c r="E148" s="27">
        <v>0</v>
      </c>
      <c r="F148" s="27">
        <v>83183</v>
      </c>
      <c r="G148" s="28">
        <v>1</v>
      </c>
      <c r="H148" s="27">
        <f t="shared" si="15"/>
        <v>0</v>
      </c>
      <c r="I148" s="27">
        <v>100242</v>
      </c>
      <c r="J148" s="28">
        <v>1</v>
      </c>
      <c r="K148" s="27">
        <f t="shared" si="13"/>
        <v>0</v>
      </c>
      <c r="L148" s="27">
        <f t="shared" si="14"/>
        <v>0</v>
      </c>
    </row>
    <row r="149" spans="1:14" ht="11.45" customHeight="1" x14ac:dyDescent="0.2">
      <c r="A149" s="25">
        <v>54007</v>
      </c>
      <c r="B149" s="25" t="s">
        <v>159</v>
      </c>
      <c r="C149" s="26">
        <v>250</v>
      </c>
      <c r="D149" s="27">
        <v>140791.35</v>
      </c>
      <c r="E149" s="27">
        <v>0</v>
      </c>
      <c r="F149" s="27">
        <v>78829</v>
      </c>
      <c r="G149" s="28">
        <v>1</v>
      </c>
      <c r="H149" s="27">
        <f t="shared" si="15"/>
        <v>0</v>
      </c>
      <c r="I149" s="27">
        <v>67468</v>
      </c>
      <c r="J149" s="28">
        <v>1</v>
      </c>
      <c r="K149" s="27">
        <f t="shared" si="13"/>
        <v>2928</v>
      </c>
      <c r="L149" s="27">
        <f t="shared" si="14"/>
        <v>2928</v>
      </c>
    </row>
    <row r="150" spans="1:14" ht="11.45" customHeight="1" x14ac:dyDescent="0.2">
      <c r="A150" s="25">
        <v>59002</v>
      </c>
      <c r="B150" s="25" t="s">
        <v>160</v>
      </c>
      <c r="C150" s="26">
        <v>710</v>
      </c>
      <c r="D150" s="27">
        <v>473575.91399999999</v>
      </c>
      <c r="E150" s="27">
        <v>59909.244420630159</v>
      </c>
      <c r="F150" s="27">
        <v>229413</v>
      </c>
      <c r="G150" s="28">
        <v>1</v>
      </c>
      <c r="H150" s="27">
        <f t="shared" si="15"/>
        <v>0</v>
      </c>
      <c r="I150" s="27">
        <v>242052</v>
      </c>
      <c r="J150" s="28">
        <v>1</v>
      </c>
      <c r="K150" s="27">
        <f t="shared" si="13"/>
        <v>0</v>
      </c>
      <c r="L150" s="27">
        <f t="shared" si="14"/>
        <v>0</v>
      </c>
    </row>
    <row r="151" spans="1:14" ht="11.45" customHeight="1" x14ac:dyDescent="0.2">
      <c r="A151" s="25">
        <v>2006</v>
      </c>
      <c r="B151" s="25" t="s">
        <v>161</v>
      </c>
      <c r="C151" s="26">
        <v>273</v>
      </c>
      <c r="D151" s="27">
        <v>255488.97820000001</v>
      </c>
      <c r="E151" s="27">
        <v>0</v>
      </c>
      <c r="F151" s="27">
        <v>124901</v>
      </c>
      <c r="G151" s="28">
        <v>1</v>
      </c>
      <c r="H151" s="27">
        <f t="shared" si="15"/>
        <v>2843</v>
      </c>
      <c r="I151" s="27">
        <v>135227</v>
      </c>
      <c r="J151" s="28">
        <v>1</v>
      </c>
      <c r="K151" s="27">
        <f t="shared" si="13"/>
        <v>0</v>
      </c>
      <c r="L151" s="27">
        <f t="shared" si="14"/>
        <v>2843</v>
      </c>
    </row>
    <row r="152" spans="1:14" ht="11.45" customHeight="1" x14ac:dyDescent="0.2">
      <c r="A152" s="25">
        <v>55004</v>
      </c>
      <c r="B152" s="25" t="s">
        <v>162</v>
      </c>
      <c r="C152" s="26">
        <v>180</v>
      </c>
      <c r="D152" s="27">
        <v>124879.61199999999</v>
      </c>
      <c r="E152" s="27">
        <v>47318.519738822855</v>
      </c>
      <c r="F152" s="27">
        <v>73779</v>
      </c>
      <c r="G152" s="28">
        <v>1</v>
      </c>
      <c r="H152" s="27">
        <f t="shared" si="15"/>
        <v>0</v>
      </c>
      <c r="I152" s="27">
        <v>75707</v>
      </c>
      <c r="J152" s="28">
        <v>1</v>
      </c>
      <c r="K152" s="27">
        <f t="shared" si="13"/>
        <v>0</v>
      </c>
      <c r="L152" s="27">
        <f t="shared" si="14"/>
        <v>0</v>
      </c>
    </row>
    <row r="153" spans="1:14" ht="11.45" customHeight="1" x14ac:dyDescent="0.2">
      <c r="A153" s="25">
        <v>63003</v>
      </c>
      <c r="B153" s="25" t="s">
        <v>163</v>
      </c>
      <c r="C153" s="26">
        <v>3100.5</v>
      </c>
      <c r="D153" s="27">
        <v>2703432.9666999998</v>
      </c>
      <c r="E153" s="27">
        <v>179476.09635890217</v>
      </c>
      <c r="F153" s="27">
        <v>585606</v>
      </c>
      <c r="G153" s="28">
        <v>1</v>
      </c>
      <c r="H153" s="27">
        <f t="shared" si="15"/>
        <v>676372</v>
      </c>
      <c r="I153" s="27">
        <v>621467</v>
      </c>
      <c r="J153" s="28">
        <v>1</v>
      </c>
      <c r="K153" s="27">
        <f t="shared" si="13"/>
        <v>640511</v>
      </c>
      <c r="L153" s="27">
        <f t="shared" si="14"/>
        <v>1316883</v>
      </c>
    </row>
    <row r="154" spans="1:14" x14ac:dyDescent="0.2">
      <c r="A154" s="25"/>
      <c r="B154" s="30"/>
      <c r="C154" s="26"/>
      <c r="D154" s="27">
        <f>SUM(D2:D153)</f>
        <v>106269263.65160201</v>
      </c>
      <c r="E154" s="27" t="s">
        <v>0</v>
      </c>
      <c r="F154" s="27">
        <f>SUM(F2:F153)</f>
        <v>33690470</v>
      </c>
      <c r="G154" s="28"/>
      <c r="H154" s="27">
        <f>SUM(H2:H153)</f>
        <v>21471514.600000001</v>
      </c>
      <c r="I154" s="27">
        <f>SUM(I2:I153)</f>
        <v>34890427</v>
      </c>
      <c r="J154" s="28"/>
      <c r="K154" s="27">
        <f>SUM(K2:K153)</f>
        <v>20541078</v>
      </c>
      <c r="L154" s="27">
        <f>SUM(L2:L153)</f>
        <v>42012592.600000001</v>
      </c>
    </row>
    <row r="155" spans="1:14" s="14" customFormat="1" ht="3" customHeight="1" x14ac:dyDescent="0.2">
      <c r="A155" s="10"/>
      <c r="B155" s="10"/>
      <c r="C155" s="10"/>
      <c r="D155" s="11"/>
      <c r="E155" s="10"/>
      <c r="F155" s="11"/>
      <c r="G155" s="12"/>
      <c r="H155" s="11"/>
      <c r="I155" s="11"/>
      <c r="J155" s="12"/>
      <c r="K155" s="11"/>
      <c r="L155" s="11"/>
      <c r="M155" s="10"/>
      <c r="N155" s="13"/>
    </row>
    <row r="156" spans="1:14" ht="9" customHeight="1" x14ac:dyDescent="0.2"/>
    <row r="157" spans="1:14" x14ac:dyDescent="0.2">
      <c r="A157" s="25">
        <v>18002</v>
      </c>
      <c r="B157" s="25" t="s">
        <v>164</v>
      </c>
      <c r="C157" s="26">
        <v>67</v>
      </c>
      <c r="D157" s="27">
        <v>46776.177800000005</v>
      </c>
      <c r="E157" s="27">
        <v>0</v>
      </c>
      <c r="F157" s="27">
        <v>56088</v>
      </c>
      <c r="G157" s="28">
        <v>1</v>
      </c>
      <c r="H157" s="27">
        <f>IF((((0.5*D157-F157)*G157)-(E157*0.5))&lt;0,0,ROUND((((0.5*D157-F157)*G157)-(E157*0.5)),0))</f>
        <v>0</v>
      </c>
      <c r="J157" s="7"/>
    </row>
    <row r="158" spans="1:14" x14ac:dyDescent="0.2">
      <c r="A158" s="25">
        <v>18004</v>
      </c>
      <c r="B158" s="25" t="s">
        <v>165</v>
      </c>
      <c r="C158" s="26">
        <v>487</v>
      </c>
      <c r="D158" s="27">
        <v>336583.60580000002</v>
      </c>
      <c r="E158" s="27">
        <v>0</v>
      </c>
      <c r="F158" s="27">
        <v>127173</v>
      </c>
      <c r="G158" s="28">
        <v>1</v>
      </c>
      <c r="H158" s="27">
        <f>IF((((0.5*D158-F158)*G158)-(E158*0.5))&lt;0,0,ROUND((((0.5*D158-F158)*G158)-(E158*0.5)),0))</f>
        <v>41119</v>
      </c>
      <c r="J158" s="7"/>
    </row>
    <row r="159" spans="1:14" x14ac:dyDescent="0.2">
      <c r="A159" s="25">
        <v>45002</v>
      </c>
      <c r="B159" s="25" t="s">
        <v>166</v>
      </c>
      <c r="C159" s="26">
        <v>196</v>
      </c>
      <c r="D159" s="27">
        <v>198070.26640000002</v>
      </c>
      <c r="E159" s="27">
        <v>0</v>
      </c>
      <c r="F159" s="27">
        <v>106043</v>
      </c>
      <c r="G159" s="28">
        <v>0.59</v>
      </c>
      <c r="H159" s="27">
        <f>IF((((0.5*D159-F159)*G159)-(E159*0.5))&lt;0,0,ROUND((((0.5*D159-F159)*G159)-(E159*0.5)),0))</f>
        <v>0</v>
      </c>
      <c r="J159" s="7"/>
    </row>
    <row r="160" spans="1:14" ht="9" customHeight="1" x14ac:dyDescent="0.2">
      <c r="A160" s="25"/>
      <c r="B160" s="25"/>
      <c r="C160" s="25"/>
      <c r="D160" s="31"/>
      <c r="E160" s="25"/>
      <c r="F160" s="25"/>
      <c r="G160" s="25"/>
      <c r="H160" s="27"/>
      <c r="I160" s="16"/>
    </row>
    <row r="161" spans="1:10" x14ac:dyDescent="0.2">
      <c r="A161" s="25">
        <v>30002</v>
      </c>
      <c r="B161" s="25" t="s">
        <v>167</v>
      </c>
      <c r="C161" s="26">
        <v>191.13</v>
      </c>
      <c r="D161" s="27">
        <v>82349.010342000009</v>
      </c>
      <c r="E161" s="27">
        <v>0</v>
      </c>
      <c r="F161" s="27">
        <v>49089</v>
      </c>
      <c r="G161" s="28">
        <v>1</v>
      </c>
      <c r="H161" s="27">
        <f>IF((((0.5*D161-F161)*G161)-(E161*0.5))&lt;0,0,ROUND((((0.5*D161-F161)*G161)-(E161*0.5)),0))</f>
        <v>0</v>
      </c>
      <c r="J161" s="7"/>
    </row>
    <row r="162" spans="1:10" x14ac:dyDescent="0.2">
      <c r="A162" s="25">
        <v>43006</v>
      </c>
      <c r="B162" s="25" t="s">
        <v>168</v>
      </c>
      <c r="C162" s="26">
        <v>109</v>
      </c>
      <c r="D162" s="27">
        <v>65905.020600000003</v>
      </c>
      <c r="E162" s="27">
        <v>121478.17533702863</v>
      </c>
      <c r="F162" s="27">
        <v>68925</v>
      </c>
      <c r="G162" s="28">
        <v>1</v>
      </c>
      <c r="H162" s="27">
        <f>IF((((0.5*D162-F162)*G162)-(E162*0.5))&lt;0,0,ROUND((((0.5*D162-F162)*G162)-(E162*0.5)),0))</f>
        <v>0</v>
      </c>
      <c r="J162" s="7"/>
    </row>
    <row r="163" spans="1:10" ht="9" customHeight="1" x14ac:dyDescent="0.2">
      <c r="A163" s="25"/>
      <c r="B163" s="25"/>
      <c r="C163" s="25"/>
      <c r="D163" s="31"/>
      <c r="E163" s="25"/>
      <c r="F163" s="25"/>
      <c r="G163" s="25"/>
      <c r="H163" s="27"/>
      <c r="I163" s="17"/>
    </row>
    <row r="164" spans="1:10" x14ac:dyDescent="0.2">
      <c r="A164" s="25">
        <v>61004</v>
      </c>
      <c r="B164" s="25" t="s">
        <v>169</v>
      </c>
      <c r="C164" s="26">
        <v>54</v>
      </c>
      <c r="D164" s="27">
        <v>39805.083599999998</v>
      </c>
      <c r="E164" s="27">
        <v>0</v>
      </c>
      <c r="F164" s="27">
        <v>32381</v>
      </c>
      <c r="G164" s="28">
        <v>0.46</v>
      </c>
      <c r="H164" s="27">
        <f>IF((((0.5*D164-F164)*G164)-(E164*0.5))&lt;0,0,ROUND((((0.5*D164-F164)*G164)-(E164*0.5)),0))</f>
        <v>0</v>
      </c>
      <c r="J164" s="7"/>
    </row>
    <row r="165" spans="1:10" x14ac:dyDescent="0.2">
      <c r="A165" s="25">
        <v>61005</v>
      </c>
      <c r="B165" s="25" t="s">
        <v>170</v>
      </c>
      <c r="C165" s="26">
        <v>15</v>
      </c>
      <c r="D165" s="27">
        <v>6462.8009999999995</v>
      </c>
      <c r="E165" s="27">
        <v>0</v>
      </c>
      <c r="F165" s="27">
        <v>14664</v>
      </c>
      <c r="G165" s="28">
        <v>0</v>
      </c>
      <c r="H165" s="27">
        <f>IF((((0.5*D165-F165)*G165)-(E165*0.5))&lt;0,0,ROUND((((0.5*D165-F165)*G165)-(E165*0.5)),0))</f>
        <v>0</v>
      </c>
      <c r="J165" s="7"/>
    </row>
    <row r="166" spans="1:10" x14ac:dyDescent="0.2">
      <c r="C166" s="5"/>
      <c r="D166" s="6"/>
      <c r="E166" s="6"/>
      <c r="F166" s="6"/>
      <c r="G166" s="7"/>
      <c r="J166" s="7"/>
    </row>
    <row r="167" spans="1:10" x14ac:dyDescent="0.2">
      <c r="B167" s="18" t="s">
        <v>0</v>
      </c>
    </row>
  </sheetData>
  <printOptions gridLines="1"/>
  <pageMargins left="0.7" right="0.2" top="0.48" bottom="0.28999999999999998" header="0.17" footer="0.17"/>
  <pageSetup paperSize="5" scale="90" orientation="landscape" horizontalDpi="4294967292" r:id="rId1"/>
  <headerFooter alignWithMargins="0">
    <oddHeader>&amp;C&amp;"-,Regular"&amp;11FY2011 Special Education Aid
Based on Dec 2009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FY11 SE</vt:lpstr>
      <vt:lpstr>'FY11 SE'!Print_Area</vt:lpstr>
      <vt:lpstr>'FY11 SE'!Print_Titles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2013-03-13T18:32:14.9257816Z</dcterms:created>
</coreProperties>
</file>