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DEPR16119\State of South Dakota\SPED - Results Driven Accountability\RDA Coach\Digital Compliance Review Collection Forms\"/>
    </mc:Choice>
  </mc:AlternateContent>
  <xr:revisionPtr revIDLastSave="0" documentId="8_{3DAEB965-1215-44D9-ABEF-292207592A42}" xr6:coauthVersionLast="41" xr6:coauthVersionMax="41" xr10:uidLastSave="{00000000-0000-0000-0000-000000000000}"/>
  <bookViews>
    <workbookView xWindow="-108" yWindow="-108" windowWidth="23256" windowHeight="12576" tabRatio="916" activeTab="1" xr2:uid="{00000000-000D-0000-FFFF-FFFF00000000}"/>
  </bookViews>
  <sheets>
    <sheet name="Master Schedule" sheetId="28" r:id="rId1"/>
    <sheet name="File 1" sheetId="9" r:id="rId2"/>
    <sheet name="File 2" sheetId="41" r:id="rId3"/>
    <sheet name="File 3" sheetId="42" r:id="rId4"/>
    <sheet name="File 4" sheetId="43" r:id="rId5"/>
    <sheet name="File 5" sheetId="44" r:id="rId6"/>
    <sheet name="File 6" sheetId="45" r:id="rId7"/>
    <sheet name="File 7" sheetId="46" r:id="rId8"/>
    <sheet name="File 8" sheetId="47" r:id="rId9"/>
    <sheet name="File 9" sheetId="49" r:id="rId10"/>
    <sheet name="File 10" sheetId="48" r:id="rId11"/>
    <sheet name="Compliance Notes" sheetId="30" r:id="rId12"/>
    <sheet name="Technical Assistance" sheetId="52" r:id="rId13"/>
  </sheets>
  <externalReferences>
    <externalReference r:id="rId14"/>
  </externalReferences>
  <definedNames>
    <definedName name="_xlnm.Print_Area" localSheetId="1">'File 1'!$A$1:$AK$1037</definedName>
    <definedName name="_xlnm.Print_Area" localSheetId="10">'File 10'!$A$1:$AD$1037</definedName>
    <definedName name="_xlnm.Print_Area" localSheetId="2">'File 2'!$A$1:$AD$1037</definedName>
    <definedName name="_xlnm.Print_Area" localSheetId="3">'File 3'!$A$1:$AB$1037</definedName>
    <definedName name="_xlnm.Print_Area" localSheetId="4">'File 4'!$A$1:$AK$1037</definedName>
    <definedName name="_xlnm.Print_Area" localSheetId="5">'File 5'!$A$1:$AF$1037</definedName>
    <definedName name="_xlnm.Print_Area" localSheetId="6">'File 6'!$A$1:$AK$1037</definedName>
    <definedName name="_xlnm.Print_Area" localSheetId="7">'File 7'!$A$1:$AK$1037</definedName>
    <definedName name="_xlnm.Print_Area" localSheetId="8">'File 8'!$A$1:$AE$1037</definedName>
    <definedName name="_xlnm.Print_Area" localSheetId="9">'File 9'!$A$1:$AK$1037</definedName>
    <definedName name="_xlnm.Print_Area" localSheetId="0">'Master Schedule'!$A$1:$AM$757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9" i="28" l="1"/>
  <c r="D20" i="28"/>
  <c r="AC20" i="28" s="1"/>
  <c r="A22" i="28"/>
  <c r="A25" i="28"/>
  <c r="A28" i="28"/>
  <c r="U2" i="47"/>
  <c r="AD6" i="28" l="1"/>
  <c r="AD5" i="28"/>
  <c r="O7" i="28"/>
  <c r="E7" i="28"/>
  <c r="E6" i="28"/>
  <c r="E5" i="28"/>
  <c r="U2" i="43" l="1"/>
  <c r="X6" i="48" l="1"/>
  <c r="X4" i="48"/>
  <c r="O4" i="48"/>
  <c r="Q6" i="48" s="1"/>
  <c r="J4" i="48"/>
  <c r="E4" i="48"/>
  <c r="P1" i="48"/>
  <c r="J1" i="48"/>
  <c r="E1" i="48"/>
  <c r="X6" i="49"/>
  <c r="X4" i="49"/>
  <c r="O4" i="49"/>
  <c r="Q6" i="49" s="1"/>
  <c r="J4" i="49"/>
  <c r="E4" i="49"/>
  <c r="P1" i="49"/>
  <c r="J1" i="49"/>
  <c r="E1" i="49"/>
  <c r="X6" i="47"/>
  <c r="X4" i="47"/>
  <c r="O4" i="47"/>
  <c r="AJ719" i="47" s="1"/>
  <c r="N719" i="47" s="1"/>
  <c r="J4" i="47"/>
  <c r="E4" i="47"/>
  <c r="P1" i="47"/>
  <c r="J1" i="47"/>
  <c r="E1" i="47"/>
  <c r="X6" i="46"/>
  <c r="X4" i="46"/>
  <c r="O4" i="46"/>
  <c r="Q6" i="46" s="1"/>
  <c r="J4" i="46"/>
  <c r="E4" i="46"/>
  <c r="P1" i="46"/>
  <c r="J1" i="46"/>
  <c r="E1" i="46"/>
  <c r="X6" i="45"/>
  <c r="X4" i="45"/>
  <c r="O4" i="45"/>
  <c r="Q6" i="45" s="1"/>
  <c r="J4" i="45"/>
  <c r="E4" i="45"/>
  <c r="P1" i="45"/>
  <c r="J1" i="45"/>
  <c r="E1" i="45"/>
  <c r="X6" i="44"/>
  <c r="X4" i="44"/>
  <c r="O4" i="44"/>
  <c r="AJ719" i="44" s="1"/>
  <c r="N719" i="44" s="1"/>
  <c r="J4" i="44"/>
  <c r="E4" i="44"/>
  <c r="P1" i="44"/>
  <c r="J1" i="44"/>
  <c r="E1" i="44"/>
  <c r="X6" i="43"/>
  <c r="X4" i="43"/>
  <c r="O4" i="43"/>
  <c r="AJ719" i="43" s="1"/>
  <c r="N719" i="43" s="1"/>
  <c r="J4" i="43"/>
  <c r="E4" i="43"/>
  <c r="P1" i="43"/>
  <c r="J1" i="43"/>
  <c r="E1" i="43"/>
  <c r="X6" i="42"/>
  <c r="X4" i="42"/>
  <c r="O4" i="42"/>
  <c r="Q6" i="42" s="1"/>
  <c r="J4" i="42"/>
  <c r="E4" i="42"/>
  <c r="P1" i="42"/>
  <c r="J1" i="42"/>
  <c r="E1" i="42"/>
  <c r="X6" i="41"/>
  <c r="X4" i="41"/>
  <c r="O4" i="41"/>
  <c r="AJ719" i="41" s="1"/>
  <c r="N719" i="41" s="1"/>
  <c r="J4" i="41"/>
  <c r="E4" i="41"/>
  <c r="P1" i="41"/>
  <c r="J1" i="41"/>
  <c r="E1" i="41"/>
  <c r="K108" i="52"/>
  <c r="J108" i="52"/>
  <c r="I108" i="52"/>
  <c r="H108" i="52"/>
  <c r="G108" i="52"/>
  <c r="F108" i="52"/>
  <c r="E108" i="52"/>
  <c r="D108" i="52"/>
  <c r="C108" i="52"/>
  <c r="B108" i="52"/>
  <c r="K103" i="52"/>
  <c r="J103" i="52"/>
  <c r="I103" i="52"/>
  <c r="H103" i="52"/>
  <c r="G103" i="52"/>
  <c r="F103" i="52"/>
  <c r="E103" i="52"/>
  <c r="D103" i="52"/>
  <c r="C103" i="52"/>
  <c r="B103" i="52"/>
  <c r="K99" i="52"/>
  <c r="J99" i="52"/>
  <c r="I99" i="52"/>
  <c r="H99" i="52"/>
  <c r="G99" i="52"/>
  <c r="F99" i="52"/>
  <c r="E99" i="52"/>
  <c r="D99" i="52"/>
  <c r="C99" i="52"/>
  <c r="B99" i="52"/>
  <c r="K96" i="52"/>
  <c r="J96" i="52"/>
  <c r="I96" i="52"/>
  <c r="H96" i="52"/>
  <c r="G96" i="52"/>
  <c r="F96" i="52"/>
  <c r="E96" i="52"/>
  <c r="D96" i="52"/>
  <c r="C96" i="52"/>
  <c r="B96" i="52"/>
  <c r="K93" i="52"/>
  <c r="J93" i="52"/>
  <c r="I93" i="52"/>
  <c r="H93" i="52"/>
  <c r="G93" i="52"/>
  <c r="F93" i="52"/>
  <c r="E93" i="52"/>
  <c r="D93" i="52"/>
  <c r="C93" i="52"/>
  <c r="B93" i="52"/>
  <c r="K92" i="52"/>
  <c r="J92" i="52"/>
  <c r="I92" i="52"/>
  <c r="H92" i="52"/>
  <c r="G92" i="52"/>
  <c r="F92" i="52"/>
  <c r="E92" i="52"/>
  <c r="D92" i="52"/>
  <c r="C92" i="52"/>
  <c r="B92" i="52"/>
  <c r="K90" i="52"/>
  <c r="J90" i="52"/>
  <c r="I90" i="52"/>
  <c r="H90" i="52"/>
  <c r="G90" i="52"/>
  <c r="F90" i="52"/>
  <c r="E90" i="52"/>
  <c r="D90" i="52"/>
  <c r="C90" i="52"/>
  <c r="B90" i="52"/>
  <c r="K85" i="52"/>
  <c r="J85" i="52"/>
  <c r="I85" i="52"/>
  <c r="H85" i="52"/>
  <c r="G85" i="52"/>
  <c r="F85" i="52"/>
  <c r="E85" i="52"/>
  <c r="D85" i="52"/>
  <c r="C85" i="52"/>
  <c r="B85" i="52"/>
  <c r="K83" i="52"/>
  <c r="J83" i="52"/>
  <c r="I83" i="52"/>
  <c r="H83" i="52"/>
  <c r="G83" i="52"/>
  <c r="F83" i="52"/>
  <c r="E83" i="52"/>
  <c r="D83" i="52"/>
  <c r="C83" i="52"/>
  <c r="B83" i="52"/>
  <c r="K81" i="52"/>
  <c r="J81" i="52"/>
  <c r="I81" i="52"/>
  <c r="H81" i="52"/>
  <c r="G81" i="52"/>
  <c r="F81" i="52"/>
  <c r="E81" i="52"/>
  <c r="D81" i="52"/>
  <c r="C81" i="52"/>
  <c r="B81" i="52"/>
  <c r="K79" i="52"/>
  <c r="J79" i="52"/>
  <c r="I79" i="52"/>
  <c r="H79" i="52"/>
  <c r="G79" i="52"/>
  <c r="F79" i="52"/>
  <c r="E79" i="52"/>
  <c r="D79" i="52"/>
  <c r="C79" i="52"/>
  <c r="B79" i="52"/>
  <c r="K77" i="52"/>
  <c r="J77" i="52"/>
  <c r="I77" i="52"/>
  <c r="H77" i="52"/>
  <c r="G77" i="52"/>
  <c r="F77" i="52"/>
  <c r="E77" i="52"/>
  <c r="D77" i="52"/>
  <c r="C77" i="52"/>
  <c r="B77" i="52"/>
  <c r="K75" i="52"/>
  <c r="J75" i="52"/>
  <c r="I75" i="52"/>
  <c r="H75" i="52"/>
  <c r="G75" i="52"/>
  <c r="F75" i="52"/>
  <c r="E75" i="52"/>
  <c r="D75" i="52"/>
  <c r="C75" i="52"/>
  <c r="B75" i="52"/>
  <c r="K73" i="52"/>
  <c r="J73" i="52"/>
  <c r="I73" i="52"/>
  <c r="H73" i="52"/>
  <c r="G73" i="52"/>
  <c r="F73" i="52"/>
  <c r="E73" i="52"/>
  <c r="D73" i="52"/>
  <c r="C73" i="52"/>
  <c r="B73" i="52"/>
  <c r="K71" i="52"/>
  <c r="J71" i="52"/>
  <c r="I71" i="52"/>
  <c r="H71" i="52"/>
  <c r="G71" i="52"/>
  <c r="F71" i="52"/>
  <c r="E71" i="52"/>
  <c r="D71" i="52"/>
  <c r="C71" i="52"/>
  <c r="B71" i="52"/>
  <c r="K67" i="52"/>
  <c r="J67" i="52"/>
  <c r="I67" i="52"/>
  <c r="H67" i="52"/>
  <c r="G67" i="52"/>
  <c r="F67" i="52"/>
  <c r="E67" i="52"/>
  <c r="D67" i="52"/>
  <c r="C67" i="52"/>
  <c r="B67" i="52"/>
  <c r="K64" i="52"/>
  <c r="J64" i="52"/>
  <c r="I64" i="52"/>
  <c r="H64" i="52"/>
  <c r="G64" i="52"/>
  <c r="F64" i="52"/>
  <c r="E64" i="52"/>
  <c r="D64" i="52"/>
  <c r="C64" i="52"/>
  <c r="B64" i="52"/>
  <c r="K63" i="52"/>
  <c r="J63" i="52"/>
  <c r="I63" i="52"/>
  <c r="H63" i="52"/>
  <c r="G63" i="52"/>
  <c r="F63" i="52"/>
  <c r="E63" i="52"/>
  <c r="D63" i="52"/>
  <c r="C63" i="52"/>
  <c r="B63" i="52"/>
  <c r="K62" i="52"/>
  <c r="J62" i="52"/>
  <c r="I62" i="52"/>
  <c r="H62" i="52"/>
  <c r="G62" i="52"/>
  <c r="F62" i="52"/>
  <c r="E62" i="52"/>
  <c r="D62" i="52"/>
  <c r="C62" i="52"/>
  <c r="B62" i="52"/>
  <c r="K60" i="52"/>
  <c r="J60" i="52"/>
  <c r="I60" i="52"/>
  <c r="H60" i="52"/>
  <c r="G60" i="52"/>
  <c r="F60" i="52"/>
  <c r="E60" i="52"/>
  <c r="D60" i="52"/>
  <c r="C60" i="52"/>
  <c r="B60" i="52"/>
  <c r="K59" i="52"/>
  <c r="J59" i="52"/>
  <c r="I59" i="52"/>
  <c r="H59" i="52"/>
  <c r="G59" i="52"/>
  <c r="F59" i="52"/>
  <c r="E59" i="52"/>
  <c r="D59" i="52"/>
  <c r="C59" i="52"/>
  <c r="B59" i="52"/>
  <c r="K58" i="52"/>
  <c r="J58" i="52"/>
  <c r="I58" i="52"/>
  <c r="H58" i="52"/>
  <c r="G58" i="52"/>
  <c r="F58" i="52"/>
  <c r="E58" i="52"/>
  <c r="D58" i="52"/>
  <c r="C58" i="52"/>
  <c r="B58" i="52"/>
  <c r="K56" i="52"/>
  <c r="J56" i="52"/>
  <c r="I56" i="52"/>
  <c r="H56" i="52"/>
  <c r="G56" i="52"/>
  <c r="F56" i="52"/>
  <c r="E56" i="52"/>
  <c r="D56" i="52"/>
  <c r="C56" i="52"/>
  <c r="B56" i="52"/>
  <c r="K52" i="52"/>
  <c r="J52" i="52"/>
  <c r="I52" i="52"/>
  <c r="H52" i="52"/>
  <c r="G52" i="52"/>
  <c r="F52" i="52"/>
  <c r="E52" i="52"/>
  <c r="D52" i="52"/>
  <c r="C52" i="52"/>
  <c r="B52" i="52"/>
  <c r="K49" i="52"/>
  <c r="J49" i="52"/>
  <c r="I49" i="52"/>
  <c r="H49" i="52"/>
  <c r="G49" i="52"/>
  <c r="F49" i="52"/>
  <c r="E49" i="52"/>
  <c r="D49" i="52"/>
  <c r="C49" i="52"/>
  <c r="B49" i="52"/>
  <c r="K42" i="52"/>
  <c r="J42" i="52"/>
  <c r="I42" i="52"/>
  <c r="H42" i="52"/>
  <c r="G42" i="52"/>
  <c r="F42" i="52"/>
  <c r="E42" i="52"/>
  <c r="D42" i="52"/>
  <c r="C42" i="52"/>
  <c r="B42" i="52"/>
  <c r="K39" i="52"/>
  <c r="J39" i="52"/>
  <c r="I39" i="52"/>
  <c r="H39" i="52"/>
  <c r="G39" i="52"/>
  <c r="F39" i="52"/>
  <c r="E39" i="52"/>
  <c r="D39" i="52"/>
  <c r="C39" i="52"/>
  <c r="B39" i="52"/>
  <c r="K37" i="52"/>
  <c r="J37" i="52"/>
  <c r="I37" i="52"/>
  <c r="H37" i="52"/>
  <c r="G37" i="52"/>
  <c r="F37" i="52"/>
  <c r="E37" i="52"/>
  <c r="D37" i="52"/>
  <c r="C37" i="52"/>
  <c r="B37" i="52"/>
  <c r="K35" i="52"/>
  <c r="J35" i="52"/>
  <c r="I35" i="52"/>
  <c r="H35" i="52"/>
  <c r="G35" i="52"/>
  <c r="F35" i="52"/>
  <c r="E35" i="52"/>
  <c r="D35" i="52"/>
  <c r="C35" i="52"/>
  <c r="B35" i="52"/>
  <c r="K34" i="52"/>
  <c r="J34" i="52"/>
  <c r="I34" i="52"/>
  <c r="H34" i="52"/>
  <c r="G34" i="52"/>
  <c r="F34" i="52"/>
  <c r="E34" i="52"/>
  <c r="D34" i="52"/>
  <c r="C34" i="52"/>
  <c r="B34" i="52"/>
  <c r="K28" i="52"/>
  <c r="J28" i="52"/>
  <c r="I28" i="52"/>
  <c r="H28" i="52"/>
  <c r="G28" i="52"/>
  <c r="F28" i="52"/>
  <c r="E28" i="52"/>
  <c r="D28" i="52"/>
  <c r="C28" i="52"/>
  <c r="B28" i="52"/>
  <c r="K24" i="52"/>
  <c r="J24" i="52"/>
  <c r="I24" i="52"/>
  <c r="H24" i="52"/>
  <c r="G24" i="52"/>
  <c r="F24" i="52"/>
  <c r="E24" i="52"/>
  <c r="D24" i="52"/>
  <c r="C24" i="52"/>
  <c r="B24" i="52"/>
  <c r="K23" i="52"/>
  <c r="J23" i="52"/>
  <c r="I23" i="52"/>
  <c r="H23" i="52"/>
  <c r="G23" i="52"/>
  <c r="F23" i="52"/>
  <c r="E23" i="52"/>
  <c r="D23" i="52"/>
  <c r="C23" i="52"/>
  <c r="B23" i="52"/>
  <c r="K22" i="52"/>
  <c r="J22" i="52"/>
  <c r="I22" i="52"/>
  <c r="H22" i="52"/>
  <c r="G22" i="52"/>
  <c r="F22" i="52"/>
  <c r="E22" i="52"/>
  <c r="D22" i="52"/>
  <c r="C22" i="52"/>
  <c r="B22" i="52"/>
  <c r="K21" i="52"/>
  <c r="J21" i="52"/>
  <c r="I21" i="52"/>
  <c r="H21" i="52"/>
  <c r="G21" i="52"/>
  <c r="F21" i="52"/>
  <c r="E21" i="52"/>
  <c r="D21" i="52"/>
  <c r="C21" i="52"/>
  <c r="B21" i="52"/>
  <c r="K20" i="52"/>
  <c r="J20" i="52"/>
  <c r="I20" i="52"/>
  <c r="H20" i="52"/>
  <c r="G20" i="52"/>
  <c r="F20" i="52"/>
  <c r="E20" i="52"/>
  <c r="D20" i="52"/>
  <c r="C20" i="52"/>
  <c r="B20" i="52"/>
  <c r="K19" i="52"/>
  <c r="J19" i="52"/>
  <c r="I19" i="52"/>
  <c r="H19" i="52"/>
  <c r="G19" i="52"/>
  <c r="F19" i="52"/>
  <c r="E19" i="52"/>
  <c r="D19" i="52"/>
  <c r="C19" i="52"/>
  <c r="B19" i="52"/>
  <c r="K18" i="52"/>
  <c r="J18" i="52"/>
  <c r="I18" i="52"/>
  <c r="H18" i="52"/>
  <c r="G18" i="52"/>
  <c r="F18" i="52"/>
  <c r="E18" i="52"/>
  <c r="D18" i="52"/>
  <c r="C18" i="52"/>
  <c r="B18" i="52"/>
  <c r="K14" i="52"/>
  <c r="J14" i="52"/>
  <c r="I14" i="52"/>
  <c r="H14" i="52"/>
  <c r="G14" i="52"/>
  <c r="F14" i="52"/>
  <c r="E14" i="52"/>
  <c r="D14" i="52"/>
  <c r="C14" i="52"/>
  <c r="B14" i="52"/>
  <c r="K11" i="52"/>
  <c r="J11" i="52"/>
  <c r="I11" i="52"/>
  <c r="H11" i="52"/>
  <c r="G11" i="52"/>
  <c r="F11" i="52"/>
  <c r="E11" i="52"/>
  <c r="D11" i="52"/>
  <c r="C11" i="52"/>
  <c r="B11" i="52"/>
  <c r="K8" i="52"/>
  <c r="J8" i="52"/>
  <c r="I8" i="52"/>
  <c r="H8" i="52"/>
  <c r="G8" i="52"/>
  <c r="F8" i="52"/>
  <c r="E8" i="52"/>
  <c r="D8" i="52"/>
  <c r="C8" i="52"/>
  <c r="B8" i="52"/>
  <c r="K5" i="52"/>
  <c r="J5" i="52"/>
  <c r="I5" i="52"/>
  <c r="H5" i="52"/>
  <c r="G5" i="52"/>
  <c r="F5" i="52"/>
  <c r="E5" i="52"/>
  <c r="D5" i="52"/>
  <c r="C5" i="52"/>
  <c r="B5" i="52"/>
  <c r="K107" i="52"/>
  <c r="J107" i="52"/>
  <c r="I107" i="52"/>
  <c r="H107" i="52"/>
  <c r="G107" i="52"/>
  <c r="F107" i="52"/>
  <c r="E107" i="52"/>
  <c r="D107" i="52"/>
  <c r="C107" i="52"/>
  <c r="B107" i="52"/>
  <c r="A105" i="52"/>
  <c r="A104" i="52"/>
  <c r="K102" i="52"/>
  <c r="J102" i="52"/>
  <c r="I102" i="52"/>
  <c r="H102" i="52"/>
  <c r="G102" i="52"/>
  <c r="F102" i="52"/>
  <c r="E102" i="52"/>
  <c r="D102" i="52"/>
  <c r="C102" i="52"/>
  <c r="B102" i="52"/>
  <c r="A100" i="52"/>
  <c r="A99" i="52"/>
  <c r="K98" i="52"/>
  <c r="J98" i="52"/>
  <c r="I98" i="52"/>
  <c r="H98" i="52"/>
  <c r="G98" i="52"/>
  <c r="F98" i="52"/>
  <c r="E98" i="52"/>
  <c r="D98" i="52"/>
  <c r="C98" i="52"/>
  <c r="B98" i="52"/>
  <c r="A96" i="52"/>
  <c r="A95" i="52"/>
  <c r="A94" i="52"/>
  <c r="A93" i="52"/>
  <c r="A92" i="52"/>
  <c r="K91" i="52"/>
  <c r="J91" i="52"/>
  <c r="I91" i="52"/>
  <c r="H91" i="52"/>
  <c r="G91" i="52"/>
  <c r="F91" i="52"/>
  <c r="E91" i="52"/>
  <c r="D91" i="52"/>
  <c r="C91" i="52"/>
  <c r="B91" i="52"/>
  <c r="A90" i="52"/>
  <c r="K89" i="52"/>
  <c r="J89" i="52"/>
  <c r="I89" i="52"/>
  <c r="H89" i="52"/>
  <c r="G89" i="52"/>
  <c r="F89" i="52"/>
  <c r="E89" i="52"/>
  <c r="D89" i="52"/>
  <c r="C89" i="52"/>
  <c r="B89" i="52"/>
  <c r="A88" i="52"/>
  <c r="A87" i="52"/>
  <c r="A86" i="52"/>
  <c r="A85" i="52"/>
  <c r="K84" i="52"/>
  <c r="J84" i="52"/>
  <c r="I84" i="52"/>
  <c r="H84" i="52"/>
  <c r="G84" i="52"/>
  <c r="F84" i="52"/>
  <c r="E84" i="52"/>
  <c r="D84" i="52"/>
  <c r="C84" i="52"/>
  <c r="B84" i="52"/>
  <c r="A83" i="52"/>
  <c r="K82" i="52"/>
  <c r="J82" i="52"/>
  <c r="I82" i="52"/>
  <c r="H82" i="52"/>
  <c r="G82" i="52"/>
  <c r="F82" i="52"/>
  <c r="E82" i="52"/>
  <c r="D82" i="52"/>
  <c r="C82" i="52"/>
  <c r="B82" i="52"/>
  <c r="A81" i="52"/>
  <c r="K80" i="52"/>
  <c r="J80" i="52"/>
  <c r="I80" i="52"/>
  <c r="H80" i="52"/>
  <c r="G80" i="52"/>
  <c r="F80" i="52"/>
  <c r="E80" i="52"/>
  <c r="D80" i="52"/>
  <c r="C80" i="52"/>
  <c r="B80" i="52"/>
  <c r="A79" i="52"/>
  <c r="K78" i="52"/>
  <c r="J78" i="52"/>
  <c r="I78" i="52"/>
  <c r="H78" i="52"/>
  <c r="G78" i="52"/>
  <c r="F78" i="52"/>
  <c r="E78" i="52"/>
  <c r="D78" i="52"/>
  <c r="C78" i="52"/>
  <c r="B78" i="52"/>
  <c r="A77" i="52"/>
  <c r="K76" i="52"/>
  <c r="J76" i="52"/>
  <c r="I76" i="52"/>
  <c r="H76" i="52"/>
  <c r="G76" i="52"/>
  <c r="F76" i="52"/>
  <c r="E76" i="52"/>
  <c r="D76" i="52"/>
  <c r="C76" i="52"/>
  <c r="B76" i="52"/>
  <c r="A75" i="52"/>
  <c r="K74" i="52"/>
  <c r="J74" i="52"/>
  <c r="I74" i="52"/>
  <c r="H74" i="52"/>
  <c r="G74" i="52"/>
  <c r="F74" i="52"/>
  <c r="E74" i="52"/>
  <c r="D74" i="52"/>
  <c r="C74" i="52"/>
  <c r="B74" i="52"/>
  <c r="K72" i="52"/>
  <c r="J72" i="52"/>
  <c r="I72" i="52"/>
  <c r="H72" i="52"/>
  <c r="G72" i="52"/>
  <c r="F72" i="52"/>
  <c r="E72" i="52"/>
  <c r="D72" i="52"/>
  <c r="C72" i="52"/>
  <c r="B72" i="52"/>
  <c r="A71" i="52"/>
  <c r="K70" i="52"/>
  <c r="J70" i="52"/>
  <c r="I70" i="52"/>
  <c r="H70" i="52"/>
  <c r="G70" i="52"/>
  <c r="F70" i="52"/>
  <c r="E70" i="52"/>
  <c r="D70" i="52"/>
  <c r="C70" i="52"/>
  <c r="B70" i="52"/>
  <c r="A68" i="52"/>
  <c r="A67" i="52"/>
  <c r="K66" i="52"/>
  <c r="J66" i="52"/>
  <c r="I66" i="52"/>
  <c r="H66" i="52"/>
  <c r="G66" i="52"/>
  <c r="F66" i="52"/>
  <c r="E66" i="52"/>
  <c r="D66" i="52"/>
  <c r="C66" i="52"/>
  <c r="B66" i="52"/>
  <c r="A64" i="52"/>
  <c r="A63" i="52"/>
  <c r="A62" i="52"/>
  <c r="K61" i="52"/>
  <c r="J61" i="52"/>
  <c r="I61" i="52"/>
  <c r="H61" i="52"/>
  <c r="G61" i="52"/>
  <c r="F61" i="52"/>
  <c r="E61" i="52"/>
  <c r="D61" i="52"/>
  <c r="C61" i="52"/>
  <c r="B61" i="52"/>
  <c r="A60" i="52"/>
  <c r="A59" i="52"/>
  <c r="A58" i="52"/>
  <c r="A56" i="52"/>
  <c r="K55" i="52"/>
  <c r="J55" i="52"/>
  <c r="I55" i="52"/>
  <c r="H55" i="52"/>
  <c r="G55" i="52"/>
  <c r="F55" i="52"/>
  <c r="E55" i="52"/>
  <c r="D55" i="52"/>
  <c r="C55" i="52"/>
  <c r="B55" i="52"/>
  <c r="A54" i="52"/>
  <c r="A53" i="52"/>
  <c r="A52" i="52"/>
  <c r="K51" i="52"/>
  <c r="J51" i="52"/>
  <c r="I51" i="52"/>
  <c r="H51" i="52"/>
  <c r="G51" i="52"/>
  <c r="F51" i="52"/>
  <c r="E51" i="52"/>
  <c r="D51" i="52"/>
  <c r="C51" i="52"/>
  <c r="B51" i="52"/>
  <c r="A49" i="52"/>
  <c r="A48" i="52"/>
  <c r="A47" i="52"/>
  <c r="A45" i="52"/>
  <c r="A43" i="52"/>
  <c r="K41" i="52"/>
  <c r="J41" i="52"/>
  <c r="I41" i="52"/>
  <c r="H41" i="52"/>
  <c r="G41" i="52"/>
  <c r="F41" i="52"/>
  <c r="E41" i="52"/>
  <c r="D41" i="52"/>
  <c r="C41" i="52"/>
  <c r="B41" i="52"/>
  <c r="A39" i="52"/>
  <c r="A38" i="52"/>
  <c r="A36" i="52"/>
  <c r="A34" i="52"/>
  <c r="K33" i="52"/>
  <c r="J33" i="52"/>
  <c r="I33" i="52"/>
  <c r="H33" i="52"/>
  <c r="G33" i="52"/>
  <c r="F33" i="52"/>
  <c r="E33" i="52"/>
  <c r="D33" i="52"/>
  <c r="C33" i="52"/>
  <c r="B33" i="52"/>
  <c r="A30" i="52"/>
  <c r="A29" i="52"/>
  <c r="A28" i="52"/>
  <c r="A27" i="52"/>
  <c r="A26" i="52"/>
  <c r="A25" i="52"/>
  <c r="A24" i="52"/>
  <c r="A23" i="52"/>
  <c r="A22" i="52"/>
  <c r="A21" i="52"/>
  <c r="A20" i="52"/>
  <c r="A19" i="52"/>
  <c r="A18" i="52"/>
  <c r="A17" i="52"/>
  <c r="A16" i="52"/>
  <c r="A15" i="52"/>
  <c r="A14" i="52"/>
  <c r="K13" i="52"/>
  <c r="J13" i="52"/>
  <c r="I13" i="52"/>
  <c r="H13" i="52"/>
  <c r="G13" i="52"/>
  <c r="F13" i="52"/>
  <c r="E13" i="52"/>
  <c r="D13" i="52"/>
  <c r="C13" i="52"/>
  <c r="B13" i="52"/>
  <c r="A11" i="52"/>
  <c r="K10" i="52"/>
  <c r="J10" i="52"/>
  <c r="I10" i="52"/>
  <c r="H10" i="52"/>
  <c r="G10" i="52"/>
  <c r="F10" i="52"/>
  <c r="E10" i="52"/>
  <c r="D10" i="52"/>
  <c r="C10" i="52"/>
  <c r="B10" i="52"/>
  <c r="A8" i="52"/>
  <c r="K7" i="52"/>
  <c r="J7" i="52"/>
  <c r="I7" i="52"/>
  <c r="H7" i="52"/>
  <c r="G7" i="52"/>
  <c r="F7" i="52"/>
  <c r="E7" i="52"/>
  <c r="D7" i="52"/>
  <c r="C7" i="52"/>
  <c r="B7" i="52"/>
  <c r="A5" i="52"/>
  <c r="K4" i="52"/>
  <c r="J4" i="52"/>
  <c r="I4" i="52"/>
  <c r="H4" i="52"/>
  <c r="G4" i="52"/>
  <c r="F4" i="52"/>
  <c r="E4" i="52"/>
  <c r="D4" i="52"/>
  <c r="C4" i="52"/>
  <c r="B4" i="52"/>
  <c r="K108" i="30"/>
  <c r="K103" i="30"/>
  <c r="K99" i="30"/>
  <c r="K96" i="30"/>
  <c r="K93" i="30"/>
  <c r="K92" i="30"/>
  <c r="K90" i="30"/>
  <c r="K85" i="30"/>
  <c r="K83" i="30"/>
  <c r="K81" i="30"/>
  <c r="K79" i="30"/>
  <c r="K77" i="30"/>
  <c r="K75" i="30"/>
  <c r="K73" i="30"/>
  <c r="K71" i="30"/>
  <c r="K67" i="30"/>
  <c r="K64" i="30"/>
  <c r="K63" i="30"/>
  <c r="K62" i="30"/>
  <c r="K60" i="30"/>
  <c r="K59" i="30"/>
  <c r="K58" i="30"/>
  <c r="K56" i="30"/>
  <c r="K52" i="30"/>
  <c r="K49" i="30"/>
  <c r="K42" i="30"/>
  <c r="K39" i="30"/>
  <c r="K37" i="30"/>
  <c r="K35" i="30"/>
  <c r="K34" i="30"/>
  <c r="K28" i="30"/>
  <c r="K24" i="30"/>
  <c r="K23" i="30"/>
  <c r="K22" i="30"/>
  <c r="K21" i="30"/>
  <c r="K20" i="30"/>
  <c r="K19" i="30"/>
  <c r="K18" i="30"/>
  <c r="K14" i="30"/>
  <c r="K11" i="30"/>
  <c r="K8" i="30"/>
  <c r="K5" i="30"/>
  <c r="J108" i="30"/>
  <c r="J103" i="30"/>
  <c r="J99" i="30"/>
  <c r="J96" i="30"/>
  <c r="J93" i="30"/>
  <c r="J92" i="30"/>
  <c r="J90" i="30"/>
  <c r="J85" i="30"/>
  <c r="J83" i="30"/>
  <c r="J81" i="30"/>
  <c r="J79" i="30"/>
  <c r="J77" i="30"/>
  <c r="J75" i="30"/>
  <c r="J73" i="30"/>
  <c r="J71" i="30"/>
  <c r="J67" i="30"/>
  <c r="J64" i="30"/>
  <c r="J63" i="30"/>
  <c r="J62" i="30"/>
  <c r="J60" i="30"/>
  <c r="J59" i="30"/>
  <c r="J58" i="30"/>
  <c r="J56" i="30"/>
  <c r="J52" i="30"/>
  <c r="J49" i="30"/>
  <c r="J42" i="30"/>
  <c r="J39" i="30"/>
  <c r="J37" i="30"/>
  <c r="J35" i="30"/>
  <c r="J34" i="30"/>
  <c r="J28" i="30"/>
  <c r="J24" i="30"/>
  <c r="J23" i="30"/>
  <c r="J22" i="30"/>
  <c r="J21" i="30"/>
  <c r="J20" i="30"/>
  <c r="J19" i="30"/>
  <c r="J18" i="30"/>
  <c r="J14" i="30"/>
  <c r="J11" i="30"/>
  <c r="J8" i="30"/>
  <c r="J5" i="30"/>
  <c r="I108" i="30"/>
  <c r="I103" i="30"/>
  <c r="I99" i="30"/>
  <c r="I96" i="30"/>
  <c r="I93" i="30"/>
  <c r="I92" i="30"/>
  <c r="I90" i="30"/>
  <c r="I85" i="30"/>
  <c r="I83" i="30"/>
  <c r="I81" i="30"/>
  <c r="I79" i="30"/>
  <c r="I77" i="30"/>
  <c r="I75" i="30"/>
  <c r="I73" i="30"/>
  <c r="I71" i="30"/>
  <c r="I67" i="30"/>
  <c r="I64" i="30"/>
  <c r="I63" i="30"/>
  <c r="I62" i="30"/>
  <c r="I60" i="30"/>
  <c r="I59" i="30"/>
  <c r="I58" i="30"/>
  <c r="I56" i="30"/>
  <c r="I52" i="30"/>
  <c r="I49" i="30"/>
  <c r="I42" i="30"/>
  <c r="I39" i="30"/>
  <c r="I37" i="30"/>
  <c r="I35" i="30"/>
  <c r="I34" i="30"/>
  <c r="I28" i="30"/>
  <c r="I24" i="30"/>
  <c r="I23" i="30"/>
  <c r="I22" i="30"/>
  <c r="I21" i="30"/>
  <c r="I20" i="30"/>
  <c r="I19" i="30"/>
  <c r="I18" i="30"/>
  <c r="I14" i="30"/>
  <c r="I11" i="30"/>
  <c r="I8" i="30"/>
  <c r="I5" i="30"/>
  <c r="H108" i="30"/>
  <c r="H103" i="30"/>
  <c r="H99" i="30"/>
  <c r="H96" i="30"/>
  <c r="H93" i="30"/>
  <c r="H92" i="30"/>
  <c r="H90" i="30"/>
  <c r="H85" i="30"/>
  <c r="H83" i="30"/>
  <c r="H81" i="30"/>
  <c r="H79" i="30"/>
  <c r="H77" i="30"/>
  <c r="H75" i="30"/>
  <c r="H73" i="30"/>
  <c r="H71" i="30"/>
  <c r="H67" i="30"/>
  <c r="H64" i="30"/>
  <c r="H63" i="30"/>
  <c r="H62" i="30"/>
  <c r="H60" i="30"/>
  <c r="H59" i="30"/>
  <c r="H58" i="30"/>
  <c r="H56" i="30"/>
  <c r="H52" i="30"/>
  <c r="H49" i="30"/>
  <c r="H42" i="30"/>
  <c r="H39" i="30"/>
  <c r="H37" i="30"/>
  <c r="H35" i="30"/>
  <c r="H34" i="30"/>
  <c r="H28" i="30"/>
  <c r="H24" i="30"/>
  <c r="H23" i="30"/>
  <c r="H22" i="30"/>
  <c r="H21" i="30"/>
  <c r="H20" i="30"/>
  <c r="H19" i="30"/>
  <c r="H18" i="30"/>
  <c r="H14" i="30"/>
  <c r="H11" i="30"/>
  <c r="H8" i="30"/>
  <c r="H5" i="30"/>
  <c r="G108" i="30"/>
  <c r="G103" i="30"/>
  <c r="G99" i="30"/>
  <c r="G96" i="30"/>
  <c r="G93" i="30"/>
  <c r="G92" i="30"/>
  <c r="G90" i="30"/>
  <c r="G85" i="30"/>
  <c r="G83" i="30"/>
  <c r="G81" i="30"/>
  <c r="G79" i="30"/>
  <c r="G77" i="30"/>
  <c r="G75" i="30"/>
  <c r="G73" i="30"/>
  <c r="G71" i="30"/>
  <c r="G67" i="30"/>
  <c r="G64" i="30"/>
  <c r="G63" i="30"/>
  <c r="G62" i="30"/>
  <c r="G60" i="30"/>
  <c r="G59" i="30"/>
  <c r="G58" i="30"/>
  <c r="G56" i="30"/>
  <c r="G52" i="30"/>
  <c r="G49" i="30"/>
  <c r="G42" i="30"/>
  <c r="G39" i="30"/>
  <c r="G37" i="30"/>
  <c r="G35" i="30"/>
  <c r="G34" i="30"/>
  <c r="G28" i="30"/>
  <c r="G24" i="30"/>
  <c r="G23" i="30"/>
  <c r="G22" i="30"/>
  <c r="G21" i="30"/>
  <c r="G20" i="30"/>
  <c r="G19" i="30"/>
  <c r="G18" i="30"/>
  <c r="G14" i="30"/>
  <c r="G11" i="30"/>
  <c r="G8" i="30"/>
  <c r="G5" i="30"/>
  <c r="F108" i="30"/>
  <c r="F103" i="30"/>
  <c r="F99" i="30"/>
  <c r="F96" i="30"/>
  <c r="F93" i="30"/>
  <c r="F92" i="30"/>
  <c r="F90" i="30"/>
  <c r="F85" i="30"/>
  <c r="F83" i="30"/>
  <c r="F81" i="30"/>
  <c r="F79" i="30"/>
  <c r="F77" i="30"/>
  <c r="F75" i="30"/>
  <c r="F73" i="30"/>
  <c r="F71" i="30"/>
  <c r="F67" i="30"/>
  <c r="F64" i="30"/>
  <c r="F63" i="30"/>
  <c r="F62" i="30"/>
  <c r="F60" i="30"/>
  <c r="F59" i="30"/>
  <c r="F58" i="30"/>
  <c r="F56" i="30"/>
  <c r="F52" i="30"/>
  <c r="F49" i="30"/>
  <c r="F42" i="30"/>
  <c r="F39" i="30"/>
  <c r="F37" i="30"/>
  <c r="F35" i="30"/>
  <c r="F34" i="30"/>
  <c r="F28" i="30"/>
  <c r="F24" i="30"/>
  <c r="F23" i="30"/>
  <c r="F22" i="30"/>
  <c r="F21" i="30"/>
  <c r="F20" i="30"/>
  <c r="F19" i="30"/>
  <c r="F18" i="30"/>
  <c r="F14" i="30"/>
  <c r="F11" i="30"/>
  <c r="F8" i="30"/>
  <c r="F5" i="30"/>
  <c r="E108" i="30"/>
  <c r="E103" i="30"/>
  <c r="E99" i="30"/>
  <c r="E96" i="30"/>
  <c r="E93" i="30"/>
  <c r="E92" i="30"/>
  <c r="E90" i="30"/>
  <c r="E85" i="30"/>
  <c r="E83" i="30"/>
  <c r="E81" i="30"/>
  <c r="E79" i="30"/>
  <c r="E77" i="30"/>
  <c r="E75" i="30"/>
  <c r="E73" i="30"/>
  <c r="E71" i="30"/>
  <c r="E67" i="30"/>
  <c r="E64" i="30"/>
  <c r="E63" i="30"/>
  <c r="E62" i="30"/>
  <c r="E60" i="30"/>
  <c r="E59" i="30"/>
  <c r="E58" i="30"/>
  <c r="E56" i="30"/>
  <c r="E52" i="30"/>
  <c r="E49" i="30"/>
  <c r="E42" i="30"/>
  <c r="E39" i="30"/>
  <c r="E37" i="30"/>
  <c r="E35" i="30"/>
  <c r="E34" i="30"/>
  <c r="E28" i="30"/>
  <c r="E24" i="30"/>
  <c r="E23" i="30"/>
  <c r="E22" i="30"/>
  <c r="E21" i="30"/>
  <c r="E20" i="30"/>
  <c r="E19" i="30"/>
  <c r="E18" i="30"/>
  <c r="E14" i="30"/>
  <c r="E11" i="30"/>
  <c r="E8" i="30"/>
  <c r="E5" i="30"/>
  <c r="D108" i="30"/>
  <c r="D103" i="30"/>
  <c r="D99" i="30"/>
  <c r="D96" i="30"/>
  <c r="D93" i="30"/>
  <c r="D92" i="30"/>
  <c r="D90" i="30"/>
  <c r="D85" i="30"/>
  <c r="D83" i="30"/>
  <c r="D81" i="30"/>
  <c r="D79" i="30"/>
  <c r="D77" i="30"/>
  <c r="D75" i="30"/>
  <c r="D73" i="30"/>
  <c r="D71" i="30"/>
  <c r="D67" i="30"/>
  <c r="D64" i="30"/>
  <c r="D63" i="30"/>
  <c r="D62" i="30"/>
  <c r="D60" i="30"/>
  <c r="D59" i="30"/>
  <c r="D58" i="30"/>
  <c r="D56" i="30"/>
  <c r="D52" i="30"/>
  <c r="D49" i="30"/>
  <c r="D42" i="30"/>
  <c r="D39" i="30"/>
  <c r="D37" i="30"/>
  <c r="D35" i="30"/>
  <c r="D34" i="30"/>
  <c r="D28" i="30"/>
  <c r="D24" i="30"/>
  <c r="D23" i="30"/>
  <c r="D22" i="30"/>
  <c r="D21" i="30"/>
  <c r="D20" i="30"/>
  <c r="D19" i="30"/>
  <c r="D18" i="30"/>
  <c r="D14" i="30"/>
  <c r="D11" i="30"/>
  <c r="D8" i="30"/>
  <c r="D5" i="30"/>
  <c r="C108" i="30"/>
  <c r="C103" i="30"/>
  <c r="C99" i="30"/>
  <c r="C96" i="30"/>
  <c r="C93" i="30"/>
  <c r="C92" i="30"/>
  <c r="C90" i="30"/>
  <c r="C85" i="30"/>
  <c r="C83" i="30"/>
  <c r="C81" i="30"/>
  <c r="C79" i="30"/>
  <c r="C77" i="30"/>
  <c r="C75" i="30"/>
  <c r="C73" i="30"/>
  <c r="C71" i="30"/>
  <c r="C67" i="30"/>
  <c r="C64" i="30"/>
  <c r="C63" i="30"/>
  <c r="C62" i="30"/>
  <c r="C60" i="30"/>
  <c r="C59" i="30"/>
  <c r="C58" i="30"/>
  <c r="C56" i="30"/>
  <c r="C52" i="30"/>
  <c r="C49" i="30"/>
  <c r="C42" i="30"/>
  <c r="C39" i="30"/>
  <c r="C37" i="30"/>
  <c r="C35" i="30"/>
  <c r="C34" i="30"/>
  <c r="C28" i="30"/>
  <c r="C24" i="30"/>
  <c r="C23" i="30"/>
  <c r="C22" i="30"/>
  <c r="C21" i="30"/>
  <c r="C20" i="30"/>
  <c r="C19" i="30"/>
  <c r="C18" i="30"/>
  <c r="C14" i="30"/>
  <c r="C11" i="30"/>
  <c r="C8" i="30"/>
  <c r="C5" i="30"/>
  <c r="B108" i="30"/>
  <c r="B24" i="30"/>
  <c r="AF1033" i="49"/>
  <c r="AE1033" i="49"/>
  <c r="N1031" i="49"/>
  <c r="AF1030" i="49"/>
  <c r="AE1030" i="49"/>
  <c r="N1029" i="49"/>
  <c r="AF1027" i="49"/>
  <c r="AE1027" i="49"/>
  <c r="AF1024" i="49"/>
  <c r="AE1024" i="49"/>
  <c r="AE1034" i="49" s="1"/>
  <c r="N1023" i="49"/>
  <c r="AF1019" i="49"/>
  <c r="AE1019" i="49"/>
  <c r="A1018" i="49"/>
  <c r="D1017" i="49"/>
  <c r="A1017" i="49"/>
  <c r="AF1016" i="49"/>
  <c r="AE1016" i="49"/>
  <c r="AE1020" i="49" s="1"/>
  <c r="AF1002" i="49"/>
  <c r="AE1002" i="49"/>
  <c r="A994" i="49"/>
  <c r="AI991" i="49"/>
  <c r="AH991" i="49" s="1"/>
  <c r="AF991" i="49"/>
  <c r="AF1012" i="49" s="1"/>
  <c r="AE991" i="49"/>
  <c r="AE1012" i="49" s="1"/>
  <c r="A990" i="49"/>
  <c r="AF974" i="49"/>
  <c r="AE974" i="49"/>
  <c r="A969" i="49"/>
  <c r="AF950" i="49"/>
  <c r="AE950" i="49"/>
  <c r="A933" i="49"/>
  <c r="AF918" i="49"/>
  <c r="AE918" i="49"/>
  <c r="A907" i="49"/>
  <c r="AF905" i="49"/>
  <c r="AE905" i="49"/>
  <c r="A904" i="49"/>
  <c r="AF901" i="49"/>
  <c r="AE901" i="49"/>
  <c r="A900" i="49"/>
  <c r="AF893" i="49"/>
  <c r="AE893" i="49"/>
  <c r="AF879" i="49"/>
  <c r="AE879" i="49"/>
  <c r="AF865" i="49"/>
  <c r="AE865" i="49"/>
  <c r="A858" i="49"/>
  <c r="AF851" i="49"/>
  <c r="AE851" i="49"/>
  <c r="AF837" i="49"/>
  <c r="AE837" i="49"/>
  <c r="AF823" i="49"/>
  <c r="AF987" i="49" s="1"/>
  <c r="AE823" i="49"/>
  <c r="A816" i="49"/>
  <c r="A772" i="49"/>
  <c r="AF765" i="49"/>
  <c r="AE765" i="49"/>
  <c r="AF751" i="49"/>
  <c r="AE751" i="49"/>
  <c r="AF737" i="49"/>
  <c r="AF814" i="49" s="1"/>
  <c r="AE737" i="49"/>
  <c r="A730" i="49"/>
  <c r="A725" i="49"/>
  <c r="AF723" i="49"/>
  <c r="AE723" i="49"/>
  <c r="A723" i="49"/>
  <c r="A721" i="49"/>
  <c r="A719" i="49"/>
  <c r="K716" i="49"/>
  <c r="AF715" i="49"/>
  <c r="AE715" i="49"/>
  <c r="A714" i="49"/>
  <c r="AF711" i="49"/>
  <c r="AE711" i="49"/>
  <c r="A709" i="49"/>
  <c r="AF702" i="49"/>
  <c r="AE702" i="49"/>
  <c r="A697" i="49"/>
  <c r="AF690" i="49"/>
  <c r="AE690" i="49"/>
  <c r="A685" i="49"/>
  <c r="AF676" i="49"/>
  <c r="AE676" i="49"/>
  <c r="A673" i="49"/>
  <c r="AF670" i="49"/>
  <c r="AE670" i="49"/>
  <c r="AF662" i="49"/>
  <c r="AE662" i="49"/>
  <c r="A657" i="49"/>
  <c r="AF654" i="49"/>
  <c r="AE654" i="49"/>
  <c r="AF645" i="49"/>
  <c r="AE645" i="49"/>
  <c r="A642" i="49"/>
  <c r="AF640" i="49"/>
  <c r="AE640" i="49"/>
  <c r="AE728" i="49" s="1"/>
  <c r="A639" i="49"/>
  <c r="AF628" i="49"/>
  <c r="AE628" i="49"/>
  <c r="A621" i="49"/>
  <c r="AF617" i="49"/>
  <c r="AE617" i="49"/>
  <c r="A615" i="49"/>
  <c r="AF602" i="49"/>
  <c r="AF636" i="49" s="1"/>
  <c r="AE602" i="49"/>
  <c r="A593" i="49"/>
  <c r="AF584" i="49"/>
  <c r="AE584" i="49"/>
  <c r="A577" i="49"/>
  <c r="AF570" i="49"/>
  <c r="AE570" i="49"/>
  <c r="A563" i="49"/>
  <c r="AF553" i="49"/>
  <c r="AE553" i="49"/>
  <c r="AF534" i="49"/>
  <c r="AE534" i="49"/>
  <c r="AF515" i="49"/>
  <c r="AE515" i="49"/>
  <c r="A506" i="49"/>
  <c r="AF496" i="49"/>
  <c r="AE496" i="49"/>
  <c r="AF477" i="49"/>
  <c r="AE477" i="49"/>
  <c r="AF458" i="49"/>
  <c r="AE458" i="49"/>
  <c r="A449" i="49"/>
  <c r="AF439" i="49"/>
  <c r="AE439" i="49"/>
  <c r="AF420" i="49"/>
  <c r="AE420" i="49"/>
  <c r="AF401" i="49"/>
  <c r="AE401" i="49"/>
  <c r="A392" i="49"/>
  <c r="AF382" i="49"/>
  <c r="AE382" i="49"/>
  <c r="AF363" i="49"/>
  <c r="AE363" i="49"/>
  <c r="AF344" i="49"/>
  <c r="AE344" i="49"/>
  <c r="A335" i="49"/>
  <c r="AF325" i="49"/>
  <c r="AE325" i="49"/>
  <c r="AF306" i="49"/>
  <c r="AE306" i="49"/>
  <c r="AF287" i="49"/>
  <c r="AE287" i="49"/>
  <c r="A278" i="49"/>
  <c r="AF276" i="49"/>
  <c r="AE276" i="49"/>
  <c r="AF273" i="49"/>
  <c r="AE273" i="49"/>
  <c r="A272" i="49"/>
  <c r="AJ269" i="49"/>
  <c r="Q270" i="49" s="1"/>
  <c r="AF269" i="49"/>
  <c r="AE269" i="49"/>
  <c r="A268" i="49"/>
  <c r="AF266" i="49"/>
  <c r="AE266" i="49"/>
  <c r="A265" i="49"/>
  <c r="AF263" i="49"/>
  <c r="AF270" i="49" s="1"/>
  <c r="AE263" i="49"/>
  <c r="A262" i="49"/>
  <c r="AF257" i="49"/>
  <c r="AE257" i="49"/>
  <c r="A256" i="49"/>
  <c r="AF242" i="49"/>
  <c r="AE242" i="49"/>
  <c r="A242" i="49"/>
  <c r="A241" i="49"/>
  <c r="A232" i="49"/>
  <c r="AF231" i="49"/>
  <c r="AE231" i="49"/>
  <c r="A231" i="49"/>
  <c r="J229" i="49"/>
  <c r="L268" i="49" s="1"/>
  <c r="K717" i="49" s="1"/>
  <c r="A229" i="49"/>
  <c r="AF228" i="49"/>
  <c r="AF259" i="49" s="1"/>
  <c r="AE228" i="49"/>
  <c r="A228" i="49"/>
  <c r="A219" i="49"/>
  <c r="AF217" i="49"/>
  <c r="AE217" i="49"/>
  <c r="A213" i="49"/>
  <c r="AF198" i="49"/>
  <c r="AE198" i="49"/>
  <c r="A186" i="49"/>
  <c r="A163" i="49"/>
  <c r="AF161" i="49"/>
  <c r="AE161" i="49"/>
  <c r="A142" i="49"/>
  <c r="AF138" i="49"/>
  <c r="AE138" i="49"/>
  <c r="A136" i="49"/>
  <c r="AF131" i="49"/>
  <c r="AE131" i="49"/>
  <c r="AJ128" i="49"/>
  <c r="Q129" i="49" s="1"/>
  <c r="AF128" i="49"/>
  <c r="AE128" i="49"/>
  <c r="L127" i="49"/>
  <c r="A127" i="49"/>
  <c r="AF125" i="49"/>
  <c r="AE125" i="49"/>
  <c r="A124" i="49"/>
  <c r="AF122" i="49"/>
  <c r="AE122" i="49"/>
  <c r="L122" i="49"/>
  <c r="A121" i="49"/>
  <c r="AF119" i="49"/>
  <c r="AE119" i="49"/>
  <c r="A118" i="49"/>
  <c r="AF116" i="49"/>
  <c r="AE116" i="49"/>
  <c r="A115" i="49"/>
  <c r="AF113" i="49"/>
  <c r="AE113" i="49"/>
  <c r="A112" i="49"/>
  <c r="AF110" i="49"/>
  <c r="AE110" i="49"/>
  <c r="A109" i="49"/>
  <c r="L108" i="49"/>
  <c r="AF121" i="49" s="1"/>
  <c r="L121" i="49" s="1"/>
  <c r="L107" i="49"/>
  <c r="AF106" i="49"/>
  <c r="AE106" i="49"/>
  <c r="L106" i="49"/>
  <c r="AH105" i="49"/>
  <c r="L105" i="49"/>
  <c r="A105" i="49"/>
  <c r="AF95" i="49"/>
  <c r="AE95" i="49"/>
  <c r="A93" i="49"/>
  <c r="AF85" i="49"/>
  <c r="AE85" i="49"/>
  <c r="A83" i="49"/>
  <c r="AF73" i="49"/>
  <c r="AE73" i="49"/>
  <c r="A70" i="49"/>
  <c r="AJ69" i="49"/>
  <c r="AI69" i="49" s="1"/>
  <c r="AF66" i="49"/>
  <c r="AE66" i="49"/>
  <c r="A64" i="49"/>
  <c r="AF53" i="49"/>
  <c r="AE53" i="49"/>
  <c r="A46" i="49"/>
  <c r="AF43" i="49"/>
  <c r="AE43" i="49"/>
  <c r="A42" i="49"/>
  <c r="AF40" i="49"/>
  <c r="AE40" i="49"/>
  <c r="A39" i="49"/>
  <c r="AF37" i="49"/>
  <c r="AE37" i="49"/>
  <c r="A36" i="49"/>
  <c r="A34" i="49"/>
  <c r="AF33" i="49"/>
  <c r="AE33" i="49"/>
  <c r="AE132" i="49" s="1"/>
  <c r="A32" i="49"/>
  <c r="AF28" i="49"/>
  <c r="AF29" i="49" s="1"/>
  <c r="AE28" i="49"/>
  <c r="AE29" i="49" s="1"/>
  <c r="A27" i="49"/>
  <c r="AF21" i="49"/>
  <c r="AF22" i="49" s="1"/>
  <c r="AE21" i="49"/>
  <c r="AE22" i="49" s="1"/>
  <c r="A19" i="49"/>
  <c r="AF15" i="49"/>
  <c r="AF16" i="49" s="1"/>
  <c r="AE15" i="49"/>
  <c r="AE16" i="49" s="1"/>
  <c r="A14" i="49"/>
  <c r="A9" i="49"/>
  <c r="E6" i="49"/>
  <c r="AJ719" i="49"/>
  <c r="N719" i="49" s="1"/>
  <c r="U2" i="49"/>
  <c r="A2" i="49"/>
  <c r="A1" i="49"/>
  <c r="AF1033" i="48"/>
  <c r="AE1033" i="48"/>
  <c r="N1031" i="48"/>
  <c r="AF1030" i="48"/>
  <c r="AE1030" i="48"/>
  <c r="N1029" i="48"/>
  <c r="AF1027" i="48"/>
  <c r="AE1027" i="48"/>
  <c r="AF1024" i="48"/>
  <c r="AE1024" i="48"/>
  <c r="N1023" i="48"/>
  <c r="AF1019" i="48"/>
  <c r="AE1019" i="48"/>
  <c r="A1018" i="48"/>
  <c r="D1017" i="48"/>
  <c r="A1017" i="48"/>
  <c r="AF1016" i="48"/>
  <c r="AE1016" i="48"/>
  <c r="AF1002" i="48"/>
  <c r="AE1002" i="48"/>
  <c r="A994" i="48"/>
  <c r="AI991" i="48"/>
  <c r="AF991" i="48"/>
  <c r="AF1012" i="48" s="1"/>
  <c r="AE991" i="48"/>
  <c r="AE1012" i="48" s="1"/>
  <c r="A990" i="48"/>
  <c r="AF974" i="48"/>
  <c r="AE974" i="48"/>
  <c r="A969" i="48"/>
  <c r="AF950" i="48"/>
  <c r="AE950" i="48"/>
  <c r="A933" i="48"/>
  <c r="AF918" i="48"/>
  <c r="AE918" i="48"/>
  <c r="A907" i="48"/>
  <c r="AF905" i="48"/>
  <c r="AE905" i="48"/>
  <c r="A904" i="48"/>
  <c r="AF901" i="48"/>
  <c r="AE901" i="48"/>
  <c r="A900" i="48"/>
  <c r="AF893" i="48"/>
  <c r="AE893" i="48"/>
  <c r="AF879" i="48"/>
  <c r="AE879" i="48"/>
  <c r="AF865" i="48"/>
  <c r="AE865" i="48"/>
  <c r="A858" i="48"/>
  <c r="AF851" i="48"/>
  <c r="AE851" i="48"/>
  <c r="AF837" i="48"/>
  <c r="AE837" i="48"/>
  <c r="AF823" i="48"/>
  <c r="AE823" i="48"/>
  <c r="A816" i="48"/>
  <c r="A772" i="48"/>
  <c r="AF765" i="48"/>
  <c r="AE765" i="48"/>
  <c r="AF751" i="48"/>
  <c r="AE751" i="48"/>
  <c r="AF737" i="48"/>
  <c r="AF814" i="48" s="1"/>
  <c r="AE737" i="48"/>
  <c r="A730" i="48"/>
  <c r="A725" i="48"/>
  <c r="AF723" i="48"/>
  <c r="AE723" i="48"/>
  <c r="A723" i="48"/>
  <c r="A721" i="48"/>
  <c r="A719" i="48"/>
  <c r="K716" i="48"/>
  <c r="AF715" i="48"/>
  <c r="AE715" i="48"/>
  <c r="A714" i="48"/>
  <c r="AF711" i="48"/>
  <c r="AE711" i="48"/>
  <c r="A709" i="48"/>
  <c r="AF702" i="48"/>
  <c r="AE702" i="48"/>
  <c r="A697" i="48"/>
  <c r="AF690" i="48"/>
  <c r="AE690" i="48"/>
  <c r="A685" i="48"/>
  <c r="AF676" i="48"/>
  <c r="AE676" i="48"/>
  <c r="A673" i="48"/>
  <c r="AF670" i="48"/>
  <c r="AE670" i="48"/>
  <c r="AF662" i="48"/>
  <c r="AE662" i="48"/>
  <c r="A657" i="48"/>
  <c r="AF654" i="48"/>
  <c r="AE654" i="48"/>
  <c r="AF645" i="48"/>
  <c r="AE645" i="48"/>
  <c r="A642" i="48"/>
  <c r="AF640" i="48"/>
  <c r="AE640" i="48"/>
  <c r="AE728" i="48" s="1"/>
  <c r="A639" i="48"/>
  <c r="AF628" i="48"/>
  <c r="AE628" i="48"/>
  <c r="A621" i="48"/>
  <c r="AF617" i="48"/>
  <c r="AE617" i="48"/>
  <c r="A615" i="48"/>
  <c r="AF602" i="48"/>
  <c r="AF636" i="48" s="1"/>
  <c r="AE602" i="48"/>
  <c r="A593" i="48"/>
  <c r="AF584" i="48"/>
  <c r="AE584" i="48"/>
  <c r="A577" i="48"/>
  <c r="AF570" i="48"/>
  <c r="AE570" i="48"/>
  <c r="A563" i="48"/>
  <c r="AF553" i="48"/>
  <c r="AE553" i="48"/>
  <c r="AF534" i="48"/>
  <c r="AE534" i="48"/>
  <c r="AF515" i="48"/>
  <c r="AE515" i="48"/>
  <c r="A506" i="48"/>
  <c r="AF496" i="48"/>
  <c r="AE496" i="48"/>
  <c r="AF477" i="48"/>
  <c r="AE477" i="48"/>
  <c r="AF458" i="48"/>
  <c r="AE458" i="48"/>
  <c r="A449" i="48"/>
  <c r="AF439" i="48"/>
  <c r="AE439" i="48"/>
  <c r="AF420" i="48"/>
  <c r="AE420" i="48"/>
  <c r="AF401" i="48"/>
  <c r="AE401" i="48"/>
  <c r="A392" i="48"/>
  <c r="AF382" i="48"/>
  <c r="AE382" i="48"/>
  <c r="AF363" i="48"/>
  <c r="AE363" i="48"/>
  <c r="AF344" i="48"/>
  <c r="AE344" i="48"/>
  <c r="A335" i="48"/>
  <c r="AF325" i="48"/>
  <c r="AE325" i="48"/>
  <c r="AF306" i="48"/>
  <c r="AE306" i="48"/>
  <c r="AF287" i="48"/>
  <c r="AE287" i="48"/>
  <c r="A278" i="48"/>
  <c r="AF276" i="48"/>
  <c r="AE276" i="48"/>
  <c r="AF273" i="48"/>
  <c r="AE273" i="48"/>
  <c r="A272" i="48"/>
  <c r="AJ269" i="48"/>
  <c r="Q270" i="48" s="1"/>
  <c r="AF269" i="48"/>
  <c r="AE269" i="48"/>
  <c r="A268" i="48"/>
  <c r="AF266" i="48"/>
  <c r="AE266" i="48"/>
  <c r="A265" i="48"/>
  <c r="AF263" i="48"/>
  <c r="AF270" i="48" s="1"/>
  <c r="AE263" i="48"/>
  <c r="A262" i="48"/>
  <c r="AF257" i="48"/>
  <c r="AE257" i="48"/>
  <c r="A256" i="48"/>
  <c r="AF242" i="48"/>
  <c r="AE242" i="48"/>
  <c r="A242" i="48"/>
  <c r="A241" i="48"/>
  <c r="A232" i="48"/>
  <c r="AF231" i="48"/>
  <c r="AE231" i="48"/>
  <c r="A231" i="48"/>
  <c r="J229" i="48"/>
  <c r="L268" i="48" s="1"/>
  <c r="K717" i="48" s="1"/>
  <c r="A229" i="48"/>
  <c r="AF228" i="48"/>
  <c r="AE228" i="48"/>
  <c r="A228" i="48"/>
  <c r="A219" i="48"/>
  <c r="AF217" i="48"/>
  <c r="AE217" i="48"/>
  <c r="A213" i="48"/>
  <c r="AF198" i="48"/>
  <c r="AE198" i="48"/>
  <c r="A186" i="48"/>
  <c r="A163" i="48"/>
  <c r="AF161" i="48"/>
  <c r="AE161" i="48"/>
  <c r="A142" i="48"/>
  <c r="AF138" i="48"/>
  <c r="AE138" i="48"/>
  <c r="A136" i="48"/>
  <c r="AF131" i="48"/>
  <c r="AE131" i="48"/>
  <c r="AJ128" i="48"/>
  <c r="Q129" i="48" s="1"/>
  <c r="AF128" i="48"/>
  <c r="AE128" i="48"/>
  <c r="L127" i="48"/>
  <c r="A127" i="48"/>
  <c r="AF125" i="48"/>
  <c r="AE125" i="48"/>
  <c r="A124" i="48"/>
  <c r="AF122" i="48"/>
  <c r="AE122" i="48"/>
  <c r="L122" i="48"/>
  <c r="A121" i="48"/>
  <c r="AF119" i="48"/>
  <c r="AE119" i="48"/>
  <c r="A118" i="48"/>
  <c r="AF116" i="48"/>
  <c r="AE116" i="48"/>
  <c r="A115" i="48"/>
  <c r="AF113" i="48"/>
  <c r="AE113" i="48"/>
  <c r="A112" i="48"/>
  <c r="AF110" i="48"/>
  <c r="AE110" i="48"/>
  <c r="A109" i="48"/>
  <c r="L108" i="48"/>
  <c r="AF121" i="48" s="1"/>
  <c r="L107" i="48"/>
  <c r="AF106" i="48"/>
  <c r="AE106" i="48"/>
  <c r="L106" i="48"/>
  <c r="AH105" i="48"/>
  <c r="L105" i="48"/>
  <c r="A105" i="48"/>
  <c r="AF95" i="48"/>
  <c r="AE95" i="48"/>
  <c r="A93" i="48"/>
  <c r="AF85" i="48"/>
  <c r="AE85" i="48"/>
  <c r="A83" i="48"/>
  <c r="AF73" i="48"/>
  <c r="AE73" i="48"/>
  <c r="A70" i="48"/>
  <c r="AJ69" i="48"/>
  <c r="AI69" i="48" s="1"/>
  <c r="AF66" i="48"/>
  <c r="AE66" i="48"/>
  <c r="A64" i="48"/>
  <c r="AF53" i="48"/>
  <c r="AE53" i="48"/>
  <c r="A46" i="48"/>
  <c r="AF43" i="48"/>
  <c r="AE43" i="48"/>
  <c r="A42" i="48"/>
  <c r="AF40" i="48"/>
  <c r="AE40" i="48"/>
  <c r="A39" i="48"/>
  <c r="AF37" i="48"/>
  <c r="AE37" i="48"/>
  <c r="A36" i="48"/>
  <c r="A34" i="48"/>
  <c r="AF33" i="48"/>
  <c r="AE33" i="48"/>
  <c r="A32" i="48"/>
  <c r="AF28" i="48"/>
  <c r="AF29" i="48" s="1"/>
  <c r="AE28" i="48"/>
  <c r="AE29" i="48" s="1"/>
  <c r="A27" i="48"/>
  <c r="AF21" i="48"/>
  <c r="AF22" i="48" s="1"/>
  <c r="AE21" i="48"/>
  <c r="AE22" i="48" s="1"/>
  <c r="A19" i="48"/>
  <c r="AF15" i="48"/>
  <c r="AF16" i="48" s="1"/>
  <c r="AE15" i="48"/>
  <c r="AE16" i="48" s="1"/>
  <c r="A14" i="48"/>
  <c r="A9" i="48"/>
  <c r="E6" i="48"/>
  <c r="U2" i="48"/>
  <c r="A2" i="48"/>
  <c r="A1" i="48"/>
  <c r="AF1033" i="47"/>
  <c r="AE1033" i="47"/>
  <c r="N1031" i="47"/>
  <c r="AF1030" i="47"/>
  <c r="AE1030" i="47"/>
  <c r="N1029" i="47"/>
  <c r="AF1027" i="47"/>
  <c r="AE1027" i="47"/>
  <c r="AF1024" i="47"/>
  <c r="AE1024" i="47"/>
  <c r="AE1034" i="47" s="1"/>
  <c r="N1023" i="47"/>
  <c r="AF1019" i="47"/>
  <c r="AE1019" i="47"/>
  <c r="A1018" i="47"/>
  <c r="D1017" i="47"/>
  <c r="A1017" i="47"/>
  <c r="AF1016" i="47"/>
  <c r="AF1020" i="47" s="1"/>
  <c r="AE1016" i="47"/>
  <c r="AE1020" i="47" s="1"/>
  <c r="AF1002" i="47"/>
  <c r="AE1002" i="47"/>
  <c r="A994" i="47"/>
  <c r="AI991" i="47"/>
  <c r="AF991" i="47"/>
  <c r="AF1012" i="47" s="1"/>
  <c r="AE991" i="47"/>
  <c r="AE1012" i="47" s="1"/>
  <c r="A990" i="47"/>
  <c r="AF974" i="47"/>
  <c r="AE974" i="47"/>
  <c r="A969" i="47"/>
  <c r="AF950" i="47"/>
  <c r="AE950" i="47"/>
  <c r="A933" i="47"/>
  <c r="AF918" i="47"/>
  <c r="AE918" i="47"/>
  <c r="A907" i="47"/>
  <c r="AF905" i="47"/>
  <c r="AE905" i="47"/>
  <c r="A904" i="47"/>
  <c r="AF901" i="47"/>
  <c r="AE901" i="47"/>
  <c r="A900" i="47"/>
  <c r="AF893" i="47"/>
  <c r="AE893" i="47"/>
  <c r="AF879" i="47"/>
  <c r="AE879" i="47"/>
  <c r="AF865" i="47"/>
  <c r="AE865" i="47"/>
  <c r="A858" i="47"/>
  <c r="AF851" i="47"/>
  <c r="AE851" i="47"/>
  <c r="AF837" i="47"/>
  <c r="AE837" i="47"/>
  <c r="AF823" i="47"/>
  <c r="AE823" i="47"/>
  <c r="A816" i="47"/>
  <c r="A772" i="47"/>
  <c r="AF765" i="47"/>
  <c r="AE765" i="47"/>
  <c r="AF751" i="47"/>
  <c r="AE751" i="47"/>
  <c r="AF737" i="47"/>
  <c r="AE737" i="47"/>
  <c r="A730" i="47"/>
  <c r="A725" i="47"/>
  <c r="AF723" i="47"/>
  <c r="AE723" i="47"/>
  <c r="A723" i="47"/>
  <c r="A721" i="47"/>
  <c r="A719" i="47"/>
  <c r="K716" i="47"/>
  <c r="AF715" i="47"/>
  <c r="AE715" i="47"/>
  <c r="A714" i="47"/>
  <c r="AF711" i="47"/>
  <c r="AE711" i="47"/>
  <c r="A709" i="47"/>
  <c r="AF702" i="47"/>
  <c r="AE702" i="47"/>
  <c r="A697" i="47"/>
  <c r="AF690" i="47"/>
  <c r="AE690" i="47"/>
  <c r="A685" i="47"/>
  <c r="AF676" i="47"/>
  <c r="AE676" i="47"/>
  <c r="A673" i="47"/>
  <c r="AF670" i="47"/>
  <c r="AE670" i="47"/>
  <c r="AF662" i="47"/>
  <c r="AE662" i="47"/>
  <c r="A657" i="47"/>
  <c r="AF654" i="47"/>
  <c r="AE654" i="47"/>
  <c r="AF645" i="47"/>
  <c r="AE645" i="47"/>
  <c r="A642" i="47"/>
  <c r="AF640" i="47"/>
  <c r="AE640" i="47"/>
  <c r="A639" i="47"/>
  <c r="AF628" i="47"/>
  <c r="AE628" i="47"/>
  <c r="A621" i="47"/>
  <c r="AF617" i="47"/>
  <c r="AE617" i="47"/>
  <c r="A615" i="47"/>
  <c r="AF602" i="47"/>
  <c r="AE602" i="47"/>
  <c r="A593" i="47"/>
  <c r="AF584" i="47"/>
  <c r="AE584" i="47"/>
  <c r="A577" i="47"/>
  <c r="AF570" i="47"/>
  <c r="AE570" i="47"/>
  <c r="A563" i="47"/>
  <c r="AF553" i="47"/>
  <c r="AE553" i="47"/>
  <c r="AF534" i="47"/>
  <c r="AE534" i="47"/>
  <c r="AF515" i="47"/>
  <c r="AE515" i="47"/>
  <c r="A506" i="47"/>
  <c r="AF496" i="47"/>
  <c r="AE496" i="47"/>
  <c r="AF477" i="47"/>
  <c r="AE477" i="47"/>
  <c r="AF458" i="47"/>
  <c r="AE458" i="47"/>
  <c r="A449" i="47"/>
  <c r="AF439" i="47"/>
  <c r="AE439" i="47"/>
  <c r="AF420" i="47"/>
  <c r="AE420" i="47"/>
  <c r="AF401" i="47"/>
  <c r="AE401" i="47"/>
  <c r="A392" i="47"/>
  <c r="AF382" i="47"/>
  <c r="AE382" i="47"/>
  <c r="AF363" i="47"/>
  <c r="AE363" i="47"/>
  <c r="AF344" i="47"/>
  <c r="AE344" i="47"/>
  <c r="A335" i="47"/>
  <c r="AF325" i="47"/>
  <c r="AE325" i="47"/>
  <c r="AF306" i="47"/>
  <c r="AE306" i="47"/>
  <c r="AF287" i="47"/>
  <c r="AE287" i="47"/>
  <c r="A278" i="47"/>
  <c r="AF276" i="47"/>
  <c r="AE276" i="47"/>
  <c r="AF273" i="47"/>
  <c r="AE273" i="47"/>
  <c r="A272" i="47"/>
  <c r="AJ269" i="47"/>
  <c r="Q270" i="47" s="1"/>
  <c r="AF269" i="47"/>
  <c r="AE269" i="47"/>
  <c r="A268" i="47"/>
  <c r="AF266" i="47"/>
  <c r="AE266" i="47"/>
  <c r="A265" i="47"/>
  <c r="AF263" i="47"/>
  <c r="AE263" i="47"/>
  <c r="A262" i="47"/>
  <c r="AF257" i="47"/>
  <c r="AE257" i="47"/>
  <c r="A256" i="47"/>
  <c r="AF242" i="47"/>
  <c r="AE242" i="47"/>
  <c r="A242" i="47"/>
  <c r="A241" i="47"/>
  <c r="A232" i="47"/>
  <c r="AF231" i="47"/>
  <c r="AE231" i="47"/>
  <c r="A231" i="47"/>
  <c r="J229" i="47"/>
  <c r="L268" i="47" s="1"/>
  <c r="K717" i="47" s="1"/>
  <c r="A229" i="47"/>
  <c r="AF228" i="47"/>
  <c r="AE228" i="47"/>
  <c r="A228" i="47"/>
  <c r="A219" i="47"/>
  <c r="AF217" i="47"/>
  <c r="AE217" i="47"/>
  <c r="A213" i="47"/>
  <c r="AF198" i="47"/>
  <c r="AE198" i="47"/>
  <c r="A186" i="47"/>
  <c r="A163" i="47"/>
  <c r="AF161" i="47"/>
  <c r="AE161" i="47"/>
  <c r="A142" i="47"/>
  <c r="AF138" i="47"/>
  <c r="AE138" i="47"/>
  <c r="AE224" i="47" s="1"/>
  <c r="A136" i="47"/>
  <c r="AF131" i="47"/>
  <c r="AE131" i="47"/>
  <c r="AJ128" i="47"/>
  <c r="Q129" i="47" s="1"/>
  <c r="AF128" i="47"/>
  <c r="AE128" i="47"/>
  <c r="L127" i="47"/>
  <c r="A127" i="47"/>
  <c r="AF125" i="47"/>
  <c r="AE125" i="47"/>
  <c r="A124" i="47"/>
  <c r="AF122" i="47"/>
  <c r="AE122" i="47"/>
  <c r="L122" i="47"/>
  <c r="A121" i="47"/>
  <c r="AF119" i="47"/>
  <c r="AE119" i="47"/>
  <c r="A118" i="47"/>
  <c r="AF116" i="47"/>
  <c r="AE116" i="47"/>
  <c r="A115" i="47"/>
  <c r="AF113" i="47"/>
  <c r="AE113" i="47"/>
  <c r="A112" i="47"/>
  <c r="AF110" i="47"/>
  <c r="AE110" i="47"/>
  <c r="A109" i="47"/>
  <c r="L108" i="47"/>
  <c r="AF121" i="47" s="1"/>
  <c r="L121" i="47" s="1"/>
  <c r="L107" i="47"/>
  <c r="AF106" i="47"/>
  <c r="AE106" i="47"/>
  <c r="L106" i="47"/>
  <c r="AH105" i="47"/>
  <c r="L105" i="47"/>
  <c r="A105" i="47"/>
  <c r="AF95" i="47"/>
  <c r="AE95" i="47"/>
  <c r="A93" i="47"/>
  <c r="AF85" i="47"/>
  <c r="AE85" i="47"/>
  <c r="A83" i="47"/>
  <c r="AF73" i="47"/>
  <c r="AE73" i="47"/>
  <c r="A70" i="47"/>
  <c r="AJ69" i="47"/>
  <c r="AI69" i="47" s="1"/>
  <c r="AF66" i="47"/>
  <c r="AE66" i="47"/>
  <c r="A64" i="47"/>
  <c r="AF53" i="47"/>
  <c r="AE53" i="47"/>
  <c r="A46" i="47"/>
  <c r="AF43" i="47"/>
  <c r="AE43" i="47"/>
  <c r="A42" i="47"/>
  <c r="AF40" i="47"/>
  <c r="AE40" i="47"/>
  <c r="A39" i="47"/>
  <c r="AF37" i="47"/>
  <c r="AE37" i="47"/>
  <c r="A36" i="47"/>
  <c r="A34" i="47"/>
  <c r="AF33" i="47"/>
  <c r="AE33" i="47"/>
  <c r="A32" i="47"/>
  <c r="AF28" i="47"/>
  <c r="AF29" i="47" s="1"/>
  <c r="AE28" i="47"/>
  <c r="AE29" i="47" s="1"/>
  <c r="A27" i="47"/>
  <c r="AF21" i="47"/>
  <c r="AF22" i="47" s="1"/>
  <c r="AE21" i="47"/>
  <c r="AE22" i="47" s="1"/>
  <c r="A19" i="47"/>
  <c r="AF15" i="47"/>
  <c r="AF16" i="47" s="1"/>
  <c r="AE15" i="47"/>
  <c r="AE16" i="47" s="1"/>
  <c r="A14" i="47"/>
  <c r="A9" i="47"/>
  <c r="E6" i="47"/>
  <c r="A2" i="47"/>
  <c r="A1" i="47"/>
  <c r="AF1033" i="46"/>
  <c r="AE1033" i="46"/>
  <c r="N1031" i="46"/>
  <c r="AF1030" i="46"/>
  <c r="AE1030" i="46"/>
  <c r="N1029" i="46"/>
  <c r="AF1027" i="46"/>
  <c r="AE1027" i="46"/>
  <c r="AF1024" i="46"/>
  <c r="AE1024" i="46"/>
  <c r="AE1034" i="46" s="1"/>
  <c r="N1023" i="46"/>
  <c r="AF1019" i="46"/>
  <c r="AE1019" i="46"/>
  <c r="A1018" i="46"/>
  <c r="D1017" i="46"/>
  <c r="A1017" i="46"/>
  <c r="AF1016" i="46"/>
  <c r="AF1020" i="46" s="1"/>
  <c r="AE1016" i="46"/>
  <c r="AE1020" i="46" s="1"/>
  <c r="AF1002" i="46"/>
  <c r="AE1002" i="46"/>
  <c r="A994" i="46"/>
  <c r="AI991" i="46"/>
  <c r="AF991" i="46"/>
  <c r="AF1012" i="46" s="1"/>
  <c r="AE991" i="46"/>
  <c r="AE1012" i="46" s="1"/>
  <c r="A990" i="46"/>
  <c r="AF974" i="46"/>
  <c r="AE974" i="46"/>
  <c r="A969" i="46"/>
  <c r="AF950" i="46"/>
  <c r="AE950" i="46"/>
  <c r="A933" i="46"/>
  <c r="AF918" i="46"/>
  <c r="AE918" i="46"/>
  <c r="A907" i="46"/>
  <c r="AF905" i="46"/>
  <c r="AE905" i="46"/>
  <c r="A904" i="46"/>
  <c r="AF901" i="46"/>
  <c r="AE901" i="46"/>
  <c r="A900" i="46"/>
  <c r="AF893" i="46"/>
  <c r="AE893" i="46"/>
  <c r="AF879" i="46"/>
  <c r="AE879" i="46"/>
  <c r="AF865" i="46"/>
  <c r="AE865" i="46"/>
  <c r="A858" i="46"/>
  <c r="AF851" i="46"/>
  <c r="AE851" i="46"/>
  <c r="AF837" i="46"/>
  <c r="AE837" i="46"/>
  <c r="AF823" i="46"/>
  <c r="AE823" i="46"/>
  <c r="A816" i="46"/>
  <c r="A772" i="46"/>
  <c r="AF765" i="46"/>
  <c r="AE765" i="46"/>
  <c r="AF751" i="46"/>
  <c r="AE751" i="46"/>
  <c r="AF737" i="46"/>
  <c r="AE737" i="46"/>
  <c r="A730" i="46"/>
  <c r="A725" i="46"/>
  <c r="AF723" i="46"/>
  <c r="AE723" i="46"/>
  <c r="A723" i="46"/>
  <c r="A721" i="46"/>
  <c r="A719" i="46"/>
  <c r="K716" i="46"/>
  <c r="AF715" i="46"/>
  <c r="AE715" i="46"/>
  <c r="A714" i="46"/>
  <c r="AF711" i="46"/>
  <c r="AE711" i="46"/>
  <c r="A709" i="46"/>
  <c r="AF702" i="46"/>
  <c r="AE702" i="46"/>
  <c r="A697" i="46"/>
  <c r="AF690" i="46"/>
  <c r="AE690" i="46"/>
  <c r="A685" i="46"/>
  <c r="AF676" i="46"/>
  <c r="AE676" i="46"/>
  <c r="A673" i="46"/>
  <c r="AF670" i="46"/>
  <c r="AE670" i="46"/>
  <c r="AF662" i="46"/>
  <c r="AE662" i="46"/>
  <c r="A657" i="46"/>
  <c r="AF654" i="46"/>
  <c r="AE654" i="46"/>
  <c r="AF645" i="46"/>
  <c r="AE645" i="46"/>
  <c r="A642" i="46"/>
  <c r="AF640" i="46"/>
  <c r="AE640" i="46"/>
  <c r="A639" i="46"/>
  <c r="AF628" i="46"/>
  <c r="AE628" i="46"/>
  <c r="A621" i="46"/>
  <c r="AF617" i="46"/>
  <c r="AE617" i="46"/>
  <c r="A615" i="46"/>
  <c r="AF602" i="46"/>
  <c r="AE602" i="46"/>
  <c r="A593" i="46"/>
  <c r="AF584" i="46"/>
  <c r="AE584" i="46"/>
  <c r="A577" i="46"/>
  <c r="AF570" i="46"/>
  <c r="AE570" i="46"/>
  <c r="A563" i="46"/>
  <c r="AF553" i="46"/>
  <c r="AE553" i="46"/>
  <c r="AF534" i="46"/>
  <c r="AE534" i="46"/>
  <c r="AF515" i="46"/>
  <c r="AE515" i="46"/>
  <c r="A506" i="46"/>
  <c r="AF496" i="46"/>
  <c r="AE496" i="46"/>
  <c r="AF477" i="46"/>
  <c r="AE477" i="46"/>
  <c r="AF458" i="46"/>
  <c r="AE458" i="46"/>
  <c r="A449" i="46"/>
  <c r="AF439" i="46"/>
  <c r="AE439" i="46"/>
  <c r="AF420" i="46"/>
  <c r="AE420" i="46"/>
  <c r="AF401" i="46"/>
  <c r="AE401" i="46"/>
  <c r="A392" i="46"/>
  <c r="AF382" i="46"/>
  <c r="AE382" i="46"/>
  <c r="AF363" i="46"/>
  <c r="AE363" i="46"/>
  <c r="AF344" i="46"/>
  <c r="AE344" i="46"/>
  <c r="A335" i="46"/>
  <c r="AF325" i="46"/>
  <c r="AE325" i="46"/>
  <c r="AF306" i="46"/>
  <c r="AE306" i="46"/>
  <c r="AF287" i="46"/>
  <c r="AE287" i="46"/>
  <c r="A278" i="46"/>
  <c r="AF276" i="46"/>
  <c r="AE276" i="46"/>
  <c r="AF273" i="46"/>
  <c r="AE273" i="46"/>
  <c r="AF591" i="46" s="1"/>
  <c r="A272" i="46"/>
  <c r="AJ269" i="46"/>
  <c r="Q270" i="46" s="1"/>
  <c r="AF269" i="46"/>
  <c r="AE269" i="46"/>
  <c r="A268" i="46"/>
  <c r="AF266" i="46"/>
  <c r="AE266" i="46"/>
  <c r="A265" i="46"/>
  <c r="AF263" i="46"/>
  <c r="AE263" i="46"/>
  <c r="A262" i="46"/>
  <c r="AF257" i="46"/>
  <c r="AE257" i="46"/>
  <c r="A256" i="46"/>
  <c r="AF242" i="46"/>
  <c r="AE242" i="46"/>
  <c r="A242" i="46"/>
  <c r="A241" i="46"/>
  <c r="A232" i="46"/>
  <c r="AF231" i="46"/>
  <c r="AE231" i="46"/>
  <c r="A231" i="46"/>
  <c r="J229" i="46"/>
  <c r="L268" i="46" s="1"/>
  <c r="K717" i="46" s="1"/>
  <c r="A229" i="46"/>
  <c r="AF228" i="46"/>
  <c r="AE228" i="46"/>
  <c r="A228" i="46"/>
  <c r="A219" i="46"/>
  <c r="AF217" i="46"/>
  <c r="AE217" i="46"/>
  <c r="A213" i="46"/>
  <c r="AF198" i="46"/>
  <c r="AE198" i="46"/>
  <c r="A186" i="46"/>
  <c r="A163" i="46"/>
  <c r="AF161" i="46"/>
  <c r="AE161" i="46"/>
  <c r="A142" i="46"/>
  <c r="AF138" i="46"/>
  <c r="AE138" i="46"/>
  <c r="AE224" i="46" s="1"/>
  <c r="A136" i="46"/>
  <c r="AF131" i="46"/>
  <c r="AE131" i="46"/>
  <c r="AJ128" i="46"/>
  <c r="Q129" i="46" s="1"/>
  <c r="AF128" i="46"/>
  <c r="AE128" i="46"/>
  <c r="L127" i="46"/>
  <c r="A127" i="46"/>
  <c r="AF125" i="46"/>
  <c r="AE125" i="46"/>
  <c r="A124" i="46"/>
  <c r="AF122" i="46"/>
  <c r="AE122" i="46"/>
  <c r="L122" i="46"/>
  <c r="A121" i="46"/>
  <c r="AF119" i="46"/>
  <c r="AE119" i="46"/>
  <c r="A118" i="46"/>
  <c r="AF116" i="46"/>
  <c r="AE116" i="46"/>
  <c r="A115" i="46"/>
  <c r="AF113" i="46"/>
  <c r="AE113" i="46"/>
  <c r="A112" i="46"/>
  <c r="AF110" i="46"/>
  <c r="AE110" i="46"/>
  <c r="A109" i="46"/>
  <c r="L108" i="46"/>
  <c r="AF121" i="46" s="1"/>
  <c r="L121" i="46" s="1"/>
  <c r="L107" i="46"/>
  <c r="AF106" i="46"/>
  <c r="AE106" i="46"/>
  <c r="L106" i="46"/>
  <c r="AH105" i="46"/>
  <c r="L105" i="46"/>
  <c r="A105" i="46"/>
  <c r="AF95" i="46"/>
  <c r="AE95" i="46"/>
  <c r="A93" i="46"/>
  <c r="AF85" i="46"/>
  <c r="AE85" i="46"/>
  <c r="A83" i="46"/>
  <c r="AF73" i="46"/>
  <c r="AE73" i="46"/>
  <c r="A70" i="46"/>
  <c r="AJ69" i="46"/>
  <c r="AI69" i="46" s="1"/>
  <c r="Q123" i="46" s="1"/>
  <c r="AF66" i="46"/>
  <c r="AE66" i="46"/>
  <c r="A64" i="46"/>
  <c r="AF53" i="46"/>
  <c r="AE53" i="46"/>
  <c r="A46" i="46"/>
  <c r="AF43" i="46"/>
  <c r="AE43" i="46"/>
  <c r="A42" i="46"/>
  <c r="AF40" i="46"/>
  <c r="AE40" i="46"/>
  <c r="A39" i="46"/>
  <c r="AF37" i="46"/>
  <c r="AE37" i="46"/>
  <c r="A36" i="46"/>
  <c r="A34" i="46"/>
  <c r="AF33" i="46"/>
  <c r="AE33" i="46"/>
  <c r="A32" i="46"/>
  <c r="AF28" i="46"/>
  <c r="AF29" i="46" s="1"/>
  <c r="AE28" i="46"/>
  <c r="AE29" i="46" s="1"/>
  <c r="A27" i="46"/>
  <c r="AF21" i="46"/>
  <c r="AF22" i="46" s="1"/>
  <c r="AE21" i="46"/>
  <c r="AE22" i="46" s="1"/>
  <c r="A19" i="46"/>
  <c r="AF15" i="46"/>
  <c r="AF16" i="46" s="1"/>
  <c r="AE15" i="46"/>
  <c r="AE16" i="46" s="1"/>
  <c r="A14" i="46"/>
  <c r="A9" i="46"/>
  <c r="E6" i="46"/>
  <c r="U2" i="46"/>
  <c r="A2" i="46"/>
  <c r="A1" i="46"/>
  <c r="AF1033" i="45"/>
  <c r="AE1033" i="45"/>
  <c r="N1031" i="45"/>
  <c r="AF1030" i="45"/>
  <c r="AE1030" i="45"/>
  <c r="N1029" i="45"/>
  <c r="AF1027" i="45"/>
  <c r="AE1027" i="45"/>
  <c r="AF1024" i="45"/>
  <c r="AE1024" i="45"/>
  <c r="N1023" i="45"/>
  <c r="AF1019" i="45"/>
  <c r="AE1019" i="45"/>
  <c r="A1018" i="45"/>
  <c r="D1017" i="45"/>
  <c r="A1017" i="45"/>
  <c r="AF1016" i="45"/>
  <c r="AE1016" i="45"/>
  <c r="AF1002" i="45"/>
  <c r="AE1002" i="45"/>
  <c r="A994" i="45"/>
  <c r="AI991" i="45"/>
  <c r="AF991" i="45"/>
  <c r="AF1012" i="45" s="1"/>
  <c r="AE991" i="45"/>
  <c r="AE1012" i="45" s="1"/>
  <c r="A990" i="45"/>
  <c r="AF974" i="45"/>
  <c r="AE974" i="45"/>
  <c r="A969" i="45"/>
  <c r="AF950" i="45"/>
  <c r="AE950" i="45"/>
  <c r="A933" i="45"/>
  <c r="AF918" i="45"/>
  <c r="AE918" i="45"/>
  <c r="A907" i="45"/>
  <c r="AF905" i="45"/>
  <c r="AE905" i="45"/>
  <c r="A904" i="45"/>
  <c r="AF901" i="45"/>
  <c r="AE901" i="45"/>
  <c r="A900" i="45"/>
  <c r="AF893" i="45"/>
  <c r="AE893" i="45"/>
  <c r="AF879" i="45"/>
  <c r="AE879" i="45"/>
  <c r="AF865" i="45"/>
  <c r="AE865" i="45"/>
  <c r="A858" i="45"/>
  <c r="AF851" i="45"/>
  <c r="AE851" i="45"/>
  <c r="AF837" i="45"/>
  <c r="AE837" i="45"/>
  <c r="AF823" i="45"/>
  <c r="AE823" i="45"/>
  <c r="A816" i="45"/>
  <c r="A772" i="45"/>
  <c r="AF765" i="45"/>
  <c r="AE765" i="45"/>
  <c r="AF751" i="45"/>
  <c r="AE751" i="45"/>
  <c r="AF737" i="45"/>
  <c r="AE737" i="45"/>
  <c r="AE814" i="45" s="1"/>
  <c r="A730" i="45"/>
  <c r="A725" i="45"/>
  <c r="AF723" i="45"/>
  <c r="AE723" i="45"/>
  <c r="A723" i="45"/>
  <c r="A721" i="45"/>
  <c r="A719" i="45"/>
  <c r="K716" i="45"/>
  <c r="AF715" i="45"/>
  <c r="AE715" i="45"/>
  <c r="A714" i="45"/>
  <c r="AF711" i="45"/>
  <c r="AE711" i="45"/>
  <c r="A709" i="45"/>
  <c r="AF702" i="45"/>
  <c r="AE702" i="45"/>
  <c r="A697" i="45"/>
  <c r="AF690" i="45"/>
  <c r="AE690" i="45"/>
  <c r="A685" i="45"/>
  <c r="AF676" i="45"/>
  <c r="AE676" i="45"/>
  <c r="A673" i="45"/>
  <c r="AF670" i="45"/>
  <c r="AE670" i="45"/>
  <c r="AF662" i="45"/>
  <c r="AE662" i="45"/>
  <c r="A657" i="45"/>
  <c r="AF654" i="45"/>
  <c r="AE654" i="45"/>
  <c r="AF645" i="45"/>
  <c r="AE645" i="45"/>
  <c r="A642" i="45"/>
  <c r="AF640" i="45"/>
  <c r="AE640" i="45"/>
  <c r="A639" i="45"/>
  <c r="AF628" i="45"/>
  <c r="AE628" i="45"/>
  <c r="A621" i="45"/>
  <c r="AF617" i="45"/>
  <c r="AE617" i="45"/>
  <c r="A615" i="45"/>
  <c r="AF602" i="45"/>
  <c r="AE602" i="45"/>
  <c r="A593" i="45"/>
  <c r="AF584" i="45"/>
  <c r="AE584" i="45"/>
  <c r="A577" i="45"/>
  <c r="AF570" i="45"/>
  <c r="AE570" i="45"/>
  <c r="A563" i="45"/>
  <c r="AF553" i="45"/>
  <c r="AE553" i="45"/>
  <c r="AF534" i="45"/>
  <c r="AE534" i="45"/>
  <c r="AF515" i="45"/>
  <c r="AE515" i="45"/>
  <c r="A506" i="45"/>
  <c r="AF496" i="45"/>
  <c r="AE496" i="45"/>
  <c r="AF477" i="45"/>
  <c r="AE477" i="45"/>
  <c r="AF458" i="45"/>
  <c r="AE458" i="45"/>
  <c r="A449" i="45"/>
  <c r="AF439" i="45"/>
  <c r="AE439" i="45"/>
  <c r="AF420" i="45"/>
  <c r="AE420" i="45"/>
  <c r="AF401" i="45"/>
  <c r="AE401" i="45"/>
  <c r="A392" i="45"/>
  <c r="AF382" i="45"/>
  <c r="AE382" i="45"/>
  <c r="AF363" i="45"/>
  <c r="AE363" i="45"/>
  <c r="AF344" i="45"/>
  <c r="AE344" i="45"/>
  <c r="A335" i="45"/>
  <c r="AF325" i="45"/>
  <c r="AE325" i="45"/>
  <c r="AF306" i="45"/>
  <c r="AE306" i="45"/>
  <c r="AF287" i="45"/>
  <c r="AE287" i="45"/>
  <c r="A278" i="45"/>
  <c r="AF276" i="45"/>
  <c r="AE276" i="45"/>
  <c r="AF273" i="45"/>
  <c r="AE273" i="45"/>
  <c r="A272" i="45"/>
  <c r="AJ269" i="45"/>
  <c r="Q270" i="45" s="1"/>
  <c r="AF269" i="45"/>
  <c r="AE269" i="45"/>
  <c r="A268" i="45"/>
  <c r="AF266" i="45"/>
  <c r="AE266" i="45"/>
  <c r="A265" i="45"/>
  <c r="AF263" i="45"/>
  <c r="AE263" i="45"/>
  <c r="A262" i="45"/>
  <c r="AF257" i="45"/>
  <c r="AE257" i="45"/>
  <c r="A256" i="45"/>
  <c r="AF242" i="45"/>
  <c r="AE242" i="45"/>
  <c r="A242" i="45"/>
  <c r="A241" i="45"/>
  <c r="A232" i="45"/>
  <c r="AF231" i="45"/>
  <c r="AE231" i="45"/>
  <c r="A231" i="45"/>
  <c r="J229" i="45"/>
  <c r="L268" i="45" s="1"/>
  <c r="K717" i="45" s="1"/>
  <c r="A229" i="45"/>
  <c r="AF228" i="45"/>
  <c r="AE228" i="45"/>
  <c r="A228" i="45"/>
  <c r="A219" i="45"/>
  <c r="AF217" i="45"/>
  <c r="AE217" i="45"/>
  <c r="A213" i="45"/>
  <c r="AF198" i="45"/>
  <c r="AE198" i="45"/>
  <c r="A186" i="45"/>
  <c r="A163" i="45"/>
  <c r="AF161" i="45"/>
  <c r="AE161" i="45"/>
  <c r="A142" i="45"/>
  <c r="AF138" i="45"/>
  <c r="AE138" i="45"/>
  <c r="A136" i="45"/>
  <c r="AF131" i="45"/>
  <c r="AE131" i="45"/>
  <c r="AJ128" i="45"/>
  <c r="Q129" i="45" s="1"/>
  <c r="AF128" i="45"/>
  <c r="AE128" i="45"/>
  <c r="L127" i="45"/>
  <c r="A127" i="45"/>
  <c r="AF125" i="45"/>
  <c r="AE125" i="45"/>
  <c r="A124" i="45"/>
  <c r="AF122" i="45"/>
  <c r="AE122" i="45"/>
  <c r="L122" i="45"/>
  <c r="A121" i="45"/>
  <c r="AF119" i="45"/>
  <c r="AE119" i="45"/>
  <c r="A118" i="45"/>
  <c r="AF116" i="45"/>
  <c r="AE116" i="45"/>
  <c r="A115" i="45"/>
  <c r="AF113" i="45"/>
  <c r="AE113" i="45"/>
  <c r="A112" i="45"/>
  <c r="AF110" i="45"/>
  <c r="AE110" i="45"/>
  <c r="A109" i="45"/>
  <c r="L108" i="45"/>
  <c r="AF121" i="45" s="1"/>
  <c r="L121" i="45" s="1"/>
  <c r="L107" i="45"/>
  <c r="AF106" i="45"/>
  <c r="AE106" i="45"/>
  <c r="L106" i="45"/>
  <c r="AH105" i="45"/>
  <c r="L105" i="45"/>
  <c r="A105" i="45"/>
  <c r="AF95" i="45"/>
  <c r="AE95" i="45"/>
  <c r="A93" i="45"/>
  <c r="AF85" i="45"/>
  <c r="AE85" i="45"/>
  <c r="A83" i="45"/>
  <c r="AF73" i="45"/>
  <c r="AE73" i="45"/>
  <c r="A70" i="45"/>
  <c r="AJ69" i="45"/>
  <c r="AI69" i="45" s="1"/>
  <c r="Q123" i="45" s="1"/>
  <c r="AF66" i="45"/>
  <c r="AE66" i="45"/>
  <c r="A64" i="45"/>
  <c r="AF53" i="45"/>
  <c r="AE53" i="45"/>
  <c r="A46" i="45"/>
  <c r="AF43" i="45"/>
  <c r="AE43" i="45"/>
  <c r="A42" i="45"/>
  <c r="AF40" i="45"/>
  <c r="AE40" i="45"/>
  <c r="A39" i="45"/>
  <c r="AF37" i="45"/>
  <c r="AE37" i="45"/>
  <c r="A36" i="45"/>
  <c r="A34" i="45"/>
  <c r="AF33" i="45"/>
  <c r="AF132" i="45" s="1"/>
  <c r="AE33" i="45"/>
  <c r="A32" i="45"/>
  <c r="AF28" i="45"/>
  <c r="AF29" i="45" s="1"/>
  <c r="AE28" i="45"/>
  <c r="AE29" i="45" s="1"/>
  <c r="A27" i="45"/>
  <c r="AF21" i="45"/>
  <c r="AF22" i="45" s="1"/>
  <c r="AE21" i="45"/>
  <c r="AE22" i="45" s="1"/>
  <c r="A19" i="45"/>
  <c r="AF15" i="45"/>
  <c r="AF16" i="45" s="1"/>
  <c r="AE15" i="45"/>
  <c r="AE16" i="45" s="1"/>
  <c r="AD16" i="45" s="1"/>
  <c r="A14" i="45"/>
  <c r="A9" i="45"/>
  <c r="E6" i="45"/>
  <c r="U2" i="45"/>
  <c r="A2" i="45"/>
  <c r="A1" i="45"/>
  <c r="AF1033" i="44"/>
  <c r="AE1033" i="44"/>
  <c r="N1031" i="44"/>
  <c r="AF1030" i="44"/>
  <c r="AE1030" i="44"/>
  <c r="N1029" i="44"/>
  <c r="AF1027" i="44"/>
  <c r="AE1027" i="44"/>
  <c r="AF1024" i="44"/>
  <c r="AE1024" i="44"/>
  <c r="N1023" i="44"/>
  <c r="AF1019" i="44"/>
  <c r="AE1019" i="44"/>
  <c r="A1018" i="44"/>
  <c r="D1017" i="44"/>
  <c r="A1017" i="44"/>
  <c r="AF1016" i="44"/>
  <c r="AE1016" i="44"/>
  <c r="AE1020" i="44" s="1"/>
  <c r="AF1002" i="44"/>
  <c r="AE1002" i="44"/>
  <c r="A994" i="44"/>
  <c r="AI991" i="44"/>
  <c r="AH991" i="44" s="1"/>
  <c r="K991" i="44" s="1"/>
  <c r="AF991" i="44"/>
  <c r="AF1012" i="44" s="1"/>
  <c r="AE991" i="44"/>
  <c r="AE1012" i="44" s="1"/>
  <c r="A990" i="44"/>
  <c r="AF974" i="44"/>
  <c r="AE974" i="44"/>
  <c r="A969" i="44"/>
  <c r="AF950" i="44"/>
  <c r="AE950" i="44"/>
  <c r="A933" i="44"/>
  <c r="AF918" i="44"/>
  <c r="AE918" i="44"/>
  <c r="A907" i="44"/>
  <c r="AF905" i="44"/>
  <c r="AE905" i="44"/>
  <c r="A904" i="44"/>
  <c r="AF901" i="44"/>
  <c r="AE901" i="44"/>
  <c r="A900" i="44"/>
  <c r="AF893" i="44"/>
  <c r="AE893" i="44"/>
  <c r="AF879" i="44"/>
  <c r="AE879" i="44"/>
  <c r="AF865" i="44"/>
  <c r="AE865" i="44"/>
  <c r="A858" i="44"/>
  <c r="AF851" i="44"/>
  <c r="AE851" i="44"/>
  <c r="AF837" i="44"/>
  <c r="AE837" i="44"/>
  <c r="AF823" i="44"/>
  <c r="AE823" i="44"/>
  <c r="A816" i="44"/>
  <c r="A772" i="44"/>
  <c r="AF765" i="44"/>
  <c r="AE765" i="44"/>
  <c r="AF751" i="44"/>
  <c r="AE751" i="44"/>
  <c r="AF737" i="44"/>
  <c r="AE737" i="44"/>
  <c r="A730" i="44"/>
  <c r="A725" i="44"/>
  <c r="AF723" i="44"/>
  <c r="AE723" i="44"/>
  <c r="A723" i="44"/>
  <c r="A721" i="44"/>
  <c r="A719" i="44"/>
  <c r="K716" i="44"/>
  <c r="AF715" i="44"/>
  <c r="AE715" i="44"/>
  <c r="A714" i="44"/>
  <c r="AF711" i="44"/>
  <c r="AE711" i="44"/>
  <c r="A709" i="44"/>
  <c r="AF702" i="44"/>
  <c r="AE702" i="44"/>
  <c r="A697" i="44"/>
  <c r="AF690" i="44"/>
  <c r="AE690" i="44"/>
  <c r="A685" i="44"/>
  <c r="AF676" i="44"/>
  <c r="AE676" i="44"/>
  <c r="A673" i="44"/>
  <c r="AF670" i="44"/>
  <c r="AE670" i="44"/>
  <c r="AF662" i="44"/>
  <c r="AE662" i="44"/>
  <c r="A657" i="44"/>
  <c r="AF654" i="44"/>
  <c r="AE654" i="44"/>
  <c r="AF645" i="44"/>
  <c r="AE645" i="44"/>
  <c r="A642" i="44"/>
  <c r="AF640" i="44"/>
  <c r="AE640" i="44"/>
  <c r="A639" i="44"/>
  <c r="AF628" i="44"/>
  <c r="AE628" i="44"/>
  <c r="A621" i="44"/>
  <c r="AF617" i="44"/>
  <c r="AE617" i="44"/>
  <c r="A615" i="44"/>
  <c r="AF602" i="44"/>
  <c r="AE602" i="44"/>
  <c r="A593" i="44"/>
  <c r="AF584" i="44"/>
  <c r="AE584" i="44"/>
  <c r="A577" i="44"/>
  <c r="AF570" i="44"/>
  <c r="AE570" i="44"/>
  <c r="A563" i="44"/>
  <c r="AF553" i="44"/>
  <c r="AE553" i="44"/>
  <c r="AF534" i="44"/>
  <c r="AE534" i="44"/>
  <c r="AF515" i="44"/>
  <c r="AE515" i="44"/>
  <c r="A506" i="44"/>
  <c r="AF496" i="44"/>
  <c r="AE496" i="44"/>
  <c r="AF477" i="44"/>
  <c r="AE477" i="44"/>
  <c r="AF458" i="44"/>
  <c r="AE458" i="44"/>
  <c r="A449" i="44"/>
  <c r="AF439" i="44"/>
  <c r="AE439" i="44"/>
  <c r="AF420" i="44"/>
  <c r="AE420" i="44"/>
  <c r="AF401" i="44"/>
  <c r="AE401" i="44"/>
  <c r="A392" i="44"/>
  <c r="AF382" i="44"/>
  <c r="AE382" i="44"/>
  <c r="AF363" i="44"/>
  <c r="AE363" i="44"/>
  <c r="AF344" i="44"/>
  <c r="AE344" i="44"/>
  <c r="A335" i="44"/>
  <c r="AF325" i="44"/>
  <c r="AE325" i="44"/>
  <c r="AF306" i="44"/>
  <c r="AE306" i="44"/>
  <c r="AF287" i="44"/>
  <c r="AE287" i="44"/>
  <c r="A278" i="44"/>
  <c r="AF276" i="44"/>
  <c r="AE276" i="44"/>
  <c r="AF273" i="44"/>
  <c r="AE273" i="44"/>
  <c r="A272" i="44"/>
  <c r="AJ269" i="44"/>
  <c r="Q270" i="44" s="1"/>
  <c r="AF269" i="44"/>
  <c r="AE269" i="44"/>
  <c r="A268" i="44"/>
  <c r="AF266" i="44"/>
  <c r="AE266" i="44"/>
  <c r="A265" i="44"/>
  <c r="AF263" i="44"/>
  <c r="AE263" i="44"/>
  <c r="A262" i="44"/>
  <c r="AF257" i="44"/>
  <c r="AE257" i="44"/>
  <c r="A256" i="44"/>
  <c r="AF242" i="44"/>
  <c r="AE242" i="44"/>
  <c r="A242" i="44"/>
  <c r="A241" i="44"/>
  <c r="A232" i="44"/>
  <c r="AF231" i="44"/>
  <c r="AE231" i="44"/>
  <c r="A231" i="44"/>
  <c r="J229" i="44"/>
  <c r="L268" i="44" s="1"/>
  <c r="K717" i="44" s="1"/>
  <c r="A229" i="44"/>
  <c r="AF228" i="44"/>
  <c r="AE228" i="44"/>
  <c r="A228" i="44"/>
  <c r="A219" i="44"/>
  <c r="AF217" i="44"/>
  <c r="AE217" i="44"/>
  <c r="A213" i="44"/>
  <c r="AF198" i="44"/>
  <c r="AE198" i="44"/>
  <c r="A186" i="44"/>
  <c r="A163" i="44"/>
  <c r="AF161" i="44"/>
  <c r="AE161" i="44"/>
  <c r="A142" i="44"/>
  <c r="AF138" i="44"/>
  <c r="AE138" i="44"/>
  <c r="A136" i="44"/>
  <c r="AF131" i="44"/>
  <c r="AE131" i="44"/>
  <c r="AJ128" i="44"/>
  <c r="Q129" i="44" s="1"/>
  <c r="AF128" i="44"/>
  <c r="AE128" i="44"/>
  <c r="L127" i="44"/>
  <c r="A127" i="44"/>
  <c r="AF125" i="44"/>
  <c r="AE125" i="44"/>
  <c r="A124" i="44"/>
  <c r="AF122" i="44"/>
  <c r="AE122" i="44"/>
  <c r="L122" i="44"/>
  <c r="A121" i="44"/>
  <c r="AF119" i="44"/>
  <c r="AE119" i="44"/>
  <c r="A118" i="44"/>
  <c r="AF116" i="44"/>
  <c r="AE116" i="44"/>
  <c r="A115" i="44"/>
  <c r="AF113" i="44"/>
  <c r="AE113" i="44"/>
  <c r="A112" i="44"/>
  <c r="AF110" i="44"/>
  <c r="AE110" i="44"/>
  <c r="A109" i="44"/>
  <c r="L108" i="44"/>
  <c r="AF121" i="44" s="1"/>
  <c r="L121" i="44" s="1"/>
  <c r="L107" i="44"/>
  <c r="AF106" i="44"/>
  <c r="AE106" i="44"/>
  <c r="L106" i="44"/>
  <c r="AH105" i="44"/>
  <c r="L105" i="44"/>
  <c r="A105" i="44"/>
  <c r="AF95" i="44"/>
  <c r="AE95" i="44"/>
  <c r="A93" i="44"/>
  <c r="AF85" i="44"/>
  <c r="AE85" i="44"/>
  <c r="A83" i="44"/>
  <c r="AF73" i="44"/>
  <c r="AE73" i="44"/>
  <c r="A70" i="44"/>
  <c r="AJ69" i="44"/>
  <c r="AI69" i="44" s="1"/>
  <c r="Q123" i="44" s="1"/>
  <c r="K68" i="44"/>
  <c r="AF66" i="44"/>
  <c r="AE66" i="44"/>
  <c r="A64" i="44"/>
  <c r="AF53" i="44"/>
  <c r="AE53" i="44"/>
  <c r="A46" i="44"/>
  <c r="AF43" i="44"/>
  <c r="AE43" i="44"/>
  <c r="A42" i="44"/>
  <c r="AF40" i="44"/>
  <c r="AE40" i="44"/>
  <c r="A39" i="44"/>
  <c r="AF37" i="44"/>
  <c r="AE37" i="44"/>
  <c r="A36" i="44"/>
  <c r="A34" i="44"/>
  <c r="AF33" i="44"/>
  <c r="AE33" i="44"/>
  <c r="AE132" i="44" s="1"/>
  <c r="A32" i="44"/>
  <c r="AF28" i="44"/>
  <c r="AF29" i="44" s="1"/>
  <c r="AE28" i="44"/>
  <c r="AE29" i="44" s="1"/>
  <c r="A27" i="44"/>
  <c r="AF21" i="44"/>
  <c r="AF22" i="44" s="1"/>
  <c r="AE21" i="44"/>
  <c r="AE22" i="44" s="1"/>
  <c r="A19" i="44"/>
  <c r="AF15" i="44"/>
  <c r="AF16" i="44" s="1"/>
  <c r="AE15" i="44"/>
  <c r="AE16" i="44" s="1"/>
  <c r="A14" i="44"/>
  <c r="A9" i="44"/>
  <c r="E6" i="44"/>
  <c r="U2" i="44"/>
  <c r="A2" i="44"/>
  <c r="A1" i="44"/>
  <c r="AF1033" i="43"/>
  <c r="AE1033" i="43"/>
  <c r="N1031" i="43"/>
  <c r="AF1030" i="43"/>
  <c r="AE1030" i="43"/>
  <c r="N1029" i="43"/>
  <c r="AF1027" i="43"/>
  <c r="AE1027" i="43"/>
  <c r="AF1024" i="43"/>
  <c r="AF1034" i="43" s="1"/>
  <c r="AE1024" i="43"/>
  <c r="N1023" i="43"/>
  <c r="AF1019" i="43"/>
  <c r="AE1019" i="43"/>
  <c r="A1018" i="43"/>
  <c r="D1017" i="43"/>
  <c r="A1017" i="43"/>
  <c r="AF1016" i="43"/>
  <c r="AF1020" i="43" s="1"/>
  <c r="AE1016" i="43"/>
  <c r="AF1002" i="43"/>
  <c r="AE1002" i="43"/>
  <c r="A994" i="43"/>
  <c r="AI991" i="43"/>
  <c r="AF991" i="43"/>
  <c r="AF1012" i="43" s="1"/>
  <c r="AE991" i="43"/>
  <c r="AE1012" i="43" s="1"/>
  <c r="A990" i="43"/>
  <c r="AF974" i="43"/>
  <c r="AE974" i="43"/>
  <c r="A969" i="43"/>
  <c r="AF950" i="43"/>
  <c r="AE950" i="43"/>
  <c r="A933" i="43"/>
  <c r="AF918" i="43"/>
  <c r="AE918" i="43"/>
  <c r="A907" i="43"/>
  <c r="AF905" i="43"/>
  <c r="AE905" i="43"/>
  <c r="A904" i="43"/>
  <c r="AF901" i="43"/>
  <c r="AE901" i="43"/>
  <c r="A900" i="43"/>
  <c r="AF893" i="43"/>
  <c r="AE893" i="43"/>
  <c r="AF879" i="43"/>
  <c r="AE879" i="43"/>
  <c r="AF865" i="43"/>
  <c r="AE865" i="43"/>
  <c r="A858" i="43"/>
  <c r="AF851" i="43"/>
  <c r="AE851" i="43"/>
  <c r="AF837" i="43"/>
  <c r="AE837" i="43"/>
  <c r="AF823" i="43"/>
  <c r="AE823" i="43"/>
  <c r="AE987" i="43" s="1"/>
  <c r="A816" i="43"/>
  <c r="A772" i="43"/>
  <c r="AF765" i="43"/>
  <c r="AE765" i="43"/>
  <c r="AF751" i="43"/>
  <c r="AE751" i="43"/>
  <c r="AF737" i="43"/>
  <c r="AE737" i="43"/>
  <c r="AE814" i="43" s="1"/>
  <c r="A730" i="43"/>
  <c r="A725" i="43"/>
  <c r="AF723" i="43"/>
  <c r="AE723" i="43"/>
  <c r="A723" i="43"/>
  <c r="A721" i="43"/>
  <c r="A719" i="43"/>
  <c r="K716" i="43"/>
  <c r="AF715" i="43"/>
  <c r="AE715" i="43"/>
  <c r="A714" i="43"/>
  <c r="AF711" i="43"/>
  <c r="AE711" i="43"/>
  <c r="A709" i="43"/>
  <c r="AF702" i="43"/>
  <c r="AE702" i="43"/>
  <c r="A697" i="43"/>
  <c r="AF690" i="43"/>
  <c r="AE690" i="43"/>
  <c r="A685" i="43"/>
  <c r="AF676" i="43"/>
  <c r="AE676" i="43"/>
  <c r="A673" i="43"/>
  <c r="AF670" i="43"/>
  <c r="AE670" i="43"/>
  <c r="AF662" i="43"/>
  <c r="AE662" i="43"/>
  <c r="A657" i="43"/>
  <c r="AF654" i="43"/>
  <c r="AE654" i="43"/>
  <c r="AF645" i="43"/>
  <c r="AE645" i="43"/>
  <c r="A642" i="43"/>
  <c r="AF640" i="43"/>
  <c r="AE640" i="43"/>
  <c r="A639" i="43"/>
  <c r="AF628" i="43"/>
  <c r="AE628" i="43"/>
  <c r="A621" i="43"/>
  <c r="AF617" i="43"/>
  <c r="AE617" i="43"/>
  <c r="A615" i="43"/>
  <c r="AF602" i="43"/>
  <c r="AE602" i="43"/>
  <c r="AE636" i="43" s="1"/>
  <c r="A593" i="43"/>
  <c r="AF584" i="43"/>
  <c r="AE584" i="43"/>
  <c r="A577" i="43"/>
  <c r="AF570" i="43"/>
  <c r="AE570" i="43"/>
  <c r="A563" i="43"/>
  <c r="AF553" i="43"/>
  <c r="AE553" i="43"/>
  <c r="AF534" i="43"/>
  <c r="AE534" i="43"/>
  <c r="AF515" i="43"/>
  <c r="AE515" i="43"/>
  <c r="A506" i="43"/>
  <c r="AF496" i="43"/>
  <c r="AE496" i="43"/>
  <c r="AF477" i="43"/>
  <c r="AE477" i="43"/>
  <c r="AF458" i="43"/>
  <c r="AE458" i="43"/>
  <c r="A449" i="43"/>
  <c r="AF439" i="43"/>
  <c r="AE439" i="43"/>
  <c r="AF420" i="43"/>
  <c r="AE420" i="43"/>
  <c r="AF401" i="43"/>
  <c r="AE401" i="43"/>
  <c r="A392" i="43"/>
  <c r="AF382" i="43"/>
  <c r="AE382" i="43"/>
  <c r="AF363" i="43"/>
  <c r="AE363" i="43"/>
  <c r="AF344" i="43"/>
  <c r="AE344" i="43"/>
  <c r="A335" i="43"/>
  <c r="AF325" i="43"/>
  <c r="AE325" i="43"/>
  <c r="AF306" i="43"/>
  <c r="AE306" i="43"/>
  <c r="AF287" i="43"/>
  <c r="AE287" i="43"/>
  <c r="A278" i="43"/>
  <c r="AF276" i="43"/>
  <c r="AE276" i="43"/>
  <c r="AF273" i="43"/>
  <c r="AE273" i="43"/>
  <c r="A272" i="43"/>
  <c r="AJ269" i="43"/>
  <c r="Q270" i="43" s="1"/>
  <c r="AF269" i="43"/>
  <c r="AE269" i="43"/>
  <c r="A268" i="43"/>
  <c r="AF266" i="43"/>
  <c r="AE266" i="43"/>
  <c r="A265" i="43"/>
  <c r="AF263" i="43"/>
  <c r="AE263" i="43"/>
  <c r="AE270" i="43" s="1"/>
  <c r="A262" i="43"/>
  <c r="AF257" i="43"/>
  <c r="AE257" i="43"/>
  <c r="A256" i="43"/>
  <c r="AF242" i="43"/>
  <c r="AE242" i="43"/>
  <c r="A242" i="43"/>
  <c r="A241" i="43"/>
  <c r="A232" i="43"/>
  <c r="AF231" i="43"/>
  <c r="AE231" i="43"/>
  <c r="A231" i="43"/>
  <c r="J229" i="43"/>
  <c r="L268" i="43" s="1"/>
  <c r="K717" i="43" s="1"/>
  <c r="A229" i="43"/>
  <c r="AF228" i="43"/>
  <c r="AE228" i="43"/>
  <c r="AE259" i="43" s="1"/>
  <c r="A228" i="43"/>
  <c r="A219" i="43"/>
  <c r="AF217" i="43"/>
  <c r="AE217" i="43"/>
  <c r="A213" i="43"/>
  <c r="AF198" i="43"/>
  <c r="AE198" i="43"/>
  <c r="A186" i="43"/>
  <c r="A163" i="43"/>
  <c r="AF161" i="43"/>
  <c r="AE161" i="43"/>
  <c r="A142" i="43"/>
  <c r="AF138" i="43"/>
  <c r="AE138" i="43"/>
  <c r="A136" i="43"/>
  <c r="AF131" i="43"/>
  <c r="AE131" i="43"/>
  <c r="AJ128" i="43"/>
  <c r="Q129" i="43" s="1"/>
  <c r="AF128" i="43"/>
  <c r="AE128" i="43"/>
  <c r="L127" i="43"/>
  <c r="A127" i="43"/>
  <c r="AF125" i="43"/>
  <c r="AE125" i="43"/>
  <c r="A124" i="43"/>
  <c r="AF122" i="43"/>
  <c r="AE122" i="43"/>
  <c r="L122" i="43"/>
  <c r="A121" i="43"/>
  <c r="AF119" i="43"/>
  <c r="AE119" i="43"/>
  <c r="A118" i="43"/>
  <c r="AF116" i="43"/>
  <c r="AE116" i="43"/>
  <c r="A115" i="43"/>
  <c r="AF113" i="43"/>
  <c r="AE113" i="43"/>
  <c r="A112" i="43"/>
  <c r="AF110" i="43"/>
  <c r="AE110" i="43"/>
  <c r="A109" i="43"/>
  <c r="L108" i="43"/>
  <c r="AF121" i="43" s="1"/>
  <c r="L121" i="43" s="1"/>
  <c r="L107" i="43"/>
  <c r="AF106" i="43"/>
  <c r="AE106" i="43"/>
  <c r="L106" i="43"/>
  <c r="AH105" i="43"/>
  <c r="L105" i="43"/>
  <c r="A105" i="43"/>
  <c r="AF95" i="43"/>
  <c r="AE95" i="43"/>
  <c r="A93" i="43"/>
  <c r="AF85" i="43"/>
  <c r="AE85" i="43"/>
  <c r="A83" i="43"/>
  <c r="AF73" i="43"/>
  <c r="AE73" i="43"/>
  <c r="A70" i="43"/>
  <c r="AJ69" i="43"/>
  <c r="AI69" i="43"/>
  <c r="Q123" i="43" s="1"/>
  <c r="AF66" i="43"/>
  <c r="AE66" i="43"/>
  <c r="A64" i="43"/>
  <c r="AF53" i="43"/>
  <c r="AE53" i="43"/>
  <c r="A46" i="43"/>
  <c r="AF43" i="43"/>
  <c r="AE43" i="43"/>
  <c r="A42" i="43"/>
  <c r="AF40" i="43"/>
  <c r="AE40" i="43"/>
  <c r="A39" i="43"/>
  <c r="AF37" i="43"/>
  <c r="AE37" i="43"/>
  <c r="A36" i="43"/>
  <c r="A34" i="43"/>
  <c r="AF33" i="43"/>
  <c r="AE33" i="43"/>
  <c r="A32" i="43"/>
  <c r="AF28" i="43"/>
  <c r="AF29" i="43" s="1"/>
  <c r="AE28" i="43"/>
  <c r="AE29" i="43" s="1"/>
  <c r="A27" i="43"/>
  <c r="AF21" i="43"/>
  <c r="AF22" i="43" s="1"/>
  <c r="AE21" i="43"/>
  <c r="AE22" i="43" s="1"/>
  <c r="A19" i="43"/>
  <c r="AF15" i="43"/>
  <c r="AF16" i="43" s="1"/>
  <c r="AE15" i="43"/>
  <c r="AE16" i="43" s="1"/>
  <c r="AD16" i="43" s="1"/>
  <c r="A14" i="43"/>
  <c r="A9" i="43"/>
  <c r="E6" i="43"/>
  <c r="A2" i="43"/>
  <c r="A1" i="43"/>
  <c r="AF1033" i="42"/>
  <c r="AE1033" i="42"/>
  <c r="N1031" i="42"/>
  <c r="AF1030" i="42"/>
  <c r="AE1030" i="42"/>
  <c r="N1029" i="42"/>
  <c r="AF1027" i="42"/>
  <c r="AE1027" i="42"/>
  <c r="AF1024" i="42"/>
  <c r="AE1024" i="42"/>
  <c r="N1023" i="42"/>
  <c r="AF1019" i="42"/>
  <c r="AE1019" i="42"/>
  <c r="A1018" i="42"/>
  <c r="D1017" i="42"/>
  <c r="A1017" i="42"/>
  <c r="AF1016" i="42"/>
  <c r="AF1020" i="42" s="1"/>
  <c r="AE1016" i="42"/>
  <c r="AF1002" i="42"/>
  <c r="AE1002" i="42"/>
  <c r="A994" i="42"/>
  <c r="AI991" i="42"/>
  <c r="AF991" i="42"/>
  <c r="AF1012" i="42" s="1"/>
  <c r="AE991" i="42"/>
  <c r="AE1012" i="42" s="1"/>
  <c r="A990" i="42"/>
  <c r="AF974" i="42"/>
  <c r="AE974" i="42"/>
  <c r="A969" i="42"/>
  <c r="AF950" i="42"/>
  <c r="AE950" i="42"/>
  <c r="A933" i="42"/>
  <c r="AF918" i="42"/>
  <c r="AE918" i="42"/>
  <c r="A907" i="42"/>
  <c r="AF905" i="42"/>
  <c r="AE905" i="42"/>
  <c r="A904" i="42"/>
  <c r="AF901" i="42"/>
  <c r="AE901" i="42"/>
  <c r="A900" i="42"/>
  <c r="AF893" i="42"/>
  <c r="AE893" i="42"/>
  <c r="AF879" i="42"/>
  <c r="AE879" i="42"/>
  <c r="AF865" i="42"/>
  <c r="AE865" i="42"/>
  <c r="A858" i="42"/>
  <c r="AF851" i="42"/>
  <c r="AE851" i="42"/>
  <c r="AF837" i="42"/>
  <c r="AE837" i="42"/>
  <c r="AF823" i="42"/>
  <c r="AE823" i="42"/>
  <c r="A816" i="42"/>
  <c r="A772" i="42"/>
  <c r="AF765" i="42"/>
  <c r="AE765" i="42"/>
  <c r="AF751" i="42"/>
  <c r="AE751" i="42"/>
  <c r="AF737" i="42"/>
  <c r="AE737" i="42"/>
  <c r="A730" i="42"/>
  <c r="A725" i="42"/>
  <c r="AF723" i="42"/>
  <c r="AE723" i="42"/>
  <c r="A723" i="42"/>
  <c r="A721" i="42"/>
  <c r="A719" i="42"/>
  <c r="K716" i="42"/>
  <c r="AF715" i="42"/>
  <c r="AE715" i="42"/>
  <c r="A714" i="42"/>
  <c r="AF711" i="42"/>
  <c r="AE711" i="42"/>
  <c r="A709" i="42"/>
  <c r="AF702" i="42"/>
  <c r="AE702" i="42"/>
  <c r="A697" i="42"/>
  <c r="AF690" i="42"/>
  <c r="AE690" i="42"/>
  <c r="A685" i="42"/>
  <c r="AF676" i="42"/>
  <c r="AE676" i="42"/>
  <c r="A673" i="42"/>
  <c r="AF670" i="42"/>
  <c r="AE670" i="42"/>
  <c r="AF662" i="42"/>
  <c r="AE662" i="42"/>
  <c r="A657" i="42"/>
  <c r="AF654" i="42"/>
  <c r="AE654" i="42"/>
  <c r="AF645" i="42"/>
  <c r="AE645" i="42"/>
  <c r="A642" i="42"/>
  <c r="AF640" i="42"/>
  <c r="AE640" i="42"/>
  <c r="A639" i="42"/>
  <c r="AF628" i="42"/>
  <c r="AE628" i="42"/>
  <c r="A621" i="42"/>
  <c r="AF617" i="42"/>
  <c r="AE617" i="42"/>
  <c r="A615" i="42"/>
  <c r="AF602" i="42"/>
  <c r="AE602" i="42"/>
  <c r="A593" i="42"/>
  <c r="AF584" i="42"/>
  <c r="AE584" i="42"/>
  <c r="A577" i="42"/>
  <c r="AF570" i="42"/>
  <c r="AE570" i="42"/>
  <c r="A563" i="42"/>
  <c r="AF553" i="42"/>
  <c r="AE553" i="42"/>
  <c r="AF534" i="42"/>
  <c r="AE534" i="42"/>
  <c r="AF515" i="42"/>
  <c r="AE515" i="42"/>
  <c r="A506" i="42"/>
  <c r="AF496" i="42"/>
  <c r="AE496" i="42"/>
  <c r="AF477" i="42"/>
  <c r="AE477" i="42"/>
  <c r="AF458" i="42"/>
  <c r="AE458" i="42"/>
  <c r="A449" i="42"/>
  <c r="AF439" i="42"/>
  <c r="AE439" i="42"/>
  <c r="AF420" i="42"/>
  <c r="AE420" i="42"/>
  <c r="AF401" i="42"/>
  <c r="AE401" i="42"/>
  <c r="A392" i="42"/>
  <c r="AF382" i="42"/>
  <c r="AE382" i="42"/>
  <c r="AF363" i="42"/>
  <c r="AE363" i="42"/>
  <c r="AF344" i="42"/>
  <c r="AE344" i="42"/>
  <c r="A335" i="42"/>
  <c r="AF325" i="42"/>
  <c r="AE325" i="42"/>
  <c r="AF306" i="42"/>
  <c r="AE306" i="42"/>
  <c r="AF287" i="42"/>
  <c r="AE287" i="42"/>
  <c r="A278" i="42"/>
  <c r="AF276" i="42"/>
  <c r="AE276" i="42"/>
  <c r="AF273" i="42"/>
  <c r="AE273" i="42"/>
  <c r="A272" i="42"/>
  <c r="AJ269" i="42"/>
  <c r="Q270" i="42" s="1"/>
  <c r="AF269" i="42"/>
  <c r="AE269" i="42"/>
  <c r="A268" i="42"/>
  <c r="AF266" i="42"/>
  <c r="AE266" i="42"/>
  <c r="A265" i="42"/>
  <c r="AF263" i="42"/>
  <c r="AE263" i="42"/>
  <c r="A262" i="42"/>
  <c r="AF257" i="42"/>
  <c r="AE257" i="42"/>
  <c r="A256" i="42"/>
  <c r="AF242" i="42"/>
  <c r="AE242" i="42"/>
  <c r="A242" i="42"/>
  <c r="A241" i="42"/>
  <c r="A232" i="42"/>
  <c r="AF231" i="42"/>
  <c r="AE231" i="42"/>
  <c r="A231" i="42"/>
  <c r="J229" i="42"/>
  <c r="L268" i="42" s="1"/>
  <c r="K717" i="42" s="1"/>
  <c r="A229" i="42"/>
  <c r="AF228" i="42"/>
  <c r="AE228" i="42"/>
  <c r="A228" i="42"/>
  <c r="A219" i="42"/>
  <c r="AF217" i="42"/>
  <c r="AE217" i="42"/>
  <c r="A213" i="42"/>
  <c r="AF198" i="42"/>
  <c r="AE198" i="42"/>
  <c r="A186" i="42"/>
  <c r="A163" i="42"/>
  <c r="AF161" i="42"/>
  <c r="AE161" i="42"/>
  <c r="A142" i="42"/>
  <c r="AF138" i="42"/>
  <c r="AE138" i="42"/>
  <c r="AE224" i="42" s="1"/>
  <c r="A136" i="42"/>
  <c r="AF131" i="42"/>
  <c r="AE131" i="42"/>
  <c r="AJ128" i="42"/>
  <c r="Q129" i="42" s="1"/>
  <c r="AF128" i="42"/>
  <c r="AE128" i="42"/>
  <c r="L127" i="42"/>
  <c r="A127" i="42"/>
  <c r="AF125" i="42"/>
  <c r="AE125" i="42"/>
  <c r="A124" i="42"/>
  <c r="AF122" i="42"/>
  <c r="AE122" i="42"/>
  <c r="L122" i="42"/>
  <c r="A121" i="42"/>
  <c r="AF119" i="42"/>
  <c r="AE119" i="42"/>
  <c r="A118" i="42"/>
  <c r="AF116" i="42"/>
  <c r="AE116" i="42"/>
  <c r="A115" i="42"/>
  <c r="AF113" i="42"/>
  <c r="AE113" i="42"/>
  <c r="A112" i="42"/>
  <c r="AF110" i="42"/>
  <c r="AE110" i="42"/>
  <c r="A109" i="42"/>
  <c r="L108" i="42"/>
  <c r="AF121" i="42" s="1"/>
  <c r="L121" i="42" s="1"/>
  <c r="L107" i="42"/>
  <c r="AF106" i="42"/>
  <c r="AE106" i="42"/>
  <c r="L106" i="42"/>
  <c r="AH105" i="42"/>
  <c r="L105" i="42"/>
  <c r="A105" i="42"/>
  <c r="AF95" i="42"/>
  <c r="AE95" i="42"/>
  <c r="A93" i="42"/>
  <c r="AF85" i="42"/>
  <c r="AE85" i="42"/>
  <c r="A83" i="42"/>
  <c r="AF73" i="42"/>
  <c r="AE73" i="42"/>
  <c r="A70" i="42"/>
  <c r="AJ69" i="42"/>
  <c r="AI69" i="42"/>
  <c r="Q123" i="42" s="1"/>
  <c r="AF66" i="42"/>
  <c r="AE66" i="42"/>
  <c r="A64" i="42"/>
  <c r="AF53" i="42"/>
  <c r="AE53" i="42"/>
  <c r="A46" i="42"/>
  <c r="AF43" i="42"/>
  <c r="AE43" i="42"/>
  <c r="A42" i="42"/>
  <c r="AF40" i="42"/>
  <c r="AE40" i="42"/>
  <c r="A39" i="42"/>
  <c r="AF37" i="42"/>
  <c r="AE37" i="42"/>
  <c r="A36" i="42"/>
  <c r="A34" i="42"/>
  <c r="AF33" i="42"/>
  <c r="AE33" i="42"/>
  <c r="A32" i="42"/>
  <c r="AF28" i="42"/>
  <c r="AF29" i="42" s="1"/>
  <c r="AE28" i="42"/>
  <c r="AE29" i="42" s="1"/>
  <c r="A27" i="42"/>
  <c r="AF21" i="42"/>
  <c r="AF22" i="42" s="1"/>
  <c r="AE21" i="42"/>
  <c r="AE22" i="42" s="1"/>
  <c r="A19" i="42"/>
  <c r="AF15" i="42"/>
  <c r="AF16" i="42" s="1"/>
  <c r="AE15" i="42"/>
  <c r="AE16" i="42" s="1"/>
  <c r="AD16" i="42" s="1"/>
  <c r="A14" i="42"/>
  <c r="A9" i="42"/>
  <c r="E6" i="42"/>
  <c r="U2" i="42"/>
  <c r="A2" i="42"/>
  <c r="A1" i="42"/>
  <c r="AF1033" i="41"/>
  <c r="AE1033" i="41"/>
  <c r="N1031" i="41"/>
  <c r="AF1030" i="41"/>
  <c r="AE1030" i="41"/>
  <c r="N1029" i="41"/>
  <c r="AF1027" i="41"/>
  <c r="AE1027" i="41"/>
  <c r="AF1024" i="41"/>
  <c r="AE1024" i="41"/>
  <c r="N1023" i="41"/>
  <c r="AF1019" i="41"/>
  <c r="AE1019" i="41"/>
  <c r="A1018" i="41"/>
  <c r="D1017" i="41"/>
  <c r="A1017" i="41"/>
  <c r="AF1016" i="41"/>
  <c r="AE1016" i="41"/>
  <c r="AE1020" i="41" s="1"/>
  <c r="AF1002" i="41"/>
  <c r="AE1002" i="41"/>
  <c r="A994" i="41"/>
  <c r="AI991" i="41"/>
  <c r="AF991" i="41"/>
  <c r="AF1012" i="41" s="1"/>
  <c r="AE991" i="41"/>
  <c r="AE1012" i="41" s="1"/>
  <c r="A990" i="41"/>
  <c r="AF974" i="41"/>
  <c r="AE974" i="41"/>
  <c r="A969" i="41"/>
  <c r="AF950" i="41"/>
  <c r="AE950" i="41"/>
  <c r="A933" i="41"/>
  <c r="AF918" i="41"/>
  <c r="AE918" i="41"/>
  <c r="A907" i="41"/>
  <c r="AF905" i="41"/>
  <c r="AE905" i="41"/>
  <c r="A904" i="41"/>
  <c r="AF901" i="41"/>
  <c r="AE901" i="41"/>
  <c r="A900" i="41"/>
  <c r="AF893" i="41"/>
  <c r="AE893" i="41"/>
  <c r="AF879" i="41"/>
  <c r="AE879" i="41"/>
  <c r="AF865" i="41"/>
  <c r="AE865" i="41"/>
  <c r="A858" i="41"/>
  <c r="AF851" i="41"/>
  <c r="AE851" i="41"/>
  <c r="AF837" i="41"/>
  <c r="AE837" i="41"/>
  <c r="AF823" i="41"/>
  <c r="AF987" i="41" s="1"/>
  <c r="AE823" i="41"/>
  <c r="A816" i="41"/>
  <c r="A772" i="41"/>
  <c r="AF765" i="41"/>
  <c r="AE765" i="41"/>
  <c r="AF751" i="41"/>
  <c r="AE751" i="41"/>
  <c r="AF737" i="41"/>
  <c r="AF814" i="41" s="1"/>
  <c r="AE737" i="41"/>
  <c r="A730" i="41"/>
  <c r="A725" i="41"/>
  <c r="AF723" i="41"/>
  <c r="AE723" i="41"/>
  <c r="A723" i="41"/>
  <c r="A721" i="41"/>
  <c r="A719" i="41"/>
  <c r="K716" i="41"/>
  <c r="AF715" i="41"/>
  <c r="AE715" i="41"/>
  <c r="A714" i="41"/>
  <c r="AF711" i="41"/>
  <c r="AE711" i="41"/>
  <c r="A709" i="41"/>
  <c r="AF702" i="41"/>
  <c r="AE702" i="41"/>
  <c r="A697" i="41"/>
  <c r="AF690" i="41"/>
  <c r="AE690" i="41"/>
  <c r="A685" i="41"/>
  <c r="AF676" i="41"/>
  <c r="AE676" i="41"/>
  <c r="A673" i="41"/>
  <c r="AF670" i="41"/>
  <c r="AE670" i="41"/>
  <c r="AF662" i="41"/>
  <c r="AE662" i="41"/>
  <c r="A657" i="41"/>
  <c r="AF654" i="41"/>
  <c r="AE654" i="41"/>
  <c r="AF645" i="41"/>
  <c r="AE645" i="41"/>
  <c r="A642" i="41"/>
  <c r="AF640" i="41"/>
  <c r="AE640" i="41"/>
  <c r="AE728" i="41" s="1"/>
  <c r="A639" i="41"/>
  <c r="AF628" i="41"/>
  <c r="AE628" i="41"/>
  <c r="A621" i="41"/>
  <c r="AF617" i="41"/>
  <c r="AE617" i="41"/>
  <c r="A615" i="41"/>
  <c r="AF602" i="41"/>
  <c r="AF636" i="41" s="1"/>
  <c r="AE602" i="41"/>
  <c r="A593" i="41"/>
  <c r="AF584" i="41"/>
  <c r="AE584" i="41"/>
  <c r="A577" i="41"/>
  <c r="AF570" i="41"/>
  <c r="AE570" i="41"/>
  <c r="A563" i="41"/>
  <c r="AF553" i="41"/>
  <c r="AE553" i="41"/>
  <c r="AF534" i="41"/>
  <c r="AE534" i="41"/>
  <c r="AF515" i="41"/>
  <c r="AE515" i="41"/>
  <c r="A506" i="41"/>
  <c r="AF496" i="41"/>
  <c r="AE496" i="41"/>
  <c r="AF477" i="41"/>
  <c r="AE477" i="41"/>
  <c r="AF458" i="41"/>
  <c r="AE458" i="41"/>
  <c r="A449" i="41"/>
  <c r="AF439" i="41"/>
  <c r="AE439" i="41"/>
  <c r="AF420" i="41"/>
  <c r="AE420" i="41"/>
  <c r="AF401" i="41"/>
  <c r="AE401" i="41"/>
  <c r="A392" i="41"/>
  <c r="AF382" i="41"/>
  <c r="AE382" i="41"/>
  <c r="AF363" i="41"/>
  <c r="AE363" i="41"/>
  <c r="AF344" i="41"/>
  <c r="AE344" i="41"/>
  <c r="A335" i="41"/>
  <c r="AF325" i="41"/>
  <c r="AE325" i="41"/>
  <c r="AF306" i="41"/>
  <c r="AE306" i="41"/>
  <c r="AF287" i="41"/>
  <c r="AE287" i="41"/>
  <c r="A278" i="41"/>
  <c r="AF276" i="41"/>
  <c r="AE276" i="41"/>
  <c r="AF273" i="41"/>
  <c r="AE273" i="41"/>
  <c r="A272" i="41"/>
  <c r="AJ269" i="41"/>
  <c r="Q270" i="41" s="1"/>
  <c r="AF269" i="41"/>
  <c r="AE269" i="41"/>
  <c r="A268" i="41"/>
  <c r="AF266" i="41"/>
  <c r="AE266" i="41"/>
  <c r="A265" i="41"/>
  <c r="AF263" i="41"/>
  <c r="AF270" i="41" s="1"/>
  <c r="AE263" i="41"/>
  <c r="A262" i="41"/>
  <c r="AF257" i="41"/>
  <c r="AE257" i="41"/>
  <c r="A256" i="41"/>
  <c r="AF242" i="41"/>
  <c r="AE242" i="41"/>
  <c r="A242" i="41"/>
  <c r="A241" i="41"/>
  <c r="A232" i="41"/>
  <c r="AF231" i="41"/>
  <c r="AE231" i="41"/>
  <c r="A231" i="41"/>
  <c r="J229" i="41"/>
  <c r="L268" i="41" s="1"/>
  <c r="K717" i="41" s="1"/>
  <c r="A229" i="41"/>
  <c r="AF228" i="41"/>
  <c r="AF259" i="41" s="1"/>
  <c r="AE228" i="41"/>
  <c r="A228" i="41"/>
  <c r="A219" i="41"/>
  <c r="AF217" i="41"/>
  <c r="AE217" i="41"/>
  <c r="A213" i="41"/>
  <c r="AF198" i="41"/>
  <c r="AE198" i="41"/>
  <c r="A186" i="41"/>
  <c r="A163" i="41"/>
  <c r="AF161" i="41"/>
  <c r="AE161" i="41"/>
  <c r="A142" i="41"/>
  <c r="AF138" i="41"/>
  <c r="AE138" i="41"/>
  <c r="A136" i="41"/>
  <c r="AF131" i="41"/>
  <c r="AE131" i="41"/>
  <c r="AJ128" i="41"/>
  <c r="Q129" i="41" s="1"/>
  <c r="AF128" i="41"/>
  <c r="AE128" i="41"/>
  <c r="L127" i="41"/>
  <c r="A127" i="41"/>
  <c r="AF125" i="41"/>
  <c r="AE125" i="41"/>
  <c r="A124" i="41"/>
  <c r="AF122" i="41"/>
  <c r="AE122" i="41"/>
  <c r="L122" i="41"/>
  <c r="A121" i="41"/>
  <c r="AF119" i="41"/>
  <c r="AE119" i="41"/>
  <c r="A118" i="41"/>
  <c r="AF116" i="41"/>
  <c r="AE116" i="41"/>
  <c r="A115" i="41"/>
  <c r="AF113" i="41"/>
  <c r="AE113" i="41"/>
  <c r="A112" i="41"/>
  <c r="AF110" i="41"/>
  <c r="AE110" i="41"/>
  <c r="A109" i="41"/>
  <c r="L108" i="41"/>
  <c r="AF121" i="41" s="1"/>
  <c r="L121" i="41" s="1"/>
  <c r="L107" i="41"/>
  <c r="AF106" i="41"/>
  <c r="AE106" i="41"/>
  <c r="L106" i="41"/>
  <c r="AH105" i="41"/>
  <c r="L105" i="41"/>
  <c r="A105" i="41"/>
  <c r="AF95" i="41"/>
  <c r="AE95" i="41"/>
  <c r="A93" i="41"/>
  <c r="AF85" i="41"/>
  <c r="AE85" i="41"/>
  <c r="A83" i="41"/>
  <c r="AF73" i="41"/>
  <c r="AE73" i="41"/>
  <c r="A70" i="41"/>
  <c r="AJ69" i="41"/>
  <c r="AI69" i="41" s="1"/>
  <c r="AF66" i="41"/>
  <c r="AE66" i="41"/>
  <c r="A64" i="41"/>
  <c r="AF53" i="41"/>
  <c r="AE53" i="41"/>
  <c r="A46" i="41"/>
  <c r="AF43" i="41"/>
  <c r="AE43" i="41"/>
  <c r="A42" i="41"/>
  <c r="AF40" i="41"/>
  <c r="AE40" i="41"/>
  <c r="A39" i="41"/>
  <c r="AF37" i="41"/>
  <c r="AE37" i="41"/>
  <c r="A36" i="41"/>
  <c r="A34" i="41"/>
  <c r="AF33" i="41"/>
  <c r="AE33" i="41"/>
  <c r="AE132" i="41" s="1"/>
  <c r="A32" i="41"/>
  <c r="AF28" i="41"/>
  <c r="AE28" i="41"/>
  <c r="AE29" i="41" s="1"/>
  <c r="A27" i="41"/>
  <c r="AF21" i="41"/>
  <c r="AF22" i="41" s="1"/>
  <c r="AE21" i="41"/>
  <c r="AE22" i="41" s="1"/>
  <c r="A19" i="41"/>
  <c r="AF15" i="41"/>
  <c r="AF16" i="41" s="1"/>
  <c r="AE15" i="41"/>
  <c r="AE16" i="41" s="1"/>
  <c r="A14" i="41"/>
  <c r="A9" i="41"/>
  <c r="E6" i="41"/>
  <c r="U2" i="41"/>
  <c r="A2" i="41"/>
  <c r="A1" i="41"/>
  <c r="Q123" i="49" l="1"/>
  <c r="K68" i="49"/>
  <c r="Q123" i="41"/>
  <c r="K68" i="41"/>
  <c r="AF224" i="41"/>
  <c r="AE1034" i="41"/>
  <c r="AF1034" i="42"/>
  <c r="AE591" i="43"/>
  <c r="AD16" i="41"/>
  <c r="AE259" i="41"/>
  <c r="AE270" i="41"/>
  <c r="AE636" i="41"/>
  <c r="AD636" i="41" s="1"/>
  <c r="S592" i="41" s="1"/>
  <c r="AE814" i="41"/>
  <c r="AE987" i="41"/>
  <c r="AF1020" i="41"/>
  <c r="AF1034" i="41"/>
  <c r="AD1034" i="41" s="1"/>
  <c r="S1022" i="41" s="1"/>
  <c r="AF259" i="42"/>
  <c r="AF270" i="42"/>
  <c r="AF636" i="42"/>
  <c r="AE728" i="42"/>
  <c r="AF814" i="42"/>
  <c r="K68" i="43"/>
  <c r="AF224" i="43"/>
  <c r="AE1020" i="43"/>
  <c r="AD1020" i="43" s="1"/>
  <c r="AE1034" i="43"/>
  <c r="AD16" i="44"/>
  <c r="AF270" i="44"/>
  <c r="AE728" i="44"/>
  <c r="AF814" i="44"/>
  <c r="AF987" i="44"/>
  <c r="AF1020" i="44"/>
  <c r="AF1034" i="44"/>
  <c r="AE224" i="45"/>
  <c r="AF259" i="46"/>
  <c r="AF270" i="46"/>
  <c r="AF636" i="46"/>
  <c r="AD636" i="46" s="1"/>
  <c r="S592" i="46" s="1"/>
  <c r="AE728" i="46"/>
  <c r="AF814" i="46"/>
  <c r="AF259" i="47"/>
  <c r="AF270" i="47"/>
  <c r="AD270" i="47" s="1"/>
  <c r="S261" i="47" s="1"/>
  <c r="AF636" i="47"/>
  <c r="AE728" i="47"/>
  <c r="AF814" i="47"/>
  <c r="AE636" i="48"/>
  <c r="AD636" i="48" s="1"/>
  <c r="AE814" i="48"/>
  <c r="AF1020" i="48"/>
  <c r="AF1034" i="48"/>
  <c r="AD16" i="49"/>
  <c r="S13" i="49" s="1"/>
  <c r="AE259" i="49"/>
  <c r="AE270" i="49"/>
  <c r="AE636" i="49"/>
  <c r="AD636" i="49" s="1"/>
  <c r="AE814" i="49"/>
  <c r="AD814" i="49" s="1"/>
  <c r="S729" i="49" s="1"/>
  <c r="AE987" i="49"/>
  <c r="AF1020" i="49"/>
  <c r="AF1034" i="49"/>
  <c r="AE224" i="41"/>
  <c r="AE591" i="41"/>
  <c r="AF728" i="41"/>
  <c r="K68" i="42"/>
  <c r="AF224" i="42"/>
  <c r="AD224" i="42" s="1"/>
  <c r="S134" i="42" s="1"/>
  <c r="AE1020" i="42"/>
  <c r="AE1034" i="42"/>
  <c r="AF259" i="43"/>
  <c r="AF270" i="43"/>
  <c r="AF636" i="43"/>
  <c r="AE728" i="43"/>
  <c r="AF814" i="43"/>
  <c r="K68" i="45"/>
  <c r="AE270" i="45"/>
  <c r="AE636" i="45"/>
  <c r="AF1020" i="45"/>
  <c r="AF1034" i="45"/>
  <c r="AF224" i="46"/>
  <c r="AF224" i="47"/>
  <c r="AE224" i="48"/>
  <c r="AD224" i="48" s="1"/>
  <c r="AE591" i="48"/>
  <c r="AE591" i="49"/>
  <c r="AF728" i="49"/>
  <c r="AE259" i="42"/>
  <c r="AD259" i="42" s="1"/>
  <c r="S226" i="42" s="1"/>
  <c r="AE270" i="42"/>
  <c r="AE636" i="42"/>
  <c r="AD636" i="42" s="1"/>
  <c r="AE814" i="42"/>
  <c r="AF728" i="43"/>
  <c r="AE270" i="44"/>
  <c r="AD270" i="44" s="1"/>
  <c r="AE636" i="44"/>
  <c r="AE814" i="44"/>
  <c r="AF270" i="45"/>
  <c r="AF636" i="45"/>
  <c r="AE728" i="45"/>
  <c r="AF814" i="45"/>
  <c r="AD814" i="45" s="1"/>
  <c r="S729" i="45" s="1"/>
  <c r="AF987" i="45"/>
  <c r="AE259" i="46"/>
  <c r="AD259" i="46" s="1"/>
  <c r="AE636" i="46"/>
  <c r="AF1034" i="46"/>
  <c r="AE259" i="47"/>
  <c r="AD259" i="47" s="1"/>
  <c r="S226" i="47" s="1"/>
  <c r="AE270" i="47"/>
  <c r="AE636" i="47"/>
  <c r="AD636" i="47" s="1"/>
  <c r="AE814" i="47"/>
  <c r="AF1034" i="47"/>
  <c r="AD1034" i="47" s="1"/>
  <c r="S1022" i="47" s="1"/>
  <c r="AF224" i="48"/>
  <c r="AF224" i="49"/>
  <c r="AF132" i="41"/>
  <c r="AD224" i="41"/>
  <c r="AF591" i="41"/>
  <c r="AH991" i="41"/>
  <c r="K991" i="41" s="1"/>
  <c r="AE132" i="42"/>
  <c r="AE591" i="42"/>
  <c r="AD591" i="42" s="1"/>
  <c r="S271" i="42" s="1"/>
  <c r="AF591" i="42"/>
  <c r="AF728" i="42"/>
  <c r="AE987" i="42"/>
  <c r="AF987" i="42"/>
  <c r="AH991" i="42"/>
  <c r="K991" i="42" s="1"/>
  <c r="AD29" i="43"/>
  <c r="S26" i="43" s="1"/>
  <c r="AF132" i="43"/>
  <c r="AE224" i="43"/>
  <c r="AD224" i="43" s="1"/>
  <c r="S134" i="43" s="1"/>
  <c r="AF591" i="43"/>
  <c r="AF987" i="43"/>
  <c r="AH991" i="43"/>
  <c r="K991" i="43" s="1"/>
  <c r="AF591" i="44"/>
  <c r="AF728" i="44"/>
  <c r="AE987" i="44"/>
  <c r="AE132" i="45"/>
  <c r="AF591" i="45"/>
  <c r="AF728" i="45"/>
  <c r="AE987" i="45"/>
  <c r="AH991" i="45"/>
  <c r="K991" i="45" s="1"/>
  <c r="AF132" i="46"/>
  <c r="AD224" i="46"/>
  <c r="AF728" i="46"/>
  <c r="AE987" i="46"/>
  <c r="AF987" i="46"/>
  <c r="AD987" i="46" s="1"/>
  <c r="S815" i="46" s="1"/>
  <c r="AH991" i="46"/>
  <c r="K991" i="46" s="1"/>
  <c r="AE132" i="47"/>
  <c r="AF132" i="47"/>
  <c r="AE591" i="47"/>
  <c r="AD591" i="47" s="1"/>
  <c r="S271" i="47" s="1"/>
  <c r="AF591" i="47"/>
  <c r="AF728" i="47"/>
  <c r="AE987" i="47"/>
  <c r="AF987" i="47"/>
  <c r="AD987" i="47" s="1"/>
  <c r="S815" i="47" s="1"/>
  <c r="AH991" i="47"/>
  <c r="K991" i="47" s="1"/>
  <c r="AD29" i="49"/>
  <c r="S26" i="49" s="1"/>
  <c r="AE224" i="49"/>
  <c r="AD224" i="49" s="1"/>
  <c r="S134" i="49" s="1"/>
  <c r="AF591" i="49"/>
  <c r="AF29" i="41"/>
  <c r="AD29" i="41" s="1"/>
  <c r="S26" i="41" s="1"/>
  <c r="AJ719" i="48"/>
  <c r="N719" i="48" s="1"/>
  <c r="AJ719" i="45"/>
  <c r="N719" i="45" s="1"/>
  <c r="Q6" i="47"/>
  <c r="AJ719" i="42"/>
  <c r="N719" i="42" s="1"/>
  <c r="Q6" i="43"/>
  <c r="Q6" i="44"/>
  <c r="Q6" i="41"/>
  <c r="AJ719" i="46"/>
  <c r="N719" i="46" s="1"/>
  <c r="AE132" i="43"/>
  <c r="AH991" i="48"/>
  <c r="K991" i="48" s="1"/>
  <c r="K991" i="49"/>
  <c r="Q123" i="48"/>
  <c r="K68" i="48"/>
  <c r="AF728" i="48"/>
  <c r="AD728" i="48" s="1"/>
  <c r="S637" i="48" s="1"/>
  <c r="AE132" i="48"/>
  <c r="AE259" i="48"/>
  <c r="AE270" i="48"/>
  <c r="AF259" i="48"/>
  <c r="AD259" i="48" s="1"/>
  <c r="S226" i="48" s="1"/>
  <c r="AF591" i="48"/>
  <c r="AD591" i="48" s="1"/>
  <c r="S271" i="48" s="1"/>
  <c r="AE987" i="48"/>
  <c r="AF987" i="48"/>
  <c r="AE1020" i="48"/>
  <c r="AD1020" i="48" s="1"/>
  <c r="S1014" i="48" s="1"/>
  <c r="AE1034" i="48"/>
  <c r="AD1034" i="48" s="1"/>
  <c r="S1022" i="48" s="1"/>
  <c r="AD16" i="48"/>
  <c r="AD22" i="48"/>
  <c r="S18" i="48" s="1"/>
  <c r="AD29" i="48"/>
  <c r="S26" i="48" s="1"/>
  <c r="L121" i="48"/>
  <c r="AF132" i="48"/>
  <c r="AD814" i="48"/>
  <c r="S729" i="48" s="1"/>
  <c r="AD987" i="48"/>
  <c r="S815" i="48" s="1"/>
  <c r="AD1012" i="48"/>
  <c r="S989" i="48" s="1"/>
  <c r="AD22" i="49"/>
  <c r="S18" i="49" s="1"/>
  <c r="AD987" i="49"/>
  <c r="S815" i="49" s="1"/>
  <c r="AD1020" i="49"/>
  <c r="S1014" i="49" s="1"/>
  <c r="AD270" i="49"/>
  <c r="S261" i="49" s="1"/>
  <c r="AD591" i="49"/>
  <c r="S271" i="49" s="1"/>
  <c r="AD728" i="49"/>
  <c r="S637" i="49" s="1"/>
  <c r="AD1034" i="49"/>
  <c r="S1022" i="49" s="1"/>
  <c r="AD270" i="48"/>
  <c r="S261" i="48" s="1"/>
  <c r="AD259" i="49"/>
  <c r="S226" i="49" s="1"/>
  <c r="AF132" i="49"/>
  <c r="AD132" i="49" s="1"/>
  <c r="S31" i="49" s="1"/>
  <c r="AD1012" i="49"/>
  <c r="S989" i="49" s="1"/>
  <c r="S592" i="49"/>
  <c r="S13" i="48"/>
  <c r="AF132" i="44"/>
  <c r="AD132" i="44" s="1"/>
  <c r="S31" i="44" s="1"/>
  <c r="AD22" i="45"/>
  <c r="S18" i="45" s="1"/>
  <c r="AD22" i="44"/>
  <c r="S18" i="44" s="1"/>
  <c r="AD987" i="44"/>
  <c r="S815" i="44"/>
  <c r="AD132" i="45"/>
  <c r="S31" i="45" s="1"/>
  <c r="AD636" i="45"/>
  <c r="S592" i="45" s="1"/>
  <c r="S13" i="45"/>
  <c r="AD29" i="45"/>
  <c r="S26" i="45" s="1"/>
  <c r="AE259" i="45"/>
  <c r="AD1012" i="45"/>
  <c r="S989" i="45" s="1"/>
  <c r="AD22" i="46"/>
  <c r="S18" i="46" s="1"/>
  <c r="AD29" i="46"/>
  <c r="S26" i="46" s="1"/>
  <c r="AE591" i="46"/>
  <c r="AD1020" i="46"/>
  <c r="S1014" i="46" s="1"/>
  <c r="AD1034" i="46"/>
  <c r="S1022" i="46"/>
  <c r="AD16" i="47"/>
  <c r="AD1020" i="44"/>
  <c r="S1014" i="44" s="1"/>
  <c r="AD728" i="46"/>
  <c r="S637" i="46" s="1"/>
  <c r="AD132" i="47"/>
  <c r="S31" i="47" s="1"/>
  <c r="Q123" i="47"/>
  <c r="K68" i="47"/>
  <c r="AD1012" i="47"/>
  <c r="S989" i="47" s="1"/>
  <c r="AE224" i="44"/>
  <c r="AE259" i="44"/>
  <c r="S261" i="44"/>
  <c r="AF224" i="44"/>
  <c r="AF259" i="44"/>
  <c r="AE591" i="44"/>
  <c r="AF636" i="44"/>
  <c r="AD636" i="44" s="1"/>
  <c r="S592" i="44" s="1"/>
  <c r="AF224" i="45"/>
  <c r="AD224" i="45"/>
  <c r="S134" i="45" s="1"/>
  <c r="AF259" i="45"/>
  <c r="AD728" i="45"/>
  <c r="S637" i="45" s="1"/>
  <c r="AE1020" i="45"/>
  <c r="S226" i="46"/>
  <c r="AE814" i="46"/>
  <c r="AD224" i="47"/>
  <c r="S134" i="47" s="1"/>
  <c r="AD1020" i="47"/>
  <c r="S1014" i="47" s="1"/>
  <c r="AD728" i="44"/>
  <c r="S637" i="44" s="1"/>
  <c r="S13" i="44"/>
  <c r="AD29" i="44"/>
  <c r="S26" i="44"/>
  <c r="AD814" i="44"/>
  <c r="S729" i="44" s="1"/>
  <c r="AD1012" i="44"/>
  <c r="S989" i="44" s="1"/>
  <c r="AE1034" i="44"/>
  <c r="AE591" i="45"/>
  <c r="AE1034" i="45"/>
  <c r="AD16" i="46"/>
  <c r="S13" i="46" s="1"/>
  <c r="AE132" i="46"/>
  <c r="K68" i="46"/>
  <c r="S134" i="46"/>
  <c r="AE270" i="46"/>
  <c r="AD1012" i="46"/>
  <c r="S989" i="46" s="1"/>
  <c r="AD22" i="47"/>
  <c r="S18" i="47" s="1"/>
  <c r="AD29" i="47"/>
  <c r="S26" i="47" s="1"/>
  <c r="AD728" i="47"/>
  <c r="S637" i="47" s="1"/>
  <c r="AD814" i="47"/>
  <c r="S729" i="47" s="1"/>
  <c r="S592" i="47"/>
  <c r="S13" i="47"/>
  <c r="AD728" i="42"/>
  <c r="S637" i="42" s="1"/>
  <c r="AD1012" i="42"/>
  <c r="S989" i="42"/>
  <c r="AD591" i="43"/>
  <c r="S271" i="43" s="1"/>
  <c r="AD29" i="42"/>
  <c r="S26" i="42" s="1"/>
  <c r="AD987" i="42"/>
  <c r="S815" i="42" s="1"/>
  <c r="AD22" i="43"/>
  <c r="S18" i="43" s="1"/>
  <c r="AD132" i="43"/>
  <c r="S31" i="43" s="1"/>
  <c r="AD270" i="42"/>
  <c r="S261" i="42" s="1"/>
  <c r="AD728" i="43"/>
  <c r="S637" i="43" s="1"/>
  <c r="AD1012" i="43"/>
  <c r="S989" i="43"/>
  <c r="AD22" i="42"/>
  <c r="S18" i="42"/>
  <c r="AF132" i="42"/>
  <c r="AD132" i="42" s="1"/>
  <c r="S31" i="42" s="1"/>
  <c r="AD1020" i="42"/>
  <c r="S1014" i="42" s="1"/>
  <c r="AD1034" i="42"/>
  <c r="S1022" i="42" s="1"/>
  <c r="AD259" i="43"/>
  <c r="S226" i="43" s="1"/>
  <c r="AD270" i="43"/>
  <c r="S261" i="43" s="1"/>
  <c r="AD636" i="43"/>
  <c r="S592" i="43" s="1"/>
  <c r="AD1034" i="43"/>
  <c r="S1022" i="43" s="1"/>
  <c r="AD814" i="42"/>
  <c r="S729" i="42" s="1"/>
  <c r="AD814" i="43"/>
  <c r="S729" i="43" s="1"/>
  <c r="AD987" i="43"/>
  <c r="S815" i="43"/>
  <c r="S592" i="42"/>
  <c r="S13" i="42"/>
  <c r="S13" i="43"/>
  <c r="AD814" i="41"/>
  <c r="S729" i="41"/>
  <c r="AD987" i="41"/>
  <c r="S815" i="41"/>
  <c r="AD22" i="41"/>
  <c r="S18" i="41" s="1"/>
  <c r="AD132" i="41"/>
  <c r="S31" i="41" s="1"/>
  <c r="S134" i="41"/>
  <c r="AD591" i="41"/>
  <c r="S271" i="41" s="1"/>
  <c r="AD728" i="41"/>
  <c r="S637" i="41" s="1"/>
  <c r="AD1020" i="41"/>
  <c r="S1014" i="41"/>
  <c r="AD1012" i="41"/>
  <c r="S989" i="41" s="1"/>
  <c r="AD259" i="41"/>
  <c r="S226" i="41" s="1"/>
  <c r="AD270" i="41"/>
  <c r="S261" i="41" s="1"/>
  <c r="S13" i="41"/>
  <c r="E1" i="9"/>
  <c r="AF33" i="9"/>
  <c r="AE33" i="9"/>
  <c r="AJ269" i="9"/>
  <c r="J229" i="9"/>
  <c r="AJ128" i="9"/>
  <c r="L127" i="9"/>
  <c r="L122" i="9"/>
  <c r="O4" i="9"/>
  <c r="AJ719" i="9" s="1"/>
  <c r="J4" i="9"/>
  <c r="E4" i="9"/>
  <c r="X4" i="9"/>
  <c r="P1" i="9"/>
  <c r="J1" i="9"/>
  <c r="AF1033" i="9"/>
  <c r="AE1033" i="9"/>
  <c r="AF1030" i="9"/>
  <c r="AE1030" i="9"/>
  <c r="AF1027" i="9"/>
  <c r="AE1027" i="9"/>
  <c r="AF1024" i="9"/>
  <c r="AE1024" i="9"/>
  <c r="AE1034" i="9" s="1"/>
  <c r="AF1019" i="9"/>
  <c r="AE1019" i="9"/>
  <c r="AF1016" i="9"/>
  <c r="AE1016" i="9"/>
  <c r="AE1020" i="9" s="1"/>
  <c r="AF1002" i="9"/>
  <c r="AE1002" i="9"/>
  <c r="AF991" i="9"/>
  <c r="AE991" i="9"/>
  <c r="AI991" i="9"/>
  <c r="AH991" i="9" s="1"/>
  <c r="AF974" i="9"/>
  <c r="AE974" i="9"/>
  <c r="AF950" i="9"/>
  <c r="AE950" i="9"/>
  <c r="AF918" i="9"/>
  <c r="AE918" i="9"/>
  <c r="AF905" i="9"/>
  <c r="AE905" i="9"/>
  <c r="AF901" i="9"/>
  <c r="AE901" i="9"/>
  <c r="AF893" i="9"/>
  <c r="AE893" i="9"/>
  <c r="AF879" i="9"/>
  <c r="AE879" i="9"/>
  <c r="AF865" i="9"/>
  <c r="AE865" i="9"/>
  <c r="AF851" i="9"/>
  <c r="AE851" i="9"/>
  <c r="AF837" i="9"/>
  <c r="AE837" i="9"/>
  <c r="AF823" i="9"/>
  <c r="AE823" i="9"/>
  <c r="AF765" i="9"/>
  <c r="AE765" i="9"/>
  <c r="AF751" i="9"/>
  <c r="AE751" i="9"/>
  <c r="AF737" i="9"/>
  <c r="AF814" i="9" s="1"/>
  <c r="AE737" i="9"/>
  <c r="AF723" i="9"/>
  <c r="AE723" i="9"/>
  <c r="AF715" i="9"/>
  <c r="AE715" i="9"/>
  <c r="AF711" i="9"/>
  <c r="AE711" i="9"/>
  <c r="AF702" i="9"/>
  <c r="AE702" i="9"/>
  <c r="AF690" i="9"/>
  <c r="AE690" i="9"/>
  <c r="AF676" i="9"/>
  <c r="AE676" i="9"/>
  <c r="AF670" i="9"/>
  <c r="AE670" i="9"/>
  <c r="AF662" i="9"/>
  <c r="AE662" i="9"/>
  <c r="AF654" i="9"/>
  <c r="AE654" i="9"/>
  <c r="AF645" i="9"/>
  <c r="AE645" i="9"/>
  <c r="AF640" i="9"/>
  <c r="AE640" i="9"/>
  <c r="AE728" i="9" s="1"/>
  <c r="AF628" i="9"/>
  <c r="AE628" i="9"/>
  <c r="AF617" i="9"/>
  <c r="AE617" i="9"/>
  <c r="AF602" i="9"/>
  <c r="AF636" i="9" s="1"/>
  <c r="AE602" i="9"/>
  <c r="AF584" i="9"/>
  <c r="AE584" i="9"/>
  <c r="AF570" i="9"/>
  <c r="AE570" i="9"/>
  <c r="AF553" i="9"/>
  <c r="AE553" i="9"/>
  <c r="AF534" i="9"/>
  <c r="AE534" i="9"/>
  <c r="AF515" i="9"/>
  <c r="AE515" i="9"/>
  <c r="AF496" i="9"/>
  <c r="AE496" i="9"/>
  <c r="AF477" i="9"/>
  <c r="AE477" i="9"/>
  <c r="AF458" i="9"/>
  <c r="AE458" i="9"/>
  <c r="AF439" i="9"/>
  <c r="AE439" i="9"/>
  <c r="AF420" i="9"/>
  <c r="AE420" i="9"/>
  <c r="AF401" i="9"/>
  <c r="AE401" i="9"/>
  <c r="AF382" i="9"/>
  <c r="AE382" i="9"/>
  <c r="AF363" i="9"/>
  <c r="AE363" i="9"/>
  <c r="AF344" i="9"/>
  <c r="AE344" i="9"/>
  <c r="AF325" i="9"/>
  <c r="AE325" i="9"/>
  <c r="AF306" i="9"/>
  <c r="AE306" i="9"/>
  <c r="AF287" i="9"/>
  <c r="AE287" i="9"/>
  <c r="AF276" i="9"/>
  <c r="AE276" i="9"/>
  <c r="AF273" i="9"/>
  <c r="AE273" i="9"/>
  <c r="AF269" i="9"/>
  <c r="AE269" i="9"/>
  <c r="AF266" i="9"/>
  <c r="AE266" i="9"/>
  <c r="AF263" i="9"/>
  <c r="AE263" i="9"/>
  <c r="AF257" i="9"/>
  <c r="AE257" i="9"/>
  <c r="AF242" i="9"/>
  <c r="AE242" i="9"/>
  <c r="AF231" i="9"/>
  <c r="AE231" i="9"/>
  <c r="AF228" i="9"/>
  <c r="AE228" i="9"/>
  <c r="AF217" i="9"/>
  <c r="AE217" i="9"/>
  <c r="AF198" i="9"/>
  <c r="AE198" i="9"/>
  <c r="AF138" i="9"/>
  <c r="AE138" i="9"/>
  <c r="AF161" i="9"/>
  <c r="AE161" i="9"/>
  <c r="AF131" i="9"/>
  <c r="AE131" i="9"/>
  <c r="AF128" i="9"/>
  <c r="AE128" i="9"/>
  <c r="AF125" i="9"/>
  <c r="AE125" i="9"/>
  <c r="AF122" i="9"/>
  <c r="AE122" i="9"/>
  <c r="AF119" i="9"/>
  <c r="AE119" i="9"/>
  <c r="AF116" i="9"/>
  <c r="AE116" i="9"/>
  <c r="AF113" i="9"/>
  <c r="AE113" i="9"/>
  <c r="AF110" i="9"/>
  <c r="AE110" i="9"/>
  <c r="AF106" i="9"/>
  <c r="AE106" i="9"/>
  <c r="AF95" i="9"/>
  <c r="AE95" i="9"/>
  <c r="AF85" i="9"/>
  <c r="AE85" i="9"/>
  <c r="AF73" i="9"/>
  <c r="AE73" i="9"/>
  <c r="AF66" i="9"/>
  <c r="AE66" i="9"/>
  <c r="AF53" i="9"/>
  <c r="AE53" i="9"/>
  <c r="AF43" i="9"/>
  <c r="AE43" i="9"/>
  <c r="AF40" i="9"/>
  <c r="AE40" i="9"/>
  <c r="AF37" i="9"/>
  <c r="AE37" i="9"/>
  <c r="K107" i="30"/>
  <c r="J107" i="30"/>
  <c r="I107" i="30"/>
  <c r="H107" i="30"/>
  <c r="G107" i="30"/>
  <c r="F107" i="30"/>
  <c r="E107" i="30"/>
  <c r="D107" i="30"/>
  <c r="C107" i="30"/>
  <c r="B107" i="30"/>
  <c r="A105" i="30"/>
  <c r="A104" i="30"/>
  <c r="B103" i="30"/>
  <c r="K102" i="30"/>
  <c r="J102" i="30"/>
  <c r="I102" i="30"/>
  <c r="H102" i="30"/>
  <c r="G102" i="30"/>
  <c r="F102" i="30"/>
  <c r="E102" i="30"/>
  <c r="D102" i="30"/>
  <c r="C102" i="30"/>
  <c r="B102" i="30"/>
  <c r="A100" i="30"/>
  <c r="B99" i="30"/>
  <c r="A99" i="30"/>
  <c r="K98" i="30"/>
  <c r="J98" i="30"/>
  <c r="I98" i="30"/>
  <c r="H98" i="30"/>
  <c r="G98" i="30"/>
  <c r="F98" i="30"/>
  <c r="E98" i="30"/>
  <c r="D98" i="30"/>
  <c r="C98" i="30"/>
  <c r="B98" i="30"/>
  <c r="B96" i="30"/>
  <c r="A96" i="30"/>
  <c r="A95" i="30"/>
  <c r="A94" i="30"/>
  <c r="B93" i="30"/>
  <c r="A93" i="30"/>
  <c r="B92" i="30"/>
  <c r="A92" i="30"/>
  <c r="K91" i="30"/>
  <c r="J91" i="30"/>
  <c r="I91" i="30"/>
  <c r="H91" i="30"/>
  <c r="G91" i="30"/>
  <c r="F91" i="30"/>
  <c r="E91" i="30"/>
  <c r="D91" i="30"/>
  <c r="C91" i="30"/>
  <c r="B91" i="30"/>
  <c r="B90" i="30"/>
  <c r="A90" i="30"/>
  <c r="K89" i="30"/>
  <c r="J89" i="30"/>
  <c r="I89" i="30"/>
  <c r="H89" i="30"/>
  <c r="G89" i="30"/>
  <c r="F89" i="30"/>
  <c r="E89" i="30"/>
  <c r="D89" i="30"/>
  <c r="C89" i="30"/>
  <c r="B89" i="30"/>
  <c r="A88" i="30"/>
  <c r="A87" i="30"/>
  <c r="A86" i="30"/>
  <c r="B85" i="30"/>
  <c r="A85" i="30"/>
  <c r="K84" i="30"/>
  <c r="J84" i="30"/>
  <c r="I84" i="30"/>
  <c r="H84" i="30"/>
  <c r="G84" i="30"/>
  <c r="F84" i="30"/>
  <c r="E84" i="30"/>
  <c r="D84" i="30"/>
  <c r="C84" i="30"/>
  <c r="B84" i="30"/>
  <c r="B83" i="30"/>
  <c r="A83" i="30"/>
  <c r="K82" i="30"/>
  <c r="J82" i="30"/>
  <c r="I82" i="30"/>
  <c r="H82" i="30"/>
  <c r="G82" i="30"/>
  <c r="F82" i="30"/>
  <c r="E82" i="30"/>
  <c r="D82" i="30"/>
  <c r="C82" i="30"/>
  <c r="B82" i="30"/>
  <c r="B81" i="30"/>
  <c r="A81" i="30"/>
  <c r="K80" i="30"/>
  <c r="J80" i="30"/>
  <c r="I80" i="30"/>
  <c r="H80" i="30"/>
  <c r="G80" i="30"/>
  <c r="F80" i="30"/>
  <c r="E80" i="30"/>
  <c r="D80" i="30"/>
  <c r="C80" i="30"/>
  <c r="B80" i="30"/>
  <c r="B79" i="30"/>
  <c r="A79" i="30"/>
  <c r="K78" i="30"/>
  <c r="J78" i="30"/>
  <c r="I78" i="30"/>
  <c r="H78" i="30"/>
  <c r="G78" i="30"/>
  <c r="F78" i="30"/>
  <c r="E78" i="30"/>
  <c r="D78" i="30"/>
  <c r="C78" i="30"/>
  <c r="B78" i="30"/>
  <c r="B77" i="30"/>
  <c r="A77" i="30"/>
  <c r="K76" i="30"/>
  <c r="J76" i="30"/>
  <c r="I76" i="30"/>
  <c r="H76" i="30"/>
  <c r="G76" i="30"/>
  <c r="F76" i="30"/>
  <c r="E76" i="30"/>
  <c r="D76" i="30"/>
  <c r="C76" i="30"/>
  <c r="B76" i="30"/>
  <c r="B75" i="30"/>
  <c r="A75" i="30"/>
  <c r="K74" i="30"/>
  <c r="J74" i="30"/>
  <c r="I74" i="30"/>
  <c r="H74" i="30"/>
  <c r="G74" i="30"/>
  <c r="F74" i="30"/>
  <c r="E74" i="30"/>
  <c r="D74" i="30"/>
  <c r="C74" i="30"/>
  <c r="B74" i="30"/>
  <c r="B73" i="30"/>
  <c r="K72" i="30"/>
  <c r="J72" i="30"/>
  <c r="I72" i="30"/>
  <c r="H72" i="30"/>
  <c r="G72" i="30"/>
  <c r="F72" i="30"/>
  <c r="E72" i="30"/>
  <c r="D72" i="30"/>
  <c r="C72" i="30"/>
  <c r="B72" i="30"/>
  <c r="B71" i="30"/>
  <c r="A71" i="30"/>
  <c r="K70" i="30"/>
  <c r="J70" i="30"/>
  <c r="I70" i="30"/>
  <c r="H70" i="30"/>
  <c r="G70" i="30"/>
  <c r="F70" i="30"/>
  <c r="E70" i="30"/>
  <c r="D70" i="30"/>
  <c r="C70" i="30"/>
  <c r="B70" i="30"/>
  <c r="A68" i="30"/>
  <c r="B67" i="30"/>
  <c r="A67" i="30"/>
  <c r="K66" i="30"/>
  <c r="J66" i="30"/>
  <c r="I66" i="30"/>
  <c r="H66" i="30"/>
  <c r="G66" i="30"/>
  <c r="F66" i="30"/>
  <c r="E66" i="30"/>
  <c r="D66" i="30"/>
  <c r="C66" i="30"/>
  <c r="B66" i="30"/>
  <c r="B64" i="30"/>
  <c r="A64" i="30"/>
  <c r="B63" i="30"/>
  <c r="A63" i="30"/>
  <c r="B62" i="30"/>
  <c r="A62" i="30"/>
  <c r="K61" i="30"/>
  <c r="J61" i="30"/>
  <c r="I61" i="30"/>
  <c r="H61" i="30"/>
  <c r="G61" i="30"/>
  <c r="F61" i="30"/>
  <c r="E61" i="30"/>
  <c r="D61" i="30"/>
  <c r="C61" i="30"/>
  <c r="B61" i="30"/>
  <c r="B60" i="30"/>
  <c r="A60" i="30"/>
  <c r="B59" i="30"/>
  <c r="A59" i="30"/>
  <c r="B58" i="30"/>
  <c r="A58" i="30"/>
  <c r="B56" i="30"/>
  <c r="A56" i="30"/>
  <c r="K55" i="30"/>
  <c r="J55" i="30"/>
  <c r="I55" i="30"/>
  <c r="H55" i="30"/>
  <c r="G55" i="30"/>
  <c r="F55" i="30"/>
  <c r="E55" i="30"/>
  <c r="D55" i="30"/>
  <c r="C55" i="30"/>
  <c r="B55" i="30"/>
  <c r="A54" i="30"/>
  <c r="A53" i="30"/>
  <c r="B52" i="30"/>
  <c r="A52" i="30"/>
  <c r="K51" i="30"/>
  <c r="J51" i="30"/>
  <c r="I51" i="30"/>
  <c r="H51" i="30"/>
  <c r="G51" i="30"/>
  <c r="F51" i="30"/>
  <c r="E51" i="30"/>
  <c r="D51" i="30"/>
  <c r="C51" i="30"/>
  <c r="B51" i="30"/>
  <c r="B49" i="30"/>
  <c r="A49" i="30"/>
  <c r="A48" i="30"/>
  <c r="A47" i="30"/>
  <c r="A45" i="30"/>
  <c r="A43" i="30"/>
  <c r="B42" i="30"/>
  <c r="K41" i="30"/>
  <c r="J41" i="30"/>
  <c r="I41" i="30"/>
  <c r="H41" i="30"/>
  <c r="G41" i="30"/>
  <c r="F41" i="30"/>
  <c r="E41" i="30"/>
  <c r="D41" i="30"/>
  <c r="C41" i="30"/>
  <c r="B41" i="30"/>
  <c r="B39" i="30"/>
  <c r="A39" i="30"/>
  <c r="A38" i="30"/>
  <c r="B37" i="30"/>
  <c r="A36" i="30"/>
  <c r="B35" i="30"/>
  <c r="B34" i="30"/>
  <c r="A34" i="30"/>
  <c r="K33" i="30"/>
  <c r="J33" i="30"/>
  <c r="I33" i="30"/>
  <c r="H33" i="30"/>
  <c r="G33" i="30"/>
  <c r="F33" i="30"/>
  <c r="E33" i="30"/>
  <c r="D33" i="30"/>
  <c r="C33" i="30"/>
  <c r="B33" i="30"/>
  <c r="A30" i="30"/>
  <c r="A29" i="30"/>
  <c r="B28" i="30"/>
  <c r="A28" i="30"/>
  <c r="A27" i="30"/>
  <c r="A26" i="30"/>
  <c r="A25" i="30"/>
  <c r="A24" i="30"/>
  <c r="B23" i="30"/>
  <c r="A23" i="30"/>
  <c r="B22" i="30"/>
  <c r="A22" i="30"/>
  <c r="B21" i="30"/>
  <c r="A21" i="30"/>
  <c r="B20" i="30"/>
  <c r="A20" i="30"/>
  <c r="B19" i="30"/>
  <c r="A19" i="30"/>
  <c r="B18" i="30"/>
  <c r="A18" i="30"/>
  <c r="A17" i="30"/>
  <c r="A16" i="30"/>
  <c r="A15" i="30"/>
  <c r="B14" i="30"/>
  <c r="A14" i="30"/>
  <c r="K13" i="30"/>
  <c r="J13" i="30"/>
  <c r="I13" i="30"/>
  <c r="H13" i="30"/>
  <c r="G13" i="30"/>
  <c r="F13" i="30"/>
  <c r="E13" i="30"/>
  <c r="D13" i="30"/>
  <c r="C13" i="30"/>
  <c r="B13" i="30"/>
  <c r="B11" i="30"/>
  <c r="A11" i="30"/>
  <c r="K10" i="30"/>
  <c r="J10" i="30"/>
  <c r="I10" i="30"/>
  <c r="H10" i="30"/>
  <c r="G10" i="30"/>
  <c r="F10" i="30"/>
  <c r="E10" i="30"/>
  <c r="D10" i="30"/>
  <c r="C10" i="30"/>
  <c r="B10" i="30"/>
  <c r="B8" i="30"/>
  <c r="A8" i="30"/>
  <c r="K7" i="30"/>
  <c r="J7" i="30"/>
  <c r="I7" i="30"/>
  <c r="H7" i="30"/>
  <c r="G7" i="30"/>
  <c r="F7" i="30"/>
  <c r="E7" i="30"/>
  <c r="D7" i="30"/>
  <c r="C7" i="30"/>
  <c r="B7" i="30"/>
  <c r="B5" i="30"/>
  <c r="A5" i="30"/>
  <c r="K4" i="30"/>
  <c r="J4" i="30"/>
  <c r="I4" i="30"/>
  <c r="H4" i="30"/>
  <c r="G4" i="30"/>
  <c r="F4" i="30"/>
  <c r="E4" i="30"/>
  <c r="D4" i="30"/>
  <c r="C4" i="30"/>
  <c r="B4" i="30"/>
  <c r="A858" i="9"/>
  <c r="A933" i="9"/>
  <c r="A772" i="9"/>
  <c r="A506" i="9"/>
  <c r="A449" i="9"/>
  <c r="A392" i="9"/>
  <c r="A335" i="9"/>
  <c r="X6" i="9"/>
  <c r="A163" i="9"/>
  <c r="S1014" i="43" l="1"/>
  <c r="S592" i="48"/>
  <c r="S134" i="48"/>
  <c r="AD270" i="45"/>
  <c r="S261" i="45" s="1"/>
  <c r="AD987" i="45"/>
  <c r="S815" i="45"/>
  <c r="AD132" i="48"/>
  <c r="S31" i="48" s="1"/>
  <c r="AF987" i="9"/>
  <c r="AD132" i="46"/>
  <c r="S31" i="46" s="1"/>
  <c r="AD270" i="46"/>
  <c r="S261" i="46" s="1"/>
  <c r="AD1034" i="44"/>
  <c r="S1022" i="44"/>
  <c r="AD591" i="45"/>
  <c r="S271" i="45"/>
  <c r="AD591" i="46"/>
  <c r="S271" i="46" s="1"/>
  <c r="AD259" i="45"/>
  <c r="S226" i="45" s="1"/>
  <c r="AD224" i="44"/>
  <c r="S134" i="44" s="1"/>
  <c r="AD1034" i="45"/>
  <c r="S1022" i="45" s="1"/>
  <c r="AD814" i="46"/>
  <c r="S729" i="46" s="1"/>
  <c r="AD1020" i="45"/>
  <c r="S1014" i="45" s="1"/>
  <c r="AD591" i="44"/>
  <c r="S271" i="44" s="1"/>
  <c r="AD259" i="44"/>
  <c r="S226" i="44" s="1"/>
  <c r="AF1020" i="9"/>
  <c r="AF1034" i="9"/>
  <c r="AF270" i="9"/>
  <c r="AF728" i="9"/>
  <c r="AE1012" i="9"/>
  <c r="AE814" i="9"/>
  <c r="AF1012" i="9"/>
  <c r="AE987" i="9"/>
  <c r="AE270" i="9"/>
  <c r="AE636" i="9"/>
  <c r="AF591" i="9"/>
  <c r="AE591" i="9"/>
  <c r="AF259" i="9"/>
  <c r="AE259" i="9"/>
  <c r="AF224" i="9"/>
  <c r="AE224" i="9"/>
  <c r="AJ69" i="9"/>
  <c r="A46" i="9"/>
  <c r="AE132" i="9"/>
  <c r="AF28" i="9"/>
  <c r="AF29" i="9" s="1"/>
  <c r="AE28" i="9"/>
  <c r="AE29" i="9" s="1"/>
  <c r="AF21" i="9"/>
  <c r="AE21" i="9"/>
  <c r="AF15" i="9"/>
  <c r="AF16" i="9" s="1"/>
  <c r="AE15" i="9"/>
  <c r="AE16" i="9" s="1"/>
  <c r="AF22" i="9"/>
  <c r="AE22" i="9"/>
  <c r="A1" i="9"/>
  <c r="E6" i="9"/>
  <c r="A2" i="9"/>
  <c r="U2" i="9"/>
  <c r="Q6" i="9"/>
  <c r="A4" i="9" l="1"/>
  <c r="A4" i="47"/>
  <c r="A4" i="46"/>
  <c r="A4" i="49"/>
  <c r="A4" i="48"/>
  <c r="A4" i="45"/>
  <c r="A4" i="42"/>
  <c r="A4" i="44"/>
  <c r="A4" i="43"/>
  <c r="A4" i="41"/>
  <c r="A109" i="9"/>
  <c r="N1031" i="9" l="1"/>
  <c r="N1029" i="9"/>
  <c r="N1023" i="9"/>
  <c r="A1018" i="9"/>
  <c r="D1017" i="9"/>
  <c r="A1017" i="9"/>
  <c r="A994" i="9"/>
  <c r="K991" i="9"/>
  <c r="A990" i="9"/>
  <c r="A969" i="9"/>
  <c r="A907" i="9"/>
  <c r="A904" i="9"/>
  <c r="A900" i="9"/>
  <c r="A816" i="9"/>
  <c r="A730" i="9"/>
  <c r="A725" i="9"/>
  <c r="A723" i="9"/>
  <c r="A721" i="9"/>
  <c r="N719" i="9"/>
  <c r="A719" i="9"/>
  <c r="K716" i="9"/>
  <c r="A714" i="9"/>
  <c r="A709" i="9"/>
  <c r="A697" i="9"/>
  <c r="A685" i="9"/>
  <c r="A673" i="9"/>
  <c r="A657" i="9"/>
  <c r="A642" i="9"/>
  <c r="A639" i="9"/>
  <c r="A621" i="9"/>
  <c r="A615" i="9"/>
  <c r="A593" i="9"/>
  <c r="A577" i="9"/>
  <c r="A563" i="9"/>
  <c r="A278" i="9"/>
  <c r="A272" i="9"/>
  <c r="Q270" i="9"/>
  <c r="A268" i="9"/>
  <c r="A265" i="9"/>
  <c r="A262" i="9"/>
  <c r="A256" i="9"/>
  <c r="A242" i="9"/>
  <c r="A241" i="9"/>
  <c r="A232" i="9"/>
  <c r="A231" i="9"/>
  <c r="L268" i="9"/>
  <c r="K717" i="9" s="1"/>
  <c r="A229" i="9"/>
  <c r="A228" i="9"/>
  <c r="A219" i="9"/>
  <c r="A213" i="9"/>
  <c r="A186" i="9"/>
  <c r="A142" i="9"/>
  <c r="A136" i="9"/>
  <c r="Q129" i="9"/>
  <c r="A127" i="9"/>
  <c r="A124" i="9"/>
  <c r="A121" i="9"/>
  <c r="A118" i="9"/>
  <c r="A115" i="9"/>
  <c r="A112" i="9"/>
  <c r="L108" i="9"/>
  <c r="AF121" i="9" s="1"/>
  <c r="L107" i="9"/>
  <c r="L106" i="9"/>
  <c r="AH105" i="9"/>
  <c r="L105" i="9"/>
  <c r="A105" i="9"/>
  <c r="A93" i="9"/>
  <c r="A83" i="9"/>
  <c r="A70" i="9"/>
  <c r="AI69" i="9"/>
  <c r="Q123" i="9" s="1"/>
  <c r="A64" i="9"/>
  <c r="A42" i="9"/>
  <c r="A39" i="9"/>
  <c r="A36" i="9"/>
  <c r="A34" i="9"/>
  <c r="A32" i="9"/>
  <c r="A27" i="9"/>
  <c r="A19" i="9"/>
  <c r="A14" i="9"/>
  <c r="A9" i="9"/>
  <c r="L121" i="9" l="1"/>
  <c r="AF132" i="9"/>
  <c r="AD132" i="9" s="1"/>
  <c r="S31" i="9" s="1"/>
  <c r="AD270" i="9"/>
  <c r="S261" i="9" s="1"/>
  <c r="AD728" i="9"/>
  <c r="S637" i="9" s="1"/>
  <c r="AD814" i="9"/>
  <c r="S729" i="9" s="1"/>
  <c r="AD1012" i="9"/>
  <c r="S989" i="9" s="1"/>
  <c r="AD259" i="9"/>
  <c r="S226" i="9" s="1"/>
  <c r="AD591" i="9"/>
  <c r="S271" i="9" s="1"/>
  <c r="AD1020" i="9"/>
  <c r="S1014" i="9" s="1"/>
  <c r="AD16" i="9"/>
  <c r="S13" i="9" s="1"/>
  <c r="AD1034" i="9"/>
  <c r="S1022" i="9" s="1"/>
  <c r="AD22" i="9"/>
  <c r="S18" i="9" s="1"/>
  <c r="AD987" i="9"/>
  <c r="S815" i="9" s="1"/>
  <c r="AD636" i="9"/>
  <c r="S592" i="9" s="1"/>
  <c r="AD29" i="9"/>
  <c r="S26" i="9" s="1"/>
  <c r="K68" i="9"/>
  <c r="AD224" i="9" l="1"/>
  <c r="S134" i="9" s="1"/>
</calcChain>
</file>

<file path=xl/sharedStrings.xml><?xml version="1.0" encoding="utf-8"?>
<sst xmlns="http://schemas.openxmlformats.org/spreadsheetml/2006/main" count="8427" uniqueCount="329">
  <si>
    <t>South Dakota Digital Compliance Review Collection Form</t>
  </si>
  <si>
    <t>(version 8.24.19)</t>
  </si>
  <si>
    <t>[School District]</t>
  </si>
  <si>
    <t>Master Schedule</t>
  </si>
  <si>
    <t>Review location:</t>
  </si>
  <si>
    <t>Review Dates from/to:</t>
  </si>
  <si>
    <t>Team Lead:</t>
  </si>
  <si>
    <t>Contact Phone:</t>
  </si>
  <si>
    <t>Team Members:</t>
  </si>
  <si>
    <t>District Contact:</t>
  </si>
  <si>
    <t>Review Timeline</t>
  </si>
  <si>
    <t>Notes</t>
  </si>
  <si>
    <t>Team Arrival</t>
  </si>
  <si>
    <t xml:space="preserve"> - Team Reviewers will meet…</t>
  </si>
  <si>
    <t>Entrance Conference</t>
  </si>
  <si>
    <t xml:space="preserve"> - All participants welcome (district decision)</t>
  </si>
  <si>
    <t>File Reviews</t>
  </si>
  <si>
    <t>[Details]</t>
  </si>
  <si>
    <t>Lunch</t>
  </si>
  <si>
    <t>Interviews</t>
  </si>
  <si>
    <t>Compile Findings</t>
  </si>
  <si>
    <t>Administration Meeting</t>
  </si>
  <si>
    <t>Exit Conference</t>
  </si>
  <si>
    <t>Alternate Files</t>
  </si>
  <si>
    <t>Time</t>
  </si>
  <si>
    <t>File #</t>
  </si>
  <si>
    <t>Reviewer</t>
  </si>
  <si>
    <t>Staff Reviewed</t>
  </si>
  <si>
    <t>Student Name</t>
  </si>
  <si>
    <t>SIMS#</t>
  </si>
  <si>
    <t>DOB</t>
  </si>
  <si>
    <t>Disability Code</t>
  </si>
  <si>
    <t>Type of Review</t>
  </si>
  <si>
    <t>File 1</t>
  </si>
  <si>
    <t>File 2</t>
  </si>
  <si>
    <t>File 3</t>
  </si>
  <si>
    <t>File 4</t>
  </si>
  <si>
    <t>File 5</t>
  </si>
  <si>
    <t>File 6</t>
  </si>
  <si>
    <t>File 7</t>
  </si>
  <si>
    <t>File 8</t>
  </si>
  <si>
    <t>File 9</t>
  </si>
  <si>
    <t>File 10</t>
  </si>
  <si>
    <t>Reviewer:</t>
  </si>
  <si>
    <t>Staff Reviewed:</t>
  </si>
  <si>
    <t>Scoring &amp; Percentages</t>
  </si>
  <si>
    <t>Compliance Notes</t>
  </si>
  <si>
    <t>Technical Assistance</t>
  </si>
  <si>
    <t>Date of Review:</t>
  </si>
  <si>
    <t>Student Name:</t>
  </si>
  <si>
    <t>SIMS Number:</t>
  </si>
  <si>
    <t>Date of Birth:</t>
  </si>
  <si>
    <t>Current IEP Date:</t>
  </si>
  <si>
    <t>Disability Code:</t>
  </si>
  <si>
    <t>School Year:</t>
  </si>
  <si>
    <t>School District:</t>
  </si>
  <si>
    <t>School Name:</t>
  </si>
  <si>
    <t>Grade  /</t>
  </si>
  <si>
    <t>Age</t>
  </si>
  <si>
    <t>Current Eval Date:</t>
  </si>
  <si>
    <t>Type of Review:</t>
  </si>
  <si>
    <t>2019-2020</t>
  </si>
  <si>
    <t>Junior   /</t>
  </si>
  <si>
    <t>For Transition Only Click Here</t>
  </si>
  <si>
    <t>Yellow boxes are prompts</t>
  </si>
  <si>
    <t xml:space="preserve">Use dropdowns to </t>
  </si>
  <si>
    <t>Voided space and/or 
clarifying information.</t>
  </si>
  <si>
    <t>for information.</t>
  </si>
  <si>
    <t>Select</t>
  </si>
  <si>
    <r>
      <rPr>
        <sz val="9"/>
        <rFont val="Calibri"/>
        <family val="2"/>
        <scheme val="minor"/>
      </rPr>
      <t>Use the</t>
    </r>
    <r>
      <rPr>
        <sz val="9"/>
        <color theme="1" tint="0.34998626667073579"/>
        <rFont val="Calibri"/>
        <family val="2"/>
        <scheme val="minor"/>
      </rPr>
      <t xml:space="preserve"> </t>
    </r>
    <r>
      <rPr>
        <b/>
        <sz val="9"/>
        <color rgb="FF0000FF"/>
        <rFont val="Calibri"/>
        <family val="2"/>
        <scheme val="minor"/>
      </rPr>
      <t>"Select"</t>
    </r>
    <r>
      <rPr>
        <sz val="9"/>
        <color theme="1" tint="0.34998626667073579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>dropdown to determine score.</t>
    </r>
  </si>
  <si>
    <t>Notes to address compliance issues.</t>
  </si>
  <si>
    <t>Notes to address technical assistance.</t>
  </si>
  <si>
    <t>record your findings.</t>
  </si>
  <si>
    <t>Record of Access</t>
  </si>
  <si>
    <t>Referral</t>
  </si>
  <si>
    <t>Date of referral:</t>
  </si>
  <si>
    <t>Responses can also be typed in below.</t>
  </si>
  <si>
    <t>List all areas of referral:</t>
  </si>
  <si>
    <t>If referral can not be found and is older than three years, N/A is appropriate.</t>
  </si>
  <si>
    <t>Initial Placement</t>
  </si>
  <si>
    <t>Date Signed:</t>
  </si>
  <si>
    <t>(The Consent Signed for Initial Placement into Special Education form is a separate document.  In the past, it may have been found at the end of the IEP.</t>
  </si>
  <si>
    <t>Evaluation</t>
  </si>
  <si>
    <t>Date Sent:</t>
  </si>
  <si>
    <t xml:space="preserve">Use the most recent evaluation. </t>
  </si>
  <si>
    <r>
      <t>Consent was acquired for</t>
    </r>
    <r>
      <rPr>
        <b/>
        <sz val="9"/>
        <color theme="8" tint="-0.499984740745262"/>
        <rFont val="Calibri"/>
        <family val="2"/>
        <scheme val="minor"/>
      </rPr>
      <t xml:space="preserve"> </t>
    </r>
    <r>
      <rPr>
        <b/>
        <sz val="9"/>
        <color theme="9" tint="-0.249977111117893"/>
        <rFont val="Calibri"/>
        <family val="2"/>
        <scheme val="minor"/>
      </rPr>
      <t>initial evaluation</t>
    </r>
    <r>
      <rPr>
        <sz val="9"/>
        <color theme="8" tint="-0.499984740745262"/>
        <rFont val="Calibri"/>
        <family val="2"/>
        <scheme val="minor"/>
      </rPr>
      <t xml:space="preserve">. 
If consent was not given by the parent for </t>
    </r>
    <r>
      <rPr>
        <b/>
        <sz val="9"/>
        <color theme="5" tint="-0.249977111117893"/>
        <rFont val="Calibri"/>
        <family val="2"/>
        <scheme val="minor"/>
      </rPr>
      <t>reevaluation</t>
    </r>
    <r>
      <rPr>
        <sz val="9"/>
        <color theme="8" tint="-0.499984740745262"/>
        <rFont val="Calibri"/>
        <family val="2"/>
        <scheme val="minor"/>
      </rPr>
      <t xml:space="preserve">, evidence of  attempts were made to elicit parent. </t>
    </r>
  </si>
  <si>
    <t>Parent input must be documented in the PPWN Consent on input exiting data and upcoming evaluation.   (Refer to phone logs, progress notes, prior notice.)</t>
  </si>
  <si>
    <t xml:space="preserve">Documented agreement with parent and district on new extension date. Document agreement and extended to date.  
"N/A" is acceptable. </t>
  </si>
  <si>
    <t>Select for each of the following:</t>
  </si>
  <si>
    <t>Explanation of why the district proposed or refused to 
take the action</t>
  </si>
  <si>
    <t xml:space="preserve">Description of other options 
considered and why 
they were rejected </t>
  </si>
  <si>
    <t>Description of evidence 
used for the proposed 
or refused action</t>
  </si>
  <si>
    <t>Description of other factors 
that are relevant to 
proposal or refusal</t>
  </si>
  <si>
    <t>All components should be completed and have a clear description.</t>
  </si>
  <si>
    <t>Date sent:</t>
  </si>
  <si>
    <t>Date signed:</t>
  </si>
  <si>
    <t>Date received:</t>
  </si>
  <si>
    <t>25 school days:</t>
  </si>
  <si>
    <t>30 calendar days:</t>
  </si>
  <si>
    <t>Extension on 25 day:</t>
  </si>
  <si>
    <t>30Day</t>
  </si>
  <si>
    <t>List areas:</t>
  </si>
  <si>
    <t>Test administered:</t>
  </si>
  <si>
    <t>Test date:</t>
  </si>
  <si>
    <t>Evaluator:</t>
  </si>
  <si>
    <t>For more evaluations requested click the [+].</t>
  </si>
  <si>
    <t>For more existing data requested click the [+].</t>
  </si>
  <si>
    <t xml:space="preserve">If used skills based prior to consent, record in "Existing Evaluation Data" section only. </t>
  </si>
  <si>
    <t>For more skills based requested click the [+].</t>
  </si>
  <si>
    <t>Consent received date:</t>
  </si>
  <si>
    <t>Are dates within the 25 School Days?</t>
  </si>
  <si>
    <t>Earliest testing date:</t>
  </si>
  <si>
    <t>Latest testing date:</t>
  </si>
  <si>
    <t>25 School Days:</t>
  </si>
  <si>
    <t>All evaluations marked on the PWWN/Consent for Evaluation form must be administered.</t>
  </si>
  <si>
    <t>All evaluations administered must be requested on the PWWN/Consent for Evaluation form.</t>
  </si>
  <si>
    <t xml:space="preserve">Appropriate means to provide evaluations for accurate data were used. </t>
  </si>
  <si>
    <t xml:space="preserve">Comprehensive Evaluations in all areas required for the disability. </t>
  </si>
  <si>
    <t>Day 26 was on:</t>
  </si>
  <si>
    <t>26Day</t>
  </si>
  <si>
    <t>Eligibility meeting date:</t>
  </si>
  <si>
    <t>Eligibility meeting date should have been by:</t>
  </si>
  <si>
    <t>Current evaluation date:</t>
  </si>
  <si>
    <t>Previous evaluation date:</t>
  </si>
  <si>
    <t>yR</t>
  </si>
  <si>
    <t>The last evaluation should be within the date of:</t>
  </si>
  <si>
    <t xml:space="preserve">Evaluated to Dismiss from Services  </t>
  </si>
  <si>
    <t>Eligibility Document for Specific Learning Disability</t>
  </si>
  <si>
    <t xml:space="preserve">If the team did not consider eligibility for Specific Learning Disability, skip to </t>
  </si>
  <si>
    <t>Meeting Notice.</t>
  </si>
  <si>
    <t>List all areas:</t>
  </si>
  <si>
    <r>
      <t xml:space="preserve">For </t>
    </r>
    <r>
      <rPr>
        <b/>
        <u/>
        <sz val="9"/>
        <color theme="9" tint="-0.249977111117893"/>
        <rFont val="Calibri"/>
        <family val="2"/>
        <scheme val="minor"/>
      </rPr>
      <t>Initial</t>
    </r>
    <r>
      <rPr>
        <b/>
        <sz val="9"/>
        <color theme="9" tint="-0.249977111117893"/>
        <rFont val="Calibri"/>
        <family val="2"/>
        <scheme val="minor"/>
      </rPr>
      <t xml:space="preserve"> Determination of Eligibility Only</t>
    </r>
  </si>
  <si>
    <t>Written report must include:</t>
  </si>
  <si>
    <t>Student achieves adequately</t>
  </si>
  <si>
    <t>Student exhibits pattern of strengths &amp; weaknesses</t>
  </si>
  <si>
    <t>Student was provided appropriate instruction in 
general education setting</t>
  </si>
  <si>
    <t>Repeated assessment of achievement reflecting 
student progress</t>
  </si>
  <si>
    <t>Attendance record</t>
  </si>
  <si>
    <t>Lack of appropriate 
instruction</t>
  </si>
  <si>
    <t>Observation of 
the student</t>
  </si>
  <si>
    <t>Relevant medical 
findings (if any)</t>
  </si>
  <si>
    <t>Achievement level problem 
is/is not primarily the 
result of another factor</t>
  </si>
  <si>
    <t>Adverse effect on 
educational performance</t>
  </si>
  <si>
    <r>
      <t xml:space="preserve">For </t>
    </r>
    <r>
      <rPr>
        <b/>
        <u/>
        <sz val="9"/>
        <color theme="5" tint="-0.249977111117893"/>
        <rFont val="Calibri"/>
        <family val="2"/>
        <scheme val="minor"/>
      </rPr>
      <t>Reevaluation</t>
    </r>
    <r>
      <rPr>
        <b/>
        <sz val="9"/>
        <color theme="5" tint="-0.249977111117893"/>
        <rFont val="Calibri"/>
        <family val="2"/>
        <scheme val="minor"/>
      </rPr>
      <t xml:space="preserve"> of Eligibility Only</t>
    </r>
  </si>
  <si>
    <t>Select for the following:</t>
  </si>
  <si>
    <t>Parent</t>
  </si>
  <si>
    <t>General Education 
Teacher</t>
  </si>
  <si>
    <t>Person Qualified to Interpret Results</t>
  </si>
  <si>
    <t>If anyone disagreed, was written input provided?</t>
  </si>
  <si>
    <t>Meeting Notice</t>
  </si>
  <si>
    <t>From this point on use the current IEP documentation.</t>
  </si>
  <si>
    <t>Meeting date:</t>
  </si>
  <si>
    <t>Procedural Safeguards</t>
  </si>
  <si>
    <t>Must be given to parents annually.</t>
  </si>
  <si>
    <t>IEP Team Membership</t>
  </si>
  <si>
    <r>
      <t xml:space="preserve">Student 
</t>
    </r>
    <r>
      <rPr>
        <sz val="9"/>
        <color theme="8" tint="-0.499984740745262"/>
        <rFont val="Calibri"/>
        <family val="2"/>
        <scheme val="minor"/>
      </rPr>
      <t>(when appropriate)</t>
    </r>
  </si>
  <si>
    <r>
      <t xml:space="preserve">Parent 
</t>
    </r>
    <r>
      <rPr>
        <sz val="9"/>
        <color theme="8" tint="-0.499984740745262"/>
        <rFont val="Calibri"/>
        <family val="2"/>
        <scheme val="minor"/>
      </rPr>
      <t>(no exception for Initial)</t>
    </r>
  </si>
  <si>
    <t>General Education Teacher</t>
  </si>
  <si>
    <t>Special Education 
Teacher</t>
  </si>
  <si>
    <t>LEA Representative</t>
  </si>
  <si>
    <t>Agency Invited</t>
  </si>
  <si>
    <t>Other:</t>
  </si>
  <si>
    <t>[list here]</t>
  </si>
  <si>
    <t>Team member excused:</t>
  </si>
  <si>
    <t>If there was no need for a team member to be excused, select "N/A" for the subsection.</t>
  </si>
  <si>
    <t>Consent date:</t>
  </si>
  <si>
    <t>Written input provided:</t>
  </si>
  <si>
    <t xml:space="preserve">If marked yes, the above section can be marked yes. The parent must sign the excusal form prior to the meeting. </t>
  </si>
  <si>
    <r>
      <t xml:space="preserve">Individual Education Plan  </t>
    </r>
    <r>
      <rPr>
        <sz val="9"/>
        <color theme="8" tint="-0.499984740745262"/>
        <rFont val="Calibri"/>
        <family val="2"/>
        <scheme val="minor"/>
      </rPr>
      <t>(Use the most recent IEP.)</t>
    </r>
    <r>
      <rPr>
        <sz val="8"/>
        <rFont val="Calibri"/>
        <family val="2"/>
        <scheme val="minor"/>
      </rPr>
      <t xml:space="preserve">
</t>
    </r>
  </si>
  <si>
    <t xml:space="preserve">Evidence the parent received a copy of the reports (e.g.  initials on the front page IEP or other evidence). </t>
  </si>
  <si>
    <t>Evidence copy of the IEP was given to parents (e.g.  initials on the front page, addressed in PPWN, or other evidence).</t>
  </si>
  <si>
    <t>Current annual review date:</t>
  </si>
  <si>
    <t>Previous annual review date:</t>
  </si>
  <si>
    <t>yr</t>
  </si>
  <si>
    <t>Previous annual review should be within the following date:</t>
  </si>
  <si>
    <t>Present Levels of Academic Achievement &amp; Functional Performance</t>
  </si>
  <si>
    <t xml:space="preserve">Parent Input </t>
  </si>
  <si>
    <t>Present Level:</t>
  </si>
  <si>
    <t>Measurable Goal #1:</t>
  </si>
  <si>
    <t>[Skill Area]</t>
  </si>
  <si>
    <t>[Goal]</t>
  </si>
  <si>
    <t>Strengths</t>
  </si>
  <si>
    <t>Condition</t>
  </si>
  <si>
    <t>Needs</t>
  </si>
  <si>
    <t>Performance</t>
  </si>
  <si>
    <t>Link to Evaluation</t>
  </si>
  <si>
    <t>How Well</t>
  </si>
  <si>
    <t>How Often</t>
  </si>
  <si>
    <t>Measurable Goal #2:</t>
  </si>
  <si>
    <t>Measurable Goal #3:</t>
  </si>
  <si>
    <t>For Goals 4-6, click the  [+].</t>
  </si>
  <si>
    <t>Measurable Goal #4:</t>
  </si>
  <si>
    <t>Measurable Goal #5:</t>
  </si>
  <si>
    <t>Measurable Goal 6:</t>
  </si>
  <si>
    <t>[Goal 6]</t>
  </si>
  <si>
    <t>For Goals 7-9, click the  [+].</t>
  </si>
  <si>
    <t>Measurable Goal #7:</t>
  </si>
  <si>
    <t>Measurable Goal #8:</t>
  </si>
  <si>
    <t>Measurable Goal #9:</t>
  </si>
  <si>
    <t>For Goals 10-12, click the  [+].</t>
  </si>
  <si>
    <t>Measurable Goal #10:</t>
  </si>
  <si>
    <t>Measurable Goal #11:</t>
  </si>
  <si>
    <t>Measurable Goal #12:</t>
  </si>
  <si>
    <t>For Goals 13-15, click the [+].</t>
  </si>
  <si>
    <t>Measurable Goal #13:</t>
  </si>
  <si>
    <t>Measurable Goal #14:</t>
  </si>
  <si>
    <t>Measurable Goal #15:</t>
  </si>
  <si>
    <t>To minimize goals, click the [-].</t>
  </si>
  <si>
    <t>Reporting frequency</t>
  </si>
  <si>
    <t>Reporting method</t>
  </si>
  <si>
    <t>Extent of progress</t>
  </si>
  <si>
    <t>Location</t>
  </si>
  <si>
    <t>Frequency</t>
  </si>
  <si>
    <t>Duration</t>
  </si>
  <si>
    <t>Special Factors</t>
  </si>
  <si>
    <t>Limited English 
proficient</t>
  </si>
  <si>
    <t>Special communication needs</t>
  </si>
  <si>
    <t>Requires Braille</t>
  </si>
  <si>
    <t>Behavior impedes 
learning</t>
  </si>
  <si>
    <t>Requires assistive technology &amp; services</t>
  </si>
  <si>
    <t>Physical education</t>
  </si>
  <si>
    <t>Hearing aid 
maintenance</t>
  </si>
  <si>
    <t>If yes, personnel 
responsible for monitoring:</t>
  </si>
  <si>
    <t>Students will be taking state and district-wide assessments:</t>
  </si>
  <si>
    <t>Testing accommodations must reflect instructional accommodations.</t>
  </si>
  <si>
    <t>The following must be met:</t>
  </si>
  <si>
    <t>Student meets the significant cognitive disability criteria</t>
  </si>
  <si>
    <t>Explanation for why student cannot participate in the regular assessment</t>
  </si>
  <si>
    <t>Explanation for why the alternate assessment selected is appropriate</t>
  </si>
  <si>
    <t xml:space="preserve">The alternate assessment is for students working in the alternate achievement standards.  Annual goals and short term objectives are required. </t>
  </si>
  <si>
    <t>Transition</t>
  </si>
  <si>
    <t xml:space="preserve">If student does not have a transition IEP or is not 16 years of age, skip to </t>
  </si>
  <si>
    <t xml:space="preserve">Related Services. </t>
  </si>
  <si>
    <t>Indicator 13 Item 1</t>
  </si>
  <si>
    <t xml:space="preserve">Transition IEP must be in effect for all students on their 16 birthday or for younger students if it is addressed in the IEP.   
*This is not on the Indicator 13 checklist, but it is a compliance requirement. </t>
  </si>
  <si>
    <t>Employment</t>
  </si>
  <si>
    <t>Education/Training</t>
  </si>
  <si>
    <t>Independent Living</t>
  </si>
  <si>
    <t xml:space="preserve">The transition assessment must be completed prior to the age of 16 and updated annually.  Evidence of transition strengths/ needs are document on the PLAAFPs.  </t>
  </si>
  <si>
    <t xml:space="preserve">Transition Evaluation Report*
</t>
  </si>
  <si>
    <t xml:space="preserve">A transition evaluation report is located in the file.
*This is not on the Indicator 13 checklist, but it is a compliance requirement. </t>
  </si>
  <si>
    <t>Indicator 13 Item 2</t>
  </si>
  <si>
    <t>Employment 
Measurable Goal</t>
  </si>
  <si>
    <t>Education/Training
Measurable Goal</t>
  </si>
  <si>
    <t>Independent Living
Measurable Goal</t>
  </si>
  <si>
    <t>Indicator 13 Item 3</t>
  </si>
  <si>
    <t>MPSGs Updated Annually</t>
  </si>
  <si>
    <t>Indicator 13 Item 4</t>
  </si>
  <si>
    <t xml:space="preserve">Employment </t>
  </si>
  <si>
    <t>Completed by age 16, or younger if transition has been addressed in the IEP, and updated annually through graduation or ‘age out’.</t>
  </si>
  <si>
    <t>Indicator 13 Item 5</t>
  </si>
  <si>
    <t>Services/activities will reasonably enable the student to meet post-secondary goals and have at least one activity per MPSG addressed.</t>
  </si>
  <si>
    <t>Indicator 13 Item 6</t>
  </si>
  <si>
    <t>Annual goals are linked to the MPSGs.</t>
  </si>
  <si>
    <t>Indicator 13 Item 7</t>
  </si>
  <si>
    <t>How was the student invited?</t>
  </si>
  <si>
    <t xml:space="preserve">If student was not in attendance at the meeting, the IEP should show evidence that student's preferences and interests were taken into account. </t>
  </si>
  <si>
    <t>Indicator 13 Item 8</t>
  </si>
  <si>
    <t>Date of consent to invite:</t>
  </si>
  <si>
    <t>List of agencies invited:</t>
  </si>
  <si>
    <r>
      <t xml:space="preserve">Invited </t>
    </r>
    <r>
      <rPr>
        <sz val="10"/>
        <color rgb="FF000000"/>
        <rFont val="Calibri"/>
        <family val="2"/>
        <scheme val="minor"/>
      </rPr>
      <t>on</t>
    </r>
    <r>
      <rPr>
        <sz val="11"/>
        <color rgb="FF000000"/>
        <rFont val="Calibri"/>
        <family val="2"/>
        <scheme val="minor"/>
      </rPr>
      <t xml:space="preserve"> meeting notice:</t>
    </r>
  </si>
  <si>
    <t>Meeting notice date:</t>
  </si>
  <si>
    <t>Date of IEP:</t>
  </si>
  <si>
    <t>Other Transition Areas</t>
  </si>
  <si>
    <t>Turned 17 on:</t>
  </si>
  <si>
    <t>years</t>
  </si>
  <si>
    <t>Rights reviewed on:</t>
  </si>
  <si>
    <t>Graduation requirements addressed on:</t>
  </si>
  <si>
    <t>Student is projected to graduate on:</t>
  </si>
  <si>
    <t>Written prior notice was sent:</t>
  </si>
  <si>
    <t xml:space="preserve">When a student graduates, it is a change in placement. It must have a written prior notice sent.  If student has "aged-out", a PPWN is required.  </t>
  </si>
  <si>
    <t>Summary of Performance (SOP) is required for students who graduated and aged out. A copy of the SOP should remain in the file.</t>
  </si>
  <si>
    <t>Related Services</t>
  </si>
  <si>
    <t>Service Provided:</t>
  </si>
  <si>
    <t>For more related service providers click [+].</t>
  </si>
  <si>
    <t>To minimize extra services provided click [-].</t>
  </si>
  <si>
    <t>Least Restrictive Environment</t>
  </si>
  <si>
    <t>Skill area:</t>
  </si>
  <si>
    <t>For more serviced skill areas, click [+].</t>
  </si>
  <si>
    <t>Select from the following:</t>
  </si>
  <si>
    <t>Select for Early Childhood (Ages 3-5):</t>
  </si>
  <si>
    <t>Show process of justification for placement:</t>
  </si>
  <si>
    <t>0100 General Classroom with Modifications 80-100%</t>
  </si>
  <si>
    <t>0110 Resource Room 
40-79%</t>
  </si>
  <si>
    <t>0120 Self-Contained Classroom 
0-39%</t>
  </si>
  <si>
    <t>0130 Separate Day School</t>
  </si>
  <si>
    <t>0140 Residential Facility</t>
  </si>
  <si>
    <t>0150 Home/Hospital</t>
  </si>
  <si>
    <t>For EC Justification of Placement, click [+].</t>
  </si>
  <si>
    <t>0310 Early Childhood Setting -
More than 10 hours per week
services in the regular EC program</t>
  </si>
  <si>
    <t>0315 Early Childhood Setting - 
 More than 10 hours per week 
services in other location</t>
  </si>
  <si>
    <t>0325 Early Childhood Setting - 
Less than 10 hours per week 
services in the regular EC program</t>
  </si>
  <si>
    <t>0330 Early Childhood Setting - 
Less than 10 hours per week 
services in other location</t>
  </si>
  <si>
    <t>0335 Special Education Class</t>
  </si>
  <si>
    <t>0345 Separate School</t>
  </si>
  <si>
    <t>0355 Residential Facility</t>
  </si>
  <si>
    <t>0365 Home</t>
  </si>
  <si>
    <t>0375 Service Provider Location</t>
  </si>
  <si>
    <t>To minimize EC Justification, click [-].</t>
  </si>
  <si>
    <t xml:space="preserve">Extended School Year Services:  </t>
  </si>
  <si>
    <t xml:space="preserve">     If necessary, state date:</t>
  </si>
  <si>
    <t>Goals</t>
  </si>
  <si>
    <t>Type of Service</t>
  </si>
  <si>
    <t>Beginning/end dates</t>
  </si>
  <si>
    <t>Amount of service</t>
  </si>
  <si>
    <t>Prior Parental Written Notice</t>
  </si>
  <si>
    <t>5 day waiver was 
initialed &amp; dated.</t>
  </si>
  <si>
    <t>Date services begin:</t>
  </si>
  <si>
    <t>If dates are incorrect, select "No".</t>
  </si>
  <si>
    <t xml:space="preserve">Description of other options considered and why 
they were rejected </t>
  </si>
  <si>
    <t>Amendment to IEP</t>
  </si>
  <si>
    <t>Document if the amendment was made with or without a meeting.</t>
  </si>
  <si>
    <t>Additional Items</t>
  </si>
  <si>
    <t xml:space="preserve">Parent Declined/
Withdrew Consent for Services </t>
  </si>
  <si>
    <t>Revocation signed:</t>
  </si>
  <si>
    <t>Date prior notice was sent:</t>
  </si>
  <si>
    <t>Surrogate Parent</t>
  </si>
  <si>
    <t xml:space="preserve">Transfer Students Provided with  FAPE/Comparable Services </t>
  </si>
  <si>
    <t>Transfer Students Evaluated for 
South Dakota Eligibility</t>
  </si>
  <si>
    <t>Eligibility determination date:</t>
  </si>
  <si>
    <t>IEP date:</t>
  </si>
  <si>
    <t>PPWN Implementing IEP sent:</t>
  </si>
  <si>
    <t>Top of Page</t>
  </si>
  <si>
    <t>Ability</t>
  </si>
  <si>
    <t>No</t>
  </si>
  <si>
    <t xml:space="preserve">South Dakota Digital Compliance Review </t>
  </si>
  <si>
    <r>
      <t xml:space="preserve">Be sure to AutoFit Row Height to see all text.  ("Home"/"Format"/AutoFit Row Height)
</t>
    </r>
    <r>
      <rPr>
        <b/>
        <sz val="11"/>
        <color rgb="FFC00000"/>
        <rFont val="Calibri"/>
        <family val="2"/>
        <scheme val="minor"/>
      </rPr>
      <t>Do not type in any of the cell in this tab.  Go to the original file to make edits.</t>
    </r>
  </si>
  <si>
    <t>Individual Education Program</t>
  </si>
  <si>
    <t>PLAAPF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</si>
</sst>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409]h:mm\ AM/PM;@"/>
  </numFmts>
  <fonts count="72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4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000000"/>
      <name val="Calibri"/>
      <family val="2"/>
    </font>
    <font>
      <u/>
      <sz val="11"/>
      <color theme="10"/>
      <name val="Calibri"/>
      <family val="2"/>
    </font>
    <font>
      <b/>
      <sz val="16"/>
      <color rgb="FFFFFFFF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u/>
      <sz val="10"/>
      <color rgb="FF2F5496"/>
      <name val="Calibri"/>
      <family val="2"/>
      <scheme val="minor"/>
    </font>
    <font>
      <sz val="8"/>
      <color rgb="FFBF9000"/>
      <name val="Calibri"/>
      <family val="2"/>
      <scheme val="minor"/>
    </font>
    <font>
      <sz val="14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0"/>
      <color rgb="FF2F5496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55A11"/>
      <name val="Calibri"/>
      <family val="2"/>
      <scheme val="minor"/>
    </font>
    <font>
      <sz val="9"/>
      <color rgb="FFC55A11"/>
      <name val="Calibri"/>
      <family val="2"/>
      <scheme val="minor"/>
    </font>
    <font>
      <sz val="9"/>
      <color rgb="FF548135"/>
      <name val="Calibri"/>
      <family val="2"/>
      <scheme val="minor"/>
    </font>
    <font>
      <b/>
      <sz val="8"/>
      <color rgb="FF548135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sz val="9"/>
      <color theme="8" tint="-0.249977111117893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b/>
      <u/>
      <sz val="9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9"/>
      <color theme="5" tint="-0.249977111117893"/>
      <name val="Calibri"/>
      <family val="2"/>
      <scheme val="minor"/>
    </font>
    <font>
      <b/>
      <u/>
      <sz val="9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548135"/>
      <name val="Calibri"/>
      <family val="2"/>
      <scheme val="minor"/>
    </font>
    <font>
      <b/>
      <sz val="11"/>
      <color rgb="FF2E75B5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3"/>
      <color rgb="FFFFD965"/>
      <name val="Calibri"/>
      <family val="2"/>
    </font>
    <font>
      <sz val="13"/>
      <color rgb="FFFFD965"/>
      <name val="Calibri"/>
      <family val="2"/>
    </font>
    <font>
      <b/>
      <sz val="16"/>
      <color rgb="FFFFFFFF"/>
      <name val="Calibri"/>
      <family val="2"/>
    </font>
    <font>
      <sz val="9"/>
      <color rgb="FF000000"/>
      <name val="Calibri"/>
      <family val="2"/>
    </font>
    <font>
      <b/>
      <sz val="12"/>
      <color rgb="FF2F5496"/>
      <name val="Calibri"/>
      <family val="2"/>
    </font>
    <font>
      <b/>
      <sz val="16"/>
      <color rgb="FFF7CB4D"/>
      <name val="Calibri"/>
      <family val="2"/>
    </font>
    <font>
      <b/>
      <sz val="12"/>
      <color rgb="FFFFD965"/>
      <name val="Calibri"/>
      <family val="2"/>
    </font>
    <font>
      <b/>
      <sz val="10"/>
      <name val="Calibri"/>
      <family val="2"/>
      <scheme val="minor"/>
    </font>
    <font>
      <b/>
      <sz val="10"/>
      <color theme="7" tint="0.39997558519241921"/>
      <name val="Calibri"/>
      <family val="2"/>
      <scheme val="minor"/>
    </font>
    <font>
      <b/>
      <sz val="18"/>
      <color rgb="FFFFFFFF"/>
      <name val="Calibri"/>
      <family val="2"/>
    </font>
    <font>
      <b/>
      <sz val="14"/>
      <color rgb="FFFFD965"/>
      <name val="Calibri"/>
      <family val="2"/>
    </font>
    <font>
      <b/>
      <sz val="10"/>
      <color theme="7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9"/>
      <name val="Calibri"/>
      <family val="2"/>
      <scheme val="minor"/>
    </font>
    <font>
      <u/>
      <sz val="9"/>
      <color rgb="FF0563C1"/>
      <name val="Calibri"/>
      <family val="2"/>
      <scheme val="minor"/>
    </font>
    <font>
      <b/>
      <u/>
      <sz val="9"/>
      <color rgb="FF2F5496"/>
      <name val="Calibri"/>
      <family val="2"/>
      <scheme val="minor"/>
    </font>
    <font>
      <sz val="9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7" tint="0.39997558519241921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</font>
    <font>
      <b/>
      <sz val="8"/>
      <color theme="0" tint="-0.499984740745262"/>
      <name val="Calibri"/>
      <family val="2"/>
      <scheme val="minor"/>
    </font>
    <font>
      <u/>
      <sz val="9"/>
      <color theme="10"/>
      <name val="Calibri"/>
      <family val="2"/>
    </font>
    <font>
      <b/>
      <sz val="12"/>
      <color theme="0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2F5496"/>
        <bgColor rgb="FF2F5496"/>
      </patternFill>
    </fill>
    <fill>
      <patternFill patternType="solid">
        <fgColor rgb="FFFFD965"/>
        <bgColor rgb="FFFFD965"/>
      </patternFill>
    </fill>
    <fill>
      <patternFill patternType="solid">
        <fgColor rgb="FFFEF2CB"/>
        <bgColor rgb="FFFEF2CB"/>
      </patternFill>
    </fill>
    <fill>
      <patternFill patternType="solid">
        <fgColor rgb="FFFFFFFF"/>
        <bgColor rgb="FFFFFFFF"/>
      </patternFill>
    </fill>
    <fill>
      <patternFill patternType="solid">
        <fgColor rgb="FFE2EFD9"/>
        <bgColor rgb="FFE2EFD9"/>
      </patternFill>
    </fill>
    <fill>
      <patternFill patternType="solid">
        <fgColor rgb="FFC4DEB4"/>
        <bgColor rgb="FFC4DEB4"/>
      </patternFill>
    </fill>
    <fill>
      <patternFill patternType="solid">
        <fgColor rgb="FF9CC2E5"/>
        <bgColor rgb="FF9CC2E5"/>
      </patternFill>
    </fill>
    <fill>
      <patternFill patternType="solid">
        <fgColor rgb="FFFBE4D5"/>
        <bgColor rgb="FFFBE4D5"/>
      </patternFill>
    </fill>
    <fill>
      <patternFill patternType="solid">
        <fgColor rgb="FFFBD5D5"/>
        <bgColor rgb="FFFBD5D5"/>
      </patternFill>
    </fill>
    <fill>
      <patternFill patternType="solid">
        <fgColor rgb="FFDEEAF6"/>
        <bgColor rgb="FFDEEAF6"/>
      </patternFill>
    </fill>
    <fill>
      <patternFill patternType="solid">
        <fgColor rgb="FFEADCF4"/>
        <bgColor rgb="FFEADCF4"/>
      </patternFill>
    </fill>
    <fill>
      <patternFill patternType="solid">
        <fgColor rgb="FFFFF2CC"/>
        <bgColor rgb="FFFFF2CC"/>
      </patternFill>
    </fill>
    <fill>
      <patternFill patternType="solid">
        <fgColor rgb="FFF5FAFD"/>
        <bgColor indexed="64"/>
      </patternFill>
    </fill>
    <fill>
      <patternFill patternType="lightGray">
        <fgColor theme="7" tint="0.79998168889431442"/>
        <bgColor theme="0"/>
      </patternFill>
    </fill>
    <fill>
      <patternFill patternType="solid">
        <fgColor theme="4" tint="0.39994506668294322"/>
        <bgColor rgb="FF9CC2E5"/>
      </patternFill>
    </fill>
    <fill>
      <patternFill patternType="solid">
        <fgColor theme="4" tint="0.39994506668294322"/>
        <bgColor rgb="FFFFFFFF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9CC2E5"/>
      </patternFill>
    </fill>
    <fill>
      <patternFill patternType="solid">
        <fgColor theme="8" tint="-0.249977111117893"/>
        <bgColor rgb="FF2F5496"/>
      </patternFill>
    </fill>
    <fill>
      <patternFill patternType="lightGray">
        <fgColor theme="7" tint="0.79995117038483843"/>
        <bgColor theme="8" tint="0.59996337778862885"/>
      </patternFill>
    </fill>
    <fill>
      <patternFill patternType="solid">
        <fgColor rgb="FFF5FAFD"/>
        <bgColor theme="7" tint="0.7998290963469344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EF2CB"/>
      </patternFill>
    </fill>
    <fill>
      <patternFill patternType="solid">
        <fgColor rgb="FFFBD5D5"/>
        <bgColor rgb="FFFEF2CB"/>
      </patternFill>
    </fill>
    <fill>
      <gradientFill>
        <stop position="0">
          <color rgb="FFFEF2CB"/>
        </stop>
        <stop position="1">
          <color rgb="FFFBD5D5"/>
        </stop>
      </gradientFill>
    </fill>
    <fill>
      <patternFill patternType="solid">
        <fgColor theme="4" tint="0.39997558519241921"/>
        <bgColor rgb="FF2F5496"/>
      </patternFill>
    </fill>
    <fill>
      <patternFill patternType="solid">
        <fgColor theme="8" tint="-0.499984740745262"/>
        <bgColor rgb="FF2F5496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rgb="FFCFE2F3"/>
      </patternFill>
    </fill>
    <fill>
      <patternFill patternType="solid">
        <fgColor theme="4" tint="0.39997558519241921"/>
        <bgColor rgb="FFCFE2F3"/>
      </patternFill>
    </fill>
    <fill>
      <patternFill patternType="solid">
        <fgColor theme="4" tint="-0.249977111117893"/>
        <bgColor rgb="FF6FA8DC"/>
      </patternFill>
    </fill>
    <fill>
      <patternFill patternType="solid">
        <fgColor theme="4" tint="0.59999389629810485"/>
        <bgColor rgb="FF6FA8DC"/>
      </patternFill>
    </fill>
    <fill>
      <patternFill patternType="solid">
        <fgColor theme="7" tint="0.39997558519241921"/>
        <bgColor rgb="FFF7CB4D"/>
      </patternFill>
    </fill>
    <fill>
      <patternFill patternType="solid">
        <fgColor theme="7" tint="0.39997558519241921"/>
        <bgColor rgb="FFFEF2CB"/>
      </patternFill>
    </fill>
  </fills>
  <borders count="10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D8D8D8"/>
      </bottom>
      <diagonal/>
    </border>
    <border>
      <left/>
      <right/>
      <top style="thin">
        <color rgb="FF000000"/>
      </top>
      <bottom style="thin">
        <color rgb="FFD8D8D8"/>
      </bottom>
      <diagonal/>
    </border>
    <border>
      <left style="thin">
        <color rgb="FF000000"/>
      </left>
      <right/>
      <top style="thin">
        <color rgb="FFD8D8D8"/>
      </top>
      <bottom style="thin">
        <color rgb="FF000000"/>
      </bottom>
      <diagonal/>
    </border>
    <border>
      <left/>
      <right/>
      <top style="thin">
        <color rgb="FFD8D8D8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D8D8D8"/>
      </right>
      <top style="thin">
        <color rgb="FF000000"/>
      </top>
      <bottom style="thin">
        <color rgb="FF000000"/>
      </bottom>
      <diagonal/>
    </border>
    <border>
      <left style="thin">
        <color rgb="FFD8D8D8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D8D8D8"/>
      </right>
      <top style="thin">
        <color rgb="FF000000"/>
      </top>
      <bottom style="thin">
        <color rgb="FFD8D8D8"/>
      </bottom>
      <diagonal/>
    </border>
    <border>
      <left style="thin">
        <color rgb="FFD8D8D8"/>
      </left>
      <right/>
      <top style="thin">
        <color rgb="FFD8D8D8"/>
      </top>
      <bottom style="thin">
        <color rgb="FFD8D8D8"/>
      </bottom>
      <diagonal/>
    </border>
    <border>
      <left/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D8D8D8"/>
      </bottom>
      <diagonal/>
    </border>
    <border>
      <left style="thin">
        <color rgb="FF000000"/>
      </left>
      <right/>
      <top style="thin">
        <color rgb="FFD8D8D8"/>
      </top>
      <bottom style="thin">
        <color rgb="FFD8D8D8"/>
      </bottom>
      <diagonal/>
    </border>
    <border>
      <left/>
      <right style="thin">
        <color rgb="FFD8D8D8"/>
      </right>
      <top style="thin">
        <color rgb="FFD8D8D8"/>
      </top>
      <bottom style="thin">
        <color rgb="FF000000"/>
      </bottom>
      <diagonal/>
    </border>
    <border>
      <left style="thin">
        <color rgb="FFD8D8D8"/>
      </left>
      <right/>
      <top style="thin">
        <color rgb="FFD8D8D8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D8D8D8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D8D8D8"/>
      </right>
      <top/>
      <bottom style="thin">
        <color rgb="FF000000"/>
      </bottom>
      <diagonal/>
    </border>
    <border>
      <left style="thin">
        <color rgb="FFD8D8D8"/>
      </left>
      <right/>
      <top/>
      <bottom style="thin">
        <color rgb="FF00000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indexed="64"/>
      </right>
      <top style="thin">
        <color theme="2"/>
      </top>
      <bottom style="thin">
        <color indexed="64"/>
      </bottom>
      <diagonal/>
    </border>
    <border>
      <left style="thin">
        <color indexed="64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2"/>
      </left>
      <right style="thin">
        <color indexed="64"/>
      </right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 style="thin">
        <color indexed="64"/>
      </bottom>
      <diagonal/>
    </border>
    <border>
      <left style="thin">
        <color rgb="FFFFCC99"/>
      </left>
      <right/>
      <top style="thin">
        <color theme="2"/>
      </top>
      <bottom style="thin">
        <color indexed="64"/>
      </bottom>
      <diagonal/>
    </border>
    <border>
      <left style="thin">
        <color rgb="FFFAC8C8"/>
      </left>
      <right style="thin">
        <color theme="2"/>
      </right>
      <top style="thin">
        <color theme="2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/>
      <bottom style="thin">
        <color indexed="64"/>
      </bottom>
      <diagonal/>
    </border>
    <border>
      <left style="thin">
        <color theme="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/>
      </right>
      <top style="thin">
        <color theme="2"/>
      </top>
      <bottom/>
      <diagonal/>
    </border>
    <border>
      <left style="thin">
        <color rgb="FFFFCC99"/>
      </left>
      <right/>
      <top style="thin">
        <color theme="2"/>
      </top>
      <bottom/>
      <diagonal/>
    </border>
    <border>
      <left style="thin">
        <color rgb="FFFAC8C8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/>
      <diagonal/>
    </border>
    <border>
      <left style="thin">
        <color theme="2"/>
      </left>
      <right style="thin">
        <color indexed="64"/>
      </right>
      <top/>
      <bottom/>
      <diagonal/>
    </border>
    <border>
      <left style="thin">
        <color theme="2" tint="-9.9978637043366805E-2"/>
      </left>
      <right style="thin">
        <color indexed="64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rgb="FF000000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0" fontId="6" fillId="0" borderId="0" applyNumberFormat="0" applyFill="0" applyBorder="0" applyAlignment="0" applyProtection="0"/>
    <xf numFmtId="14" fontId="25" fillId="14" borderId="39">
      <alignment horizontal="left" vertical="center" wrapText="1"/>
    </xf>
    <xf numFmtId="0" fontId="35" fillId="15" borderId="39">
      <alignment horizontal="left" vertical="top" wrapText="1"/>
    </xf>
    <xf numFmtId="0" fontId="1" fillId="0" borderId="24"/>
    <xf numFmtId="0" fontId="4" fillId="0" borderId="24"/>
    <xf numFmtId="0" fontId="49" fillId="16" borderId="22" applyBorder="0" applyAlignment="0">
      <alignment horizontal="center" vertical="center"/>
    </xf>
    <xf numFmtId="0" fontId="50" fillId="2" borderId="24">
      <alignment horizontal="center" vertical="center" wrapText="1"/>
    </xf>
    <xf numFmtId="0" fontId="35" fillId="22" borderId="39">
      <alignment horizontal="left" vertical="top" wrapText="1"/>
    </xf>
    <xf numFmtId="0" fontId="53" fillId="21" borderId="38" applyBorder="0">
      <alignment horizontal="center" vertical="top" wrapText="1"/>
    </xf>
  </cellStyleXfs>
  <cellXfs count="998">
    <xf numFmtId="0" fontId="0" fillId="0" borderId="0" xfId="0" applyFont="1" applyAlignment="1"/>
    <xf numFmtId="0" fontId="11" fillId="0" borderId="0" xfId="0" applyFont="1" applyAlignment="1"/>
    <xf numFmtId="14" fontId="11" fillId="0" borderId="0" xfId="0" applyNumberFormat="1" applyFont="1" applyAlignment="1"/>
    <xf numFmtId="0" fontId="11" fillId="0" borderId="0" xfId="0" applyFont="1" applyAlignment="1">
      <alignment horizontal="center" vertical="center"/>
    </xf>
    <xf numFmtId="0" fontId="11" fillId="10" borderId="2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8" fillId="0" borderId="24" xfId="0" applyFont="1" applyBorder="1" applyAlignment="1"/>
    <xf numFmtId="0" fontId="11" fillId="5" borderId="24" xfId="0" applyFont="1" applyFill="1" applyBorder="1" applyAlignment="1">
      <alignment horizontal="center" vertical="top"/>
    </xf>
    <xf numFmtId="0" fontId="8" fillId="0" borderId="25" xfId="0" applyFont="1" applyBorder="1" applyAlignment="1"/>
    <xf numFmtId="0" fontId="17" fillId="0" borderId="39" xfId="0" applyFont="1" applyBorder="1" applyAlignment="1">
      <alignment horizontal="center" vertical="center" wrapText="1"/>
    </xf>
    <xf numFmtId="0" fontId="22" fillId="9" borderId="33" xfId="0" applyFont="1" applyFill="1" applyBorder="1" applyAlignment="1">
      <alignment wrapText="1"/>
    </xf>
    <xf numFmtId="10" fontId="37" fillId="17" borderId="39" xfId="0" applyNumberFormat="1" applyFont="1" applyFill="1" applyBorder="1" applyAlignment="1">
      <alignment horizontal="center" vertical="center"/>
    </xf>
    <xf numFmtId="0" fontId="36" fillId="12" borderId="39" xfId="0" applyFont="1" applyFill="1" applyBorder="1" applyAlignment="1">
      <alignment horizontal="center" vertical="center" wrapText="1"/>
    </xf>
    <xf numFmtId="0" fontId="36" fillId="11" borderId="39" xfId="0" applyFont="1" applyFill="1" applyBorder="1" applyAlignment="1">
      <alignment horizontal="center" vertical="center" wrapText="1"/>
    </xf>
    <xf numFmtId="0" fontId="36" fillId="6" borderId="39" xfId="0" applyFont="1" applyFill="1" applyBorder="1" applyAlignment="1">
      <alignment horizontal="center" vertical="center" wrapText="1"/>
    </xf>
    <xf numFmtId="0" fontId="36" fillId="9" borderId="39" xfId="0" applyFont="1" applyFill="1" applyBorder="1" applyAlignment="1">
      <alignment horizontal="center" vertical="center" wrapText="1"/>
    </xf>
    <xf numFmtId="0" fontId="36" fillId="10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/>
    </xf>
    <xf numFmtId="0" fontId="13" fillId="5" borderId="39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top"/>
    </xf>
    <xf numFmtId="0" fontId="36" fillId="6" borderId="58" xfId="0" applyFont="1" applyFill="1" applyBorder="1" applyAlignment="1">
      <alignment horizontal="center" vertical="center" wrapText="1"/>
    </xf>
    <xf numFmtId="0" fontId="17" fillId="0" borderId="64" xfId="0" applyFont="1" applyBorder="1" applyAlignment="1">
      <alignment horizontal="center" wrapText="1"/>
    </xf>
    <xf numFmtId="10" fontId="37" fillId="18" borderId="39" xfId="0" applyNumberFormat="1" applyFont="1" applyFill="1" applyBorder="1" applyAlignment="1">
      <alignment horizontal="center" vertical="center"/>
    </xf>
    <xf numFmtId="0" fontId="11" fillId="0" borderId="0" xfId="0" applyFont="1" applyAlignment="1"/>
    <xf numFmtId="0" fontId="2" fillId="0" borderId="24" xfId="0" applyFont="1" applyBorder="1"/>
    <xf numFmtId="0" fontId="45" fillId="0" borderId="24" xfId="0" applyFont="1" applyBorder="1" applyAlignment="1">
      <alignment horizontal="center" vertical="center" wrapText="1"/>
    </xf>
    <xf numFmtId="0" fontId="4" fillId="0" borderId="24" xfId="5" applyFont="1" applyAlignment="1"/>
    <xf numFmtId="0" fontId="11" fillId="0" borderId="38" xfId="0" applyFont="1" applyBorder="1" applyAlignment="1"/>
    <xf numFmtId="0" fontId="11" fillId="0" borderId="33" xfId="0" applyFont="1" applyBorder="1" applyAlignment="1"/>
    <xf numFmtId="0" fontId="11" fillId="0" borderId="34" xfId="0" applyFont="1" applyBorder="1" applyAlignment="1"/>
    <xf numFmtId="0" fontId="11" fillId="0" borderId="29" xfId="0" applyFont="1" applyBorder="1" applyAlignment="1"/>
    <xf numFmtId="0" fontId="11" fillId="0" borderId="44" xfId="0" applyFont="1" applyBorder="1" applyAlignment="1"/>
    <xf numFmtId="0" fontId="35" fillId="15" borderId="38" xfId="3" applyBorder="1" applyAlignment="1">
      <alignment vertical="top" wrapText="1"/>
    </xf>
    <xf numFmtId="0" fontId="35" fillId="15" borderId="32" xfId="3" applyBorder="1" applyAlignment="1">
      <alignment vertical="top" wrapText="1"/>
    </xf>
    <xf numFmtId="0" fontId="35" fillId="15" borderId="33" xfId="3" applyBorder="1" applyAlignment="1">
      <alignment vertical="top" wrapText="1"/>
    </xf>
    <xf numFmtId="0" fontId="35" fillId="15" borderId="37" xfId="3" applyBorder="1" applyAlignment="1">
      <alignment vertical="top" wrapText="1"/>
    </xf>
    <xf numFmtId="0" fontId="35" fillId="15" borderId="29" xfId="3" applyBorder="1" applyAlignment="1">
      <alignment vertical="top" wrapText="1"/>
    </xf>
    <xf numFmtId="0" fontId="35" fillId="15" borderId="44" xfId="3" applyBorder="1" applyAlignment="1">
      <alignment vertical="top" wrapText="1"/>
    </xf>
    <xf numFmtId="0" fontId="8" fillId="0" borderId="32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29" xfId="0" applyFont="1" applyBorder="1" applyAlignment="1">
      <alignment vertical="center" wrapText="1"/>
    </xf>
    <xf numFmtId="0" fontId="13" fillId="0" borderId="32" xfId="0" applyFont="1" applyBorder="1" applyAlignment="1">
      <alignment vertical="center" wrapText="1"/>
    </xf>
    <xf numFmtId="0" fontId="13" fillId="0" borderId="33" xfId="0" applyFont="1" applyBorder="1" applyAlignment="1">
      <alignment vertical="center" wrapText="1"/>
    </xf>
    <xf numFmtId="0" fontId="35" fillId="15" borderId="43" xfId="3" applyBorder="1">
      <alignment horizontal="left" vertical="top" wrapText="1"/>
    </xf>
    <xf numFmtId="0" fontId="11" fillId="0" borderId="0" xfId="0" applyFont="1" applyAlignment="1"/>
    <xf numFmtId="0" fontId="11" fillId="0" borderId="0" xfId="0" applyFont="1" applyAlignment="1">
      <alignment vertical="center"/>
    </xf>
    <xf numFmtId="0" fontId="11" fillId="0" borderId="24" xfId="0" applyFont="1" applyBorder="1" applyAlignment="1">
      <alignment vertical="center" wrapText="1"/>
    </xf>
    <xf numFmtId="0" fontId="11" fillId="0" borderId="0" xfId="0" applyFont="1" applyAlignment="1"/>
    <xf numFmtId="0" fontId="35" fillId="15" borderId="24" xfId="3" applyBorder="1">
      <alignment horizontal="left" vertical="top" wrapText="1"/>
    </xf>
    <xf numFmtId="0" fontId="11" fillId="0" borderId="0" xfId="0" applyFont="1" applyAlignment="1">
      <alignment vertical="center"/>
    </xf>
    <xf numFmtId="0" fontId="35" fillId="15" borderId="34" xfId="3" applyBorder="1">
      <alignment horizontal="left" vertical="top" wrapText="1"/>
    </xf>
    <xf numFmtId="0" fontId="11" fillId="0" borderId="32" xfId="0" applyFont="1" applyBorder="1" applyAlignment="1">
      <alignment vertical="center" wrapText="1"/>
    </xf>
    <xf numFmtId="0" fontId="11" fillId="0" borderId="43" xfId="0" applyFont="1" applyBorder="1" applyAlignment="1"/>
    <xf numFmtId="0" fontId="11" fillId="0" borderId="29" xfId="0" applyFont="1" applyBorder="1" applyAlignment="1">
      <alignment vertical="center" wrapText="1"/>
    </xf>
    <xf numFmtId="0" fontId="11" fillId="0" borderId="29" xfId="0" applyFont="1" applyBorder="1" applyAlignment="1">
      <alignment horizontal="center"/>
    </xf>
    <xf numFmtId="0" fontId="8" fillId="0" borderId="34" xfId="0" applyFont="1" applyBorder="1" applyAlignment="1"/>
    <xf numFmtId="0" fontId="11" fillId="4" borderId="23" xfId="0" applyFont="1" applyFill="1" applyBorder="1" applyAlignment="1">
      <alignment horizontal="left" wrapText="1"/>
    </xf>
    <xf numFmtId="0" fontId="8" fillId="0" borderId="29" xfId="0" applyFont="1" applyBorder="1" applyAlignment="1"/>
    <xf numFmtId="0" fontId="8" fillId="14" borderId="32" xfId="0" applyFont="1" applyFill="1" applyBorder="1" applyAlignment="1"/>
    <xf numFmtId="0" fontId="8" fillId="14" borderId="33" xfId="0" applyFont="1" applyFill="1" applyBorder="1" applyAlignment="1"/>
    <xf numFmtId="0" fontId="8" fillId="14" borderId="34" xfId="0" applyFont="1" applyFill="1" applyBorder="1" applyAlignment="1"/>
    <xf numFmtId="0" fontId="11" fillId="14" borderId="44" xfId="0" applyFont="1" applyFill="1" applyBorder="1" applyAlignment="1">
      <alignment vertical="top" wrapText="1"/>
    </xf>
    <xf numFmtId="0" fontId="8" fillId="14" borderId="29" xfId="0" applyFont="1" applyFill="1" applyBorder="1" applyAlignment="1"/>
    <xf numFmtId="0" fontId="11" fillId="14" borderId="29" xfId="0" applyFont="1" applyFill="1" applyBorder="1" applyAlignment="1">
      <alignment vertical="center" wrapText="1"/>
    </xf>
    <xf numFmtId="0" fontId="11" fillId="14" borderId="29" xfId="0" applyFont="1" applyFill="1" applyBorder="1" applyAlignment="1">
      <alignment vertical="top" wrapText="1"/>
    </xf>
    <xf numFmtId="0" fontId="8" fillId="14" borderId="24" xfId="0" applyFont="1" applyFill="1" applyBorder="1" applyAlignment="1"/>
    <xf numFmtId="0" fontId="11" fillId="14" borderId="38" xfId="0" applyFont="1" applyFill="1" applyBorder="1" applyAlignment="1">
      <alignment vertical="center" wrapText="1"/>
    </xf>
    <xf numFmtId="0" fontId="11" fillId="14" borderId="43" xfId="0" applyFont="1" applyFill="1" applyBorder="1" applyAlignment="1">
      <alignment vertical="center" wrapText="1"/>
    </xf>
    <xf numFmtId="0" fontId="11" fillId="14" borderId="37" xfId="0" applyFont="1" applyFill="1" applyBorder="1" applyAlignment="1">
      <alignment vertical="center" wrapText="1"/>
    </xf>
    <xf numFmtId="0" fontId="8" fillId="14" borderId="44" xfId="0" applyFont="1" applyFill="1" applyBorder="1" applyAlignment="1"/>
    <xf numFmtId="0" fontId="11" fillId="0" borderId="37" xfId="0" applyFont="1" applyBorder="1" applyAlignment="1"/>
    <xf numFmtId="0" fontId="8" fillId="14" borderId="24" xfId="0" applyFont="1" applyFill="1" applyBorder="1" applyAlignment="1">
      <alignment vertical="center"/>
    </xf>
    <xf numFmtId="0" fontId="11" fillId="0" borderId="33" xfId="0" applyFont="1" applyBorder="1" applyAlignment="1">
      <alignment horizontal="right" vertical="top"/>
    </xf>
    <xf numFmtId="0" fontId="11" fillId="0" borderId="34" xfId="0" applyFont="1" applyBorder="1" applyAlignment="1">
      <alignment vertical="top"/>
    </xf>
    <xf numFmtId="0" fontId="11" fillId="0" borderId="44" xfId="0" applyFont="1" applyBorder="1" applyAlignment="1">
      <alignment vertical="top"/>
    </xf>
    <xf numFmtId="0" fontId="8" fillId="14" borderId="24" xfId="0" applyFont="1" applyFill="1" applyBorder="1" applyAlignment="1">
      <alignment vertical="top"/>
    </xf>
    <xf numFmtId="0" fontId="11" fillId="0" borderId="33" xfId="0" applyFont="1" applyBorder="1" applyAlignment="1">
      <alignment vertical="top"/>
    </xf>
    <xf numFmtId="0" fontId="11" fillId="14" borderId="37" xfId="0" applyFont="1" applyFill="1" applyBorder="1" applyAlignment="1">
      <alignment wrapText="1"/>
    </xf>
    <xf numFmtId="0" fontId="25" fillId="14" borderId="43" xfId="2" applyNumberFormat="1" applyFont="1" applyBorder="1" applyAlignment="1">
      <alignment vertical="center" wrapText="1"/>
    </xf>
    <xf numFmtId="0" fontId="11" fillId="0" borderId="24" xfId="0" applyFont="1" applyBorder="1" applyAlignment="1">
      <alignment vertical="center"/>
    </xf>
    <xf numFmtId="0" fontId="11" fillId="14" borderId="38" xfId="0" applyFont="1" applyFill="1" applyBorder="1" applyAlignment="1"/>
    <xf numFmtId="0" fontId="11" fillId="14" borderId="43" xfId="0" applyFont="1" applyFill="1" applyBorder="1" applyAlignment="1"/>
    <xf numFmtId="0" fontId="11" fillId="14" borderId="24" xfId="0" applyFont="1" applyFill="1" applyBorder="1" applyAlignment="1"/>
    <xf numFmtId="0" fontId="11" fillId="14" borderId="34" xfId="0" applyFont="1" applyFill="1" applyBorder="1" applyAlignment="1"/>
    <xf numFmtId="0" fontId="11" fillId="14" borderId="33" xfId="0" applyFont="1" applyFill="1" applyBorder="1" applyAlignment="1"/>
    <xf numFmtId="0" fontId="11" fillId="14" borderId="32" xfId="0" applyFont="1" applyFill="1" applyBorder="1" applyAlignment="1"/>
    <xf numFmtId="0" fontId="11" fillId="14" borderId="37" xfId="0" applyFont="1" applyFill="1" applyBorder="1" applyAlignment="1"/>
    <xf numFmtId="0" fontId="11" fillId="14" borderId="29" xfId="0" applyFont="1" applyFill="1" applyBorder="1" applyAlignment="1"/>
    <xf numFmtId="0" fontId="11" fillId="14" borderId="44" xfId="0" applyFont="1" applyFill="1" applyBorder="1" applyAlignment="1"/>
    <xf numFmtId="0" fontId="11" fillId="14" borderId="24" xfId="0" applyFont="1" applyFill="1" applyBorder="1" applyAlignment="1">
      <alignment wrapText="1"/>
    </xf>
    <xf numFmtId="0" fontId="11" fillId="5" borderId="24" xfId="0" applyFont="1" applyFill="1" applyBorder="1" applyAlignment="1">
      <alignment horizontal="center"/>
    </xf>
    <xf numFmtId="0" fontId="11" fillId="10" borderId="23" xfId="0" applyFont="1" applyFill="1" applyBorder="1" applyAlignment="1">
      <alignment horizontal="center"/>
    </xf>
    <xf numFmtId="0" fontId="2" fillId="0" borderId="24" xfId="0" applyFont="1" applyFill="1" applyBorder="1"/>
    <xf numFmtId="0" fontId="35" fillId="0" borderId="24" xfId="3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11" fillId="0" borderId="24" xfId="0" applyFont="1" applyFill="1" applyBorder="1" applyAlignment="1"/>
    <xf numFmtId="0" fontId="35" fillId="15" borderId="26" xfId="3" applyBorder="1" applyAlignment="1">
      <alignment vertical="top" wrapText="1"/>
    </xf>
    <xf numFmtId="0" fontId="35" fillId="15" borderId="24" xfId="3" applyBorder="1" applyAlignment="1">
      <alignment vertical="top" wrapText="1"/>
    </xf>
    <xf numFmtId="0" fontId="35" fillId="15" borderId="34" xfId="3" applyBorder="1" applyAlignment="1">
      <alignment vertical="top" wrapText="1"/>
    </xf>
    <xf numFmtId="14" fontId="25" fillId="14" borderId="24" xfId="2" applyBorder="1" applyAlignment="1">
      <alignment vertical="center" wrapText="1"/>
    </xf>
    <xf numFmtId="14" fontId="25" fillId="14" borderId="37" xfId="2" applyBorder="1" applyAlignment="1">
      <alignment vertical="center" wrapText="1"/>
    </xf>
    <xf numFmtId="14" fontId="25" fillId="14" borderId="29" xfId="2" applyBorder="1" applyAlignment="1">
      <alignment vertical="center" wrapText="1"/>
    </xf>
    <xf numFmtId="14" fontId="25" fillId="14" borderId="44" xfId="2" applyBorder="1" applyAlignment="1">
      <alignment vertical="center" wrapText="1"/>
    </xf>
    <xf numFmtId="0" fontId="11" fillId="24" borderId="81" xfId="0" applyFont="1" applyFill="1" applyBorder="1" applyAlignment="1">
      <alignment vertical="center"/>
    </xf>
    <xf numFmtId="0" fontId="11" fillId="10" borderId="24" xfId="0" applyFont="1" applyFill="1" applyBorder="1" applyAlignment="1">
      <alignment horizontal="center"/>
    </xf>
    <xf numFmtId="0" fontId="8" fillId="0" borderId="38" xfId="0" applyFont="1" applyBorder="1"/>
    <xf numFmtId="0" fontId="11" fillId="23" borderId="24" xfId="0" applyFont="1" applyFill="1" applyBorder="1" applyAlignment="1"/>
    <xf numFmtId="0" fontId="11" fillId="23" borderId="34" xfId="0" applyFont="1" applyFill="1" applyBorder="1" applyAlignment="1"/>
    <xf numFmtId="0" fontId="11" fillId="23" borderId="29" xfId="0" applyFont="1" applyFill="1" applyBorder="1" applyAlignment="1"/>
    <xf numFmtId="0" fontId="11" fillId="23" borderId="44" xfId="0" applyFont="1" applyFill="1" applyBorder="1" applyAlignment="1"/>
    <xf numFmtId="0" fontId="12" fillId="0" borderId="29" xfId="0" applyFont="1" applyBorder="1" applyAlignment="1">
      <alignment horizontal="center" vertical="center"/>
    </xf>
    <xf numFmtId="0" fontId="11" fillId="5" borderId="29" xfId="0" applyFont="1" applyFill="1" applyBorder="1" applyAlignment="1">
      <alignment horizontal="center" vertical="center"/>
    </xf>
    <xf numFmtId="0" fontId="11" fillId="24" borderId="89" xfId="0" applyFont="1" applyFill="1" applyBorder="1" applyAlignment="1">
      <alignment vertical="center"/>
    </xf>
    <xf numFmtId="0" fontId="11" fillId="0" borderId="37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2" fillId="0" borderId="29" xfId="0" applyFont="1" applyBorder="1" applyAlignment="1">
      <alignment vertical="center"/>
    </xf>
    <xf numFmtId="0" fontId="12" fillId="0" borderId="44" xfId="0" applyFont="1" applyBorder="1" applyAlignment="1">
      <alignment vertical="center"/>
    </xf>
    <xf numFmtId="0" fontId="8" fillId="0" borderId="29" xfId="0" applyFont="1" applyFill="1" applyBorder="1"/>
    <xf numFmtId="0" fontId="8" fillId="0" borderId="24" xfId="0" applyFont="1" applyFill="1" applyBorder="1" applyAlignment="1"/>
    <xf numFmtId="0" fontId="11" fillId="14" borderId="38" xfId="0" applyFont="1" applyFill="1" applyBorder="1" applyAlignment="1">
      <alignment horizontal="right" vertical="center"/>
    </xf>
    <xf numFmtId="0" fontId="11" fillId="14" borderId="43" xfId="0" applyFont="1" applyFill="1" applyBorder="1" applyAlignment="1">
      <alignment vertical="center"/>
    </xf>
    <xf numFmtId="0" fontId="11" fillId="14" borderId="43" xfId="0" applyFont="1" applyFill="1" applyBorder="1" applyAlignment="1">
      <alignment horizontal="right" vertical="center"/>
    </xf>
    <xf numFmtId="0" fontId="8" fillId="14" borderId="43" xfId="0" applyFont="1" applyFill="1" applyBorder="1" applyAlignment="1">
      <alignment vertical="center"/>
    </xf>
    <xf numFmtId="0" fontId="8" fillId="14" borderId="37" xfId="0" applyFont="1" applyFill="1" applyBorder="1" applyAlignment="1">
      <alignment vertical="center"/>
    </xf>
    <xf numFmtId="0" fontId="11" fillId="14" borderId="24" xfId="0" applyFont="1" applyFill="1" applyBorder="1" applyAlignment="1">
      <alignment vertical="center"/>
    </xf>
    <xf numFmtId="0" fontId="12" fillId="14" borderId="24" xfId="0" applyFont="1" applyFill="1" applyBorder="1" applyAlignment="1">
      <alignment vertical="center"/>
    </xf>
    <xf numFmtId="0" fontId="8" fillId="14" borderId="29" xfId="0" applyFont="1" applyFill="1" applyBorder="1"/>
    <xf numFmtId="0" fontId="8" fillId="14" borderId="29" xfId="0" applyFont="1" applyFill="1" applyBorder="1" applyAlignment="1">
      <alignment vertical="center"/>
    </xf>
    <xf numFmtId="0" fontId="8" fillId="14" borderId="34" xfId="0" applyFont="1" applyFill="1" applyBorder="1" applyAlignment="1">
      <alignment vertical="center"/>
    </xf>
    <xf numFmtId="0" fontId="8" fillId="14" borderId="44" xfId="0" applyFont="1" applyFill="1" applyBorder="1" applyAlignment="1">
      <alignment vertical="center"/>
    </xf>
    <xf numFmtId="0" fontId="11" fillId="14" borderId="33" xfId="0" applyFont="1" applyFill="1" applyBorder="1" applyAlignment="1">
      <alignment horizontal="left" vertical="center"/>
    </xf>
    <xf numFmtId="0" fontId="11" fillId="14" borderId="34" xfId="0" applyFont="1" applyFill="1" applyBorder="1" applyAlignment="1">
      <alignment horizontal="center" vertical="center"/>
    </xf>
    <xf numFmtId="0" fontId="11" fillId="14" borderId="32" xfId="0" applyFont="1" applyFill="1" applyBorder="1" applyAlignment="1">
      <alignment horizontal="left" vertical="center"/>
    </xf>
    <xf numFmtId="0" fontId="11" fillId="14" borderId="32" xfId="0" applyFont="1" applyFill="1" applyBorder="1" applyAlignment="1">
      <alignment horizontal="right" vertical="center"/>
    </xf>
    <xf numFmtId="0" fontId="11" fillId="14" borderId="24" xfId="0" applyFont="1" applyFill="1" applyBorder="1" applyAlignment="1">
      <alignment horizontal="right" vertical="center"/>
    </xf>
    <xf numFmtId="0" fontId="11" fillId="14" borderId="29" xfId="0" applyFont="1" applyFill="1" applyBorder="1" applyAlignment="1">
      <alignment vertical="center"/>
    </xf>
    <xf numFmtId="0" fontId="12" fillId="14" borderId="29" xfId="0" applyFont="1" applyFill="1" applyBorder="1" applyAlignment="1">
      <alignment vertical="center"/>
    </xf>
    <xf numFmtId="0" fontId="8" fillId="0" borderId="43" xfId="0" applyFont="1" applyBorder="1" applyAlignment="1"/>
    <xf numFmtId="14" fontId="25" fillId="0" borderId="34" xfId="2" applyFill="1" applyBorder="1" applyAlignment="1">
      <alignment vertical="center" wrapText="1"/>
    </xf>
    <xf numFmtId="14" fontId="25" fillId="0" borderId="44" xfId="2" applyFill="1" applyBorder="1" applyAlignment="1">
      <alignment vertical="center" wrapText="1"/>
    </xf>
    <xf numFmtId="0" fontId="11" fillId="0" borderId="24" xfId="0" applyFont="1" applyFill="1" applyBorder="1" applyAlignment="1">
      <alignment vertical="center" wrapText="1"/>
    </xf>
    <xf numFmtId="0" fontId="8" fillId="0" borderId="38" xfId="0" applyFont="1" applyFill="1" applyBorder="1"/>
    <xf numFmtId="0" fontId="8" fillId="0" borderId="43" xfId="0" applyFont="1" applyFill="1" applyBorder="1"/>
    <xf numFmtId="0" fontId="8" fillId="0" borderId="37" xfId="0" applyFont="1" applyFill="1" applyBorder="1"/>
    <xf numFmtId="0" fontId="11" fillId="14" borderId="43" xfId="0" applyFont="1" applyFill="1" applyBorder="1" applyAlignment="1">
      <alignment horizontal="left" vertical="center"/>
    </xf>
    <xf numFmtId="0" fontId="8" fillId="14" borderId="24" xfId="0" applyFont="1" applyFill="1" applyBorder="1"/>
    <xf numFmtId="0" fontId="8" fillId="14" borderId="34" xfId="0" applyFont="1" applyFill="1" applyBorder="1"/>
    <xf numFmtId="0" fontId="11" fillId="0" borderId="0" xfId="0" applyFont="1" applyFill="1" applyAlignment="1"/>
    <xf numFmtId="0" fontId="11" fillId="14" borderId="24" xfId="0" applyFont="1" applyFill="1" applyBorder="1" applyAlignment="1">
      <alignment horizontal="left" vertical="center"/>
    </xf>
    <xf numFmtId="0" fontId="11" fillId="14" borderId="34" xfId="0" applyFont="1" applyFill="1" applyBorder="1" applyAlignment="1">
      <alignment horizontal="left" vertical="center"/>
    </xf>
    <xf numFmtId="0" fontId="12" fillId="0" borderId="24" xfId="0" applyFont="1" applyBorder="1" applyAlignment="1"/>
    <xf numFmtId="0" fontId="11" fillId="0" borderId="32" xfId="0" applyFont="1" applyBorder="1" applyAlignment="1">
      <alignment wrapText="1"/>
    </xf>
    <xf numFmtId="0" fontId="11" fillId="0" borderId="93" xfId="0" applyFont="1" applyBorder="1" applyAlignment="1"/>
    <xf numFmtId="0" fontId="35" fillId="15" borderId="43" xfId="3" applyBorder="1" applyAlignment="1">
      <alignment vertical="top" wrapText="1"/>
    </xf>
    <xf numFmtId="0" fontId="17" fillId="5" borderId="26" xfId="0" applyFont="1" applyFill="1" applyBorder="1" applyAlignment="1">
      <alignment horizontal="center" wrapText="1"/>
    </xf>
    <xf numFmtId="14" fontId="11" fillId="0" borderId="65" xfId="0" applyNumberFormat="1" applyFont="1" applyBorder="1" applyAlignment="1">
      <alignment vertical="center" wrapText="1"/>
    </xf>
    <xf numFmtId="14" fontId="8" fillId="0" borderId="42" xfId="0" applyNumberFormat="1" applyFont="1" applyBorder="1" applyAlignment="1"/>
    <xf numFmtId="0" fontId="0" fillId="0" borderId="24" xfId="0" applyFont="1" applyBorder="1" applyAlignment="1"/>
    <xf numFmtId="0" fontId="36" fillId="7" borderId="39" xfId="0" applyFont="1" applyFill="1" applyBorder="1" applyAlignment="1">
      <alignment horizontal="center" vertical="center" wrapText="1"/>
    </xf>
    <xf numFmtId="0" fontId="16" fillId="8" borderId="22" xfId="0" applyFont="1" applyFill="1" applyBorder="1" applyAlignment="1">
      <alignment horizontal="center" vertical="center" wrapText="1"/>
    </xf>
    <xf numFmtId="0" fontId="13" fillId="5" borderId="47" xfId="0" applyFont="1" applyFill="1" applyBorder="1" applyAlignment="1">
      <alignment horizontal="center" wrapText="1"/>
    </xf>
    <xf numFmtId="0" fontId="13" fillId="5" borderId="60" xfId="0" applyFont="1" applyFill="1" applyBorder="1" applyAlignment="1">
      <alignment horizontal="center" vertical="top"/>
    </xf>
    <xf numFmtId="0" fontId="13" fillId="5" borderId="97" xfId="0" applyFont="1" applyFill="1" applyBorder="1" applyAlignment="1">
      <alignment horizontal="center" wrapText="1"/>
    </xf>
    <xf numFmtId="0" fontId="13" fillId="5" borderId="61" xfId="0" applyFont="1" applyFill="1" applyBorder="1" applyAlignment="1">
      <alignment horizontal="center" vertical="top"/>
    </xf>
    <xf numFmtId="0" fontId="13" fillId="5" borderId="60" xfId="0" applyFont="1" applyFill="1" applyBorder="1" applyAlignment="1">
      <alignment horizontal="center" vertical="center"/>
    </xf>
    <xf numFmtId="0" fontId="38" fillId="6" borderId="39" xfId="0" applyFont="1" applyFill="1" applyBorder="1" applyAlignment="1">
      <alignment horizontal="center" vertical="center" wrapText="1"/>
    </xf>
    <xf numFmtId="0" fontId="58" fillId="0" borderId="24" xfId="0" applyFont="1" applyBorder="1"/>
    <xf numFmtId="0" fontId="12" fillId="0" borderId="0" xfId="0" applyFont="1" applyAlignment="1"/>
    <xf numFmtId="0" fontId="65" fillId="0" borderId="24" xfId="3" applyFont="1" applyFill="1" applyBorder="1" applyAlignment="1">
      <alignment horizontal="center" vertical="top" wrapText="1"/>
    </xf>
    <xf numFmtId="0" fontId="67" fillId="0" borderId="24" xfId="0" applyFont="1" applyFill="1" applyBorder="1" applyAlignment="1">
      <alignment wrapText="1"/>
    </xf>
    <xf numFmtId="0" fontId="67" fillId="0" borderId="24" xfId="8" applyFont="1" applyFill="1" applyBorder="1">
      <alignment horizontal="left" vertical="top" wrapText="1"/>
    </xf>
    <xf numFmtId="0" fontId="35" fillId="15" borderId="52" xfId="3" applyBorder="1" applyAlignment="1">
      <alignment vertical="top" wrapText="1"/>
    </xf>
    <xf numFmtId="0" fontId="35" fillId="15" borderId="25" xfId="3" applyBorder="1" applyAlignment="1">
      <alignment vertical="top" wrapText="1"/>
    </xf>
    <xf numFmtId="0" fontId="35" fillId="15" borderId="36" xfId="3" applyBorder="1" applyAlignment="1">
      <alignment vertical="top" wrapText="1"/>
    </xf>
    <xf numFmtId="0" fontId="67" fillId="0" borderId="0" xfId="0" applyFont="1" applyFill="1" applyAlignment="1"/>
    <xf numFmtId="0" fontId="67" fillId="0" borderId="0" xfId="0" applyFont="1" applyFill="1" applyAlignment="1">
      <alignment vertical="center" wrapText="1"/>
    </xf>
    <xf numFmtId="0" fontId="67" fillId="0" borderId="0" xfId="0" applyFont="1" applyFill="1" applyAlignment="1">
      <alignment wrapText="1"/>
    </xf>
    <xf numFmtId="0" fontId="67" fillId="0" borderId="0" xfId="0" applyFont="1" applyFill="1" applyAlignment="1">
      <alignment horizontal="center" vertical="center" wrapText="1"/>
    </xf>
    <xf numFmtId="0" fontId="67" fillId="0" borderId="0" xfId="0" applyFont="1" applyFill="1" applyAlignment="1">
      <alignment horizontal="center" vertical="center"/>
    </xf>
    <xf numFmtId="0" fontId="68" fillId="0" borderId="0" xfId="0" applyFont="1" applyFill="1" applyAlignment="1">
      <alignment horizontal="center"/>
    </xf>
    <xf numFmtId="0" fontId="67" fillId="0" borderId="0" xfId="0" applyFont="1" applyFill="1" applyAlignment="1">
      <alignment horizontal="center"/>
    </xf>
    <xf numFmtId="0" fontId="68" fillId="0" borderId="0" xfId="0" applyFont="1" applyFill="1" applyAlignment="1"/>
    <xf numFmtId="0" fontId="69" fillId="0" borderId="0" xfId="0" applyFont="1" applyFill="1" applyAlignment="1">
      <alignment wrapText="1"/>
    </xf>
    <xf numFmtId="0" fontId="67" fillId="0" borderId="0" xfId="0" applyFont="1" applyFill="1" applyAlignment="1">
      <alignment vertical="top" wrapText="1"/>
    </xf>
    <xf numFmtId="14" fontId="67" fillId="0" borderId="0" xfId="0" applyNumberFormat="1" applyFont="1" applyFill="1" applyAlignment="1">
      <alignment vertical="top" wrapText="1"/>
    </xf>
    <xf numFmtId="14" fontId="67" fillId="0" borderId="0" xfId="0" applyNumberFormat="1" applyFont="1" applyFill="1" applyAlignment="1">
      <alignment wrapText="1"/>
    </xf>
    <xf numFmtId="0" fontId="67" fillId="0" borderId="24" xfId="0" applyFont="1" applyFill="1" applyBorder="1" applyAlignment="1">
      <alignment vertical="top" wrapText="1"/>
    </xf>
    <xf numFmtId="0" fontId="67" fillId="0" borderId="24" xfId="0" applyFont="1" applyFill="1" applyBorder="1" applyAlignment="1">
      <alignment horizontal="center" vertical="center" wrapText="1"/>
    </xf>
    <xf numFmtId="0" fontId="67" fillId="0" borderId="24" xfId="0" applyFont="1" applyFill="1" applyBorder="1" applyAlignment="1">
      <alignment vertical="center" wrapText="1"/>
    </xf>
    <xf numFmtId="0" fontId="69" fillId="0" borderId="0" xfId="0" applyFont="1" applyFill="1" applyAlignment="1">
      <alignment vertical="center" wrapText="1"/>
    </xf>
    <xf numFmtId="0" fontId="67" fillId="0" borderId="0" xfId="0" applyFont="1" applyFill="1" applyAlignment="1">
      <alignment vertical="center"/>
    </xf>
    <xf numFmtId="0" fontId="67" fillId="0" borderId="0" xfId="0" applyFont="1" applyFill="1"/>
    <xf numFmtId="0" fontId="67" fillId="0" borderId="24" xfId="0" applyFont="1" applyFill="1" applyBorder="1" applyAlignment="1">
      <alignment vertical="center"/>
    </xf>
    <xf numFmtId="0" fontId="67" fillId="0" borderId="24" xfId="0" applyFont="1" applyFill="1" applyBorder="1" applyAlignment="1">
      <alignment horizontal="right" vertical="center"/>
    </xf>
    <xf numFmtId="14" fontId="67" fillId="0" borderId="0" xfId="0" applyNumberFormat="1" applyFont="1" applyFill="1" applyAlignment="1">
      <alignment vertical="center" wrapText="1"/>
    </xf>
    <xf numFmtId="14" fontId="59" fillId="0" borderId="24" xfId="2" applyFont="1" applyFill="1" applyBorder="1" applyAlignment="1">
      <alignment horizontal="center" vertical="top" wrapText="1"/>
    </xf>
    <xf numFmtId="0" fontId="17" fillId="5" borderId="37" xfId="0" applyFont="1" applyFill="1" applyBorder="1" applyAlignment="1">
      <alignment horizontal="center" vertical="center" wrapText="1"/>
    </xf>
    <xf numFmtId="0" fontId="23" fillId="6" borderId="34" xfId="0" applyFont="1" applyFill="1" applyBorder="1" applyAlignment="1">
      <alignment horizontal="left" vertical="center" wrapText="1"/>
    </xf>
    <xf numFmtId="0" fontId="11" fillId="6" borderId="100" xfId="0" applyFont="1" applyFill="1" applyBorder="1" applyAlignment="1">
      <alignment wrapText="1"/>
    </xf>
    <xf numFmtId="0" fontId="11" fillId="6" borderId="34" xfId="0" applyFont="1" applyFill="1" applyBorder="1" applyAlignment="1">
      <alignment wrapText="1"/>
    </xf>
    <xf numFmtId="0" fontId="54" fillId="0" borderId="40" xfId="3" applyFont="1" applyFill="1" applyBorder="1" applyAlignment="1">
      <alignment vertical="center" wrapText="1"/>
    </xf>
    <xf numFmtId="0" fontId="54" fillId="0" borderId="42" xfId="3" applyFont="1" applyFill="1" applyBorder="1" applyAlignment="1">
      <alignment vertical="center" wrapText="1"/>
    </xf>
    <xf numFmtId="0" fontId="4" fillId="0" borderId="24" xfId="5" applyFont="1" applyAlignment="1">
      <alignment horizontal="center" vertical="center"/>
    </xf>
    <xf numFmtId="0" fontId="4" fillId="0" borderId="24" xfId="5" applyFont="1" applyBorder="1" applyAlignment="1"/>
    <xf numFmtId="0" fontId="4" fillId="0" borderId="43" xfId="5" applyFont="1" applyBorder="1" applyAlignment="1"/>
    <xf numFmtId="165" fontId="4" fillId="0" borderId="24" xfId="5" applyNumberFormat="1" applyFont="1" applyAlignment="1"/>
    <xf numFmtId="0" fontId="51" fillId="2" borderId="41" xfId="0" applyFont="1" applyFill="1" applyBorder="1" applyAlignment="1">
      <alignment vertical="center" wrapText="1"/>
    </xf>
    <xf numFmtId="0" fontId="4" fillId="0" borderId="24" xfId="5" applyFont="1" applyAlignment="1"/>
    <xf numFmtId="0" fontId="17" fillId="0" borderId="22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/>
    </xf>
    <xf numFmtId="14" fontId="25" fillId="14" borderId="37" xfId="2" applyBorder="1">
      <alignment horizontal="left" vertical="center" wrapText="1"/>
    </xf>
    <xf numFmtId="14" fontId="25" fillId="14" borderId="29" xfId="2" applyBorder="1">
      <alignment horizontal="left" vertical="center" wrapText="1"/>
    </xf>
    <xf numFmtId="14" fontId="25" fillId="14" borderId="44" xfId="2" applyBorder="1">
      <alignment horizontal="left" vertical="center" wrapText="1"/>
    </xf>
    <xf numFmtId="0" fontId="13" fillId="5" borderId="32" xfId="0" applyFont="1" applyFill="1" applyBorder="1" applyAlignment="1">
      <alignment horizontal="center" vertical="center" wrapText="1"/>
    </xf>
    <xf numFmtId="14" fontId="25" fillId="14" borderId="24" xfId="2" applyBorder="1">
      <alignment horizontal="left" vertical="center" wrapText="1"/>
    </xf>
    <xf numFmtId="0" fontId="8" fillId="0" borderId="29" xfId="0" applyFont="1" applyBorder="1"/>
    <xf numFmtId="0" fontId="13" fillId="5" borderId="22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14" fontId="25" fillId="14" borderId="43" xfId="2" applyBorder="1">
      <alignment horizontal="left" vertical="center" wrapText="1"/>
    </xf>
    <xf numFmtId="14" fontId="25" fillId="14" borderId="34" xfId="2" applyBorder="1">
      <alignment horizontal="left" vertical="center" wrapText="1"/>
    </xf>
    <xf numFmtId="0" fontId="8" fillId="0" borderId="24" xfId="0" applyFont="1" applyBorder="1"/>
    <xf numFmtId="0" fontId="11" fillId="0" borderId="0" xfId="0" applyFont="1" applyAlignment="1"/>
    <xf numFmtId="0" fontId="8" fillId="0" borderId="32" xfId="0" applyFont="1" applyBorder="1"/>
    <xf numFmtId="0" fontId="8" fillId="0" borderId="37" xfId="0" applyFont="1" applyBorder="1"/>
    <xf numFmtId="0" fontId="16" fillId="8" borderId="40" xfId="0" applyFont="1" applyFill="1" applyBorder="1" applyAlignment="1">
      <alignment horizontal="center" vertical="center" wrapText="1"/>
    </xf>
    <xf numFmtId="0" fontId="8" fillId="0" borderId="33" xfId="0" applyFont="1" applyBorder="1"/>
    <xf numFmtId="0" fontId="8" fillId="0" borderId="23" xfId="0" applyFont="1" applyBorder="1"/>
    <xf numFmtId="14" fontId="0" fillId="0" borderId="24" xfId="0" applyNumberFormat="1" applyFont="1" applyBorder="1" applyAlignment="1">
      <alignment horizontal="center" vertical="center" wrapText="1"/>
    </xf>
    <xf numFmtId="14" fontId="34" fillId="14" borderId="24" xfId="2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 wrapText="1"/>
    </xf>
    <xf numFmtId="0" fontId="8" fillId="0" borderId="43" xfId="0" applyFont="1" applyBorder="1"/>
    <xf numFmtId="0" fontId="11" fillId="0" borderId="24" xfId="0" applyFont="1" applyBorder="1" applyAlignment="1"/>
    <xf numFmtId="0" fontId="8" fillId="0" borderId="44" xfId="0" applyFont="1" applyBorder="1"/>
    <xf numFmtId="0" fontId="67" fillId="0" borderId="24" xfId="0" applyFont="1" applyFill="1" applyBorder="1"/>
    <xf numFmtId="0" fontId="67" fillId="0" borderId="24" xfId="0" applyFont="1" applyFill="1" applyBorder="1" applyAlignment="1"/>
    <xf numFmtId="0" fontId="24" fillId="7" borderId="40" xfId="0" applyFont="1" applyFill="1" applyBorder="1" applyAlignment="1">
      <alignment horizontal="center" vertical="center" wrapText="1"/>
    </xf>
    <xf numFmtId="0" fontId="11" fillId="10" borderId="26" xfId="0" applyFont="1" applyFill="1" applyBorder="1" applyAlignment="1">
      <alignment horizontal="center"/>
    </xf>
    <xf numFmtId="0" fontId="21" fillId="9" borderId="48" xfId="0" applyFont="1" applyFill="1" applyBorder="1" applyAlignment="1">
      <alignment horizontal="left" wrapText="1"/>
    </xf>
    <xf numFmtId="0" fontId="11" fillId="9" borderId="24" xfId="0" applyFont="1" applyFill="1" applyBorder="1" applyAlignment="1">
      <alignment horizontal="center" wrapText="1"/>
    </xf>
    <xf numFmtId="0" fontId="11" fillId="0" borderId="32" xfId="0" applyFont="1" applyBorder="1" applyAlignment="1"/>
    <xf numFmtId="0" fontId="8" fillId="0" borderId="34" xfId="0" applyFont="1" applyBorder="1"/>
    <xf numFmtId="0" fontId="67" fillId="0" borderId="24" xfId="0" applyFont="1" applyFill="1" applyBorder="1" applyAlignment="1">
      <alignment horizontal="left" vertical="center" wrapText="1"/>
    </xf>
    <xf numFmtId="0" fontId="17" fillId="5" borderId="43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top"/>
    </xf>
    <xf numFmtId="0" fontId="11" fillId="5" borderId="24" xfId="0" applyFont="1" applyFill="1" applyBorder="1" applyAlignment="1">
      <alignment horizontal="left" vertical="top"/>
    </xf>
    <xf numFmtId="0" fontId="13" fillId="0" borderId="39" xfId="0" applyFont="1" applyBorder="1" applyAlignment="1">
      <alignment horizontal="center" vertical="center" wrapText="1"/>
    </xf>
    <xf numFmtId="0" fontId="51" fillId="2" borderId="29" xfId="0" applyFont="1" applyFill="1" applyBorder="1" applyAlignment="1">
      <alignment horizontal="right" vertical="center" wrapText="1"/>
    </xf>
    <xf numFmtId="0" fontId="35" fillId="15" borderId="39" xfId="3">
      <alignment horizontal="left" vertical="top" wrapText="1"/>
    </xf>
    <xf numFmtId="0" fontId="35" fillId="15" borderId="60" xfId="3" applyBorder="1">
      <alignment horizontal="left" vertical="top" wrapText="1"/>
    </xf>
    <xf numFmtId="0" fontId="35" fillId="15" borderId="58" xfId="3" applyBorder="1">
      <alignment horizontal="left" vertical="top" wrapText="1"/>
    </xf>
    <xf numFmtId="0" fontId="35" fillId="15" borderId="39" xfId="3" applyBorder="1">
      <alignment horizontal="left" vertical="top" wrapText="1"/>
    </xf>
    <xf numFmtId="0" fontId="11" fillId="4" borderId="20" xfId="0" applyFont="1" applyFill="1" applyBorder="1" applyAlignment="1">
      <alignment horizontal="left" wrapText="1"/>
    </xf>
    <xf numFmtId="0" fontId="11" fillId="4" borderId="19" xfId="0" applyFont="1" applyFill="1" applyBorder="1" applyAlignment="1">
      <alignment horizontal="left" wrapText="1"/>
    </xf>
    <xf numFmtId="0" fontId="15" fillId="8" borderId="15" xfId="0" applyFont="1" applyFill="1" applyBorder="1" applyAlignment="1">
      <alignment horizontal="center" vertical="center"/>
    </xf>
    <xf numFmtId="0" fontId="11" fillId="0" borderId="25" xfId="0" applyFont="1" applyBorder="1" applyAlignment="1">
      <alignment wrapText="1"/>
    </xf>
    <xf numFmtId="0" fontId="16" fillId="8" borderId="15" xfId="0" applyFont="1" applyFill="1" applyBorder="1" applyAlignment="1">
      <alignment horizontal="center" vertical="center" wrapText="1"/>
    </xf>
    <xf numFmtId="0" fontId="11" fillId="0" borderId="27" xfId="0" applyFont="1" applyBorder="1" applyAlignment="1"/>
    <xf numFmtId="0" fontId="27" fillId="6" borderId="22" xfId="0" applyFont="1" applyFill="1" applyBorder="1" applyAlignment="1">
      <alignment horizontal="left" vertical="center"/>
    </xf>
    <xf numFmtId="0" fontId="30" fillId="9" borderId="22" xfId="0" applyFont="1" applyFill="1" applyBorder="1" applyAlignment="1">
      <alignment horizontal="left" vertical="center"/>
    </xf>
    <xf numFmtId="0" fontId="20" fillId="10" borderId="22" xfId="0" applyFont="1" applyFill="1" applyBorder="1" applyAlignment="1">
      <alignment horizontal="left" wrapText="1"/>
    </xf>
    <xf numFmtId="0" fontId="24" fillId="7" borderId="15" xfId="0" applyFont="1" applyFill="1" applyBorder="1" applyAlignment="1">
      <alignment horizontal="center" vertical="center" wrapText="1"/>
    </xf>
    <xf numFmtId="0" fontId="39" fillId="11" borderId="22" xfId="0" applyFont="1" applyFill="1" applyBorder="1" applyAlignment="1">
      <alignment horizontal="left" wrapText="1"/>
    </xf>
    <xf numFmtId="0" fontId="40" fillId="12" borderId="22" xfId="0" applyFont="1" applyFill="1" applyBorder="1" applyAlignment="1">
      <alignment horizontal="left" wrapText="1"/>
    </xf>
    <xf numFmtId="0" fontId="17" fillId="5" borderId="26" xfId="0" applyFont="1" applyFill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7" fillId="5" borderId="22" xfId="0" applyFont="1" applyFill="1" applyBorder="1" applyAlignment="1">
      <alignment horizontal="center" wrapText="1"/>
    </xf>
    <xf numFmtId="0" fontId="17" fillId="0" borderId="15" xfId="0" applyFont="1" applyBorder="1" applyAlignment="1">
      <alignment vertical="center"/>
    </xf>
    <xf numFmtId="0" fontId="8" fillId="0" borderId="16" xfId="0" applyFont="1" applyBorder="1" applyAlignment="1"/>
    <xf numFmtId="10" fontId="37" fillId="17" borderId="15" xfId="0" applyNumberFormat="1" applyFont="1" applyFill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45" fillId="5" borderId="15" xfId="5" applyFont="1" applyFill="1" applyBorder="1" applyAlignment="1">
      <alignment horizontal="center" vertical="center"/>
    </xf>
    <xf numFmtId="0" fontId="45" fillId="5" borderId="16" xfId="5" applyFont="1" applyFill="1" applyBorder="1" applyAlignment="1">
      <alignment horizontal="center" vertical="center"/>
    </xf>
    <xf numFmtId="0" fontId="45" fillId="5" borderId="5" xfId="5" applyFont="1" applyFill="1" applyBorder="1" applyAlignment="1">
      <alignment horizontal="center" vertical="center"/>
    </xf>
    <xf numFmtId="164" fontId="3" fillId="0" borderId="39" xfId="5" applyNumberFormat="1" applyFont="1" applyBorder="1" applyAlignment="1">
      <alignment horizontal="center"/>
    </xf>
    <xf numFmtId="0" fontId="3" fillId="35" borderId="39" xfId="5" applyFont="1" applyFill="1" applyBorder="1" applyAlignment="1">
      <alignment horizontal="right" vertical="top"/>
    </xf>
    <xf numFmtId="0" fontId="3" fillId="35" borderId="39" xfId="5" applyFont="1" applyFill="1" applyBorder="1" applyAlignment="1">
      <alignment horizontal="right"/>
    </xf>
    <xf numFmtId="0" fontId="4" fillId="0" borderId="39" xfId="5" applyFont="1" applyBorder="1" applyAlignment="1">
      <alignment horizontal="center"/>
    </xf>
    <xf numFmtId="0" fontId="4" fillId="0" borderId="39" xfId="5" applyFont="1" applyBorder="1" applyAlignment="1">
      <alignment horizontal="center" wrapText="1"/>
    </xf>
    <xf numFmtId="164" fontId="5" fillId="0" borderId="27" xfId="5" applyNumberFormat="1" applyFont="1" applyBorder="1" applyAlignment="1">
      <alignment horizontal="left"/>
    </xf>
    <xf numFmtId="0" fontId="45" fillId="30" borderId="15" xfId="5" applyFont="1" applyFill="1" applyBorder="1" applyAlignment="1">
      <alignment horizontal="center" vertical="center"/>
    </xf>
    <xf numFmtId="0" fontId="45" fillId="30" borderId="16" xfId="5" applyFont="1" applyFill="1" applyBorder="1" applyAlignment="1">
      <alignment horizontal="center" vertical="center"/>
    </xf>
    <xf numFmtId="0" fontId="45" fillId="30" borderId="5" xfId="5" applyFont="1" applyFill="1" applyBorder="1" applyAlignment="1">
      <alignment horizontal="center" vertical="center"/>
    </xf>
    <xf numFmtId="14" fontId="4" fillId="30" borderId="15" xfId="5" applyNumberFormat="1" applyFont="1" applyFill="1" applyBorder="1" applyAlignment="1">
      <alignment horizontal="center" vertical="center"/>
    </xf>
    <xf numFmtId="14" fontId="4" fillId="30" borderId="5" xfId="5" applyNumberFormat="1" applyFont="1" applyFill="1" applyBorder="1" applyAlignment="1">
      <alignment horizontal="center" vertical="center"/>
    </xf>
    <xf numFmtId="0" fontId="4" fillId="5" borderId="15" xfId="5" applyFont="1" applyFill="1" applyBorder="1" applyAlignment="1">
      <alignment horizontal="center" vertical="center"/>
    </xf>
    <xf numFmtId="0" fontId="4" fillId="5" borderId="16" xfId="5" applyFont="1" applyFill="1" applyBorder="1" applyAlignment="1">
      <alignment horizontal="center" vertical="center"/>
    </xf>
    <xf numFmtId="0" fontId="4" fillId="5" borderId="5" xfId="5" applyFont="1" applyFill="1" applyBorder="1" applyAlignment="1">
      <alignment horizontal="center" vertical="center"/>
    </xf>
    <xf numFmtId="14" fontId="4" fillId="5" borderId="15" xfId="5" applyNumberFormat="1" applyFont="1" applyFill="1" applyBorder="1" applyAlignment="1">
      <alignment horizontal="center" vertical="center"/>
    </xf>
    <xf numFmtId="14" fontId="4" fillId="5" borderId="5" xfId="5" applyNumberFormat="1" applyFont="1" applyFill="1" applyBorder="1" applyAlignment="1">
      <alignment horizontal="center" vertical="center"/>
    </xf>
    <xf numFmtId="0" fontId="4" fillId="30" borderId="15" xfId="5" applyFont="1" applyFill="1" applyBorder="1" applyAlignment="1">
      <alignment horizontal="center" vertical="center"/>
    </xf>
    <xf numFmtId="0" fontId="4" fillId="30" borderId="16" xfId="5" applyFont="1" applyFill="1" applyBorder="1" applyAlignment="1">
      <alignment horizontal="center" vertical="center"/>
    </xf>
    <xf numFmtId="0" fontId="4" fillId="30" borderId="5" xfId="5" applyFont="1" applyFill="1" applyBorder="1" applyAlignment="1">
      <alignment horizontal="center" vertical="center"/>
    </xf>
    <xf numFmtId="0" fontId="44" fillId="2" borderId="38" xfId="5" applyFont="1" applyFill="1" applyBorder="1" applyAlignment="1">
      <alignment horizontal="right" vertical="center" wrapText="1"/>
    </xf>
    <xf numFmtId="0" fontId="44" fillId="2" borderId="32" xfId="5" applyFont="1" applyFill="1" applyBorder="1" applyAlignment="1">
      <alignment horizontal="right" vertical="center" wrapText="1"/>
    </xf>
    <xf numFmtId="0" fontId="48" fillId="2" borderId="32" xfId="5" applyFont="1" applyFill="1" applyBorder="1" applyAlignment="1">
      <alignment horizontal="left"/>
    </xf>
    <xf numFmtId="0" fontId="48" fillId="2" borderId="33" xfId="5" applyFont="1" applyFill="1" applyBorder="1" applyAlignment="1">
      <alignment horizontal="left"/>
    </xf>
    <xf numFmtId="0" fontId="3" fillId="35" borderId="15" xfId="5" applyFont="1" applyFill="1" applyBorder="1" applyAlignment="1">
      <alignment horizontal="right"/>
    </xf>
    <xf numFmtId="0" fontId="3" fillId="35" borderId="16" xfId="5" applyFont="1" applyFill="1" applyBorder="1" applyAlignment="1">
      <alignment horizontal="right"/>
    </xf>
    <xf numFmtId="0" fontId="2" fillId="0" borderId="39" xfId="5" applyNumberFormat="1" applyFont="1" applyBorder="1" applyAlignment="1">
      <alignment horizontal="left"/>
    </xf>
    <xf numFmtId="0" fontId="3" fillId="35" borderId="39" xfId="5" applyFont="1" applyFill="1" applyBorder="1" applyAlignment="1">
      <alignment horizontal="center"/>
    </xf>
    <xf numFmtId="0" fontId="5" fillId="0" borderId="27" xfId="5" applyFont="1" applyBorder="1" applyAlignment="1">
      <alignment horizontal="center"/>
    </xf>
    <xf numFmtId="0" fontId="46" fillId="33" borderId="15" xfId="5" applyFont="1" applyFill="1" applyBorder="1" applyAlignment="1">
      <alignment horizontal="center" vertical="center"/>
    </xf>
    <xf numFmtId="0" fontId="46" fillId="33" borderId="5" xfId="5" applyFont="1" applyFill="1" applyBorder="1" applyAlignment="1">
      <alignment horizontal="center" vertical="center"/>
    </xf>
    <xf numFmtId="0" fontId="46" fillId="33" borderId="16" xfId="5" applyFont="1" applyFill="1" applyBorder="1" applyAlignment="1">
      <alignment horizontal="center" vertical="center"/>
    </xf>
    <xf numFmtId="0" fontId="47" fillId="2" borderId="43" xfId="5" applyFont="1" applyFill="1" applyBorder="1" applyAlignment="1">
      <alignment horizontal="center" vertical="center"/>
    </xf>
    <xf numFmtId="0" fontId="47" fillId="2" borderId="24" xfId="5" applyFont="1" applyFill="1" applyBorder="1" applyAlignment="1">
      <alignment horizontal="center" vertical="center"/>
    </xf>
    <xf numFmtId="0" fontId="47" fillId="2" borderId="34" xfId="5" applyFont="1" applyFill="1" applyBorder="1" applyAlignment="1">
      <alignment horizontal="center" vertical="center"/>
    </xf>
    <xf numFmtId="0" fontId="47" fillId="2" borderId="37" xfId="5" applyFont="1" applyFill="1" applyBorder="1" applyAlignment="1">
      <alignment horizontal="center"/>
    </xf>
    <xf numFmtId="0" fontId="47" fillId="2" borderId="29" xfId="5" applyFont="1" applyFill="1" applyBorder="1" applyAlignment="1">
      <alignment horizontal="center"/>
    </xf>
    <xf numFmtId="0" fontId="47" fillId="2" borderId="44" xfId="5" applyFont="1" applyFill="1" applyBorder="1" applyAlignment="1">
      <alignment horizontal="center"/>
    </xf>
    <xf numFmtId="0" fontId="4" fillId="31" borderId="15" xfId="5" applyFont="1" applyFill="1" applyBorder="1" applyAlignment="1">
      <alignment horizontal="center" vertical="center"/>
    </xf>
    <xf numFmtId="0" fontId="4" fillId="31" borderId="16" xfId="5" applyFont="1" applyFill="1" applyBorder="1" applyAlignment="1">
      <alignment horizontal="center" vertical="center"/>
    </xf>
    <xf numFmtId="0" fontId="4" fillId="31" borderId="5" xfId="5" applyFont="1" applyFill="1" applyBorder="1" applyAlignment="1">
      <alignment horizontal="center" vertical="center"/>
    </xf>
    <xf numFmtId="0" fontId="4" fillId="0" borderId="15" xfId="5" applyFont="1" applyBorder="1" applyAlignment="1">
      <alignment horizontal="left"/>
    </xf>
    <xf numFmtId="0" fontId="4" fillId="0" borderId="16" xfId="5" applyFont="1" applyBorder="1" applyAlignment="1">
      <alignment horizontal="left"/>
    </xf>
    <xf numFmtId="0" fontId="4" fillId="0" borderId="5" xfId="5" applyFont="1" applyBorder="1" applyAlignment="1">
      <alignment horizontal="left"/>
    </xf>
    <xf numFmtId="0" fontId="45" fillId="31" borderId="15" xfId="5" applyFont="1" applyFill="1" applyBorder="1" applyAlignment="1">
      <alignment horizontal="center" vertical="center"/>
    </xf>
    <xf numFmtId="0" fontId="45" fillId="31" borderId="16" xfId="5" applyFont="1" applyFill="1" applyBorder="1" applyAlignment="1">
      <alignment horizontal="center" vertical="center"/>
    </xf>
    <xf numFmtId="0" fontId="45" fillId="31" borderId="5" xfId="5" applyFont="1" applyFill="1" applyBorder="1" applyAlignment="1">
      <alignment horizontal="center" vertical="center"/>
    </xf>
    <xf numFmtId="14" fontId="4" fillId="31" borderId="15" xfId="5" applyNumberFormat="1" applyFont="1" applyFill="1" applyBorder="1" applyAlignment="1">
      <alignment horizontal="center" vertical="center"/>
    </xf>
    <xf numFmtId="14" fontId="4" fillId="31" borderId="5" xfId="5" applyNumberFormat="1" applyFont="1" applyFill="1" applyBorder="1" applyAlignment="1">
      <alignment horizontal="center" vertical="center"/>
    </xf>
    <xf numFmtId="0" fontId="71" fillId="32" borderId="15" xfId="5" applyFont="1" applyFill="1" applyBorder="1" applyAlignment="1">
      <alignment horizontal="center" vertical="center"/>
    </xf>
    <xf numFmtId="0" fontId="71" fillId="32" borderId="16" xfId="5" applyFont="1" applyFill="1" applyBorder="1" applyAlignment="1">
      <alignment horizontal="center" vertical="center"/>
    </xf>
    <xf numFmtId="0" fontId="71" fillId="32" borderId="5" xfId="5" applyFont="1" applyFill="1" applyBorder="1" applyAlignment="1">
      <alignment horizontal="center" vertical="center"/>
    </xf>
    <xf numFmtId="164" fontId="5" fillId="0" borderId="24" xfId="5" applyNumberFormat="1" applyFont="1" applyAlignment="1">
      <alignment horizontal="center"/>
    </xf>
    <xf numFmtId="18" fontId="4" fillId="8" borderId="15" xfId="5" applyNumberFormat="1" applyFont="1" applyFill="1" applyBorder="1" applyAlignment="1">
      <alignment horizontal="left"/>
    </xf>
    <xf numFmtId="18" fontId="4" fillId="8" borderId="16" xfId="5" applyNumberFormat="1" applyFont="1" applyFill="1" applyBorder="1" applyAlignment="1">
      <alignment horizontal="left"/>
    </xf>
    <xf numFmtId="18" fontId="4" fillId="8" borderId="5" xfId="5" applyNumberFormat="1" applyFont="1" applyFill="1" applyBorder="1" applyAlignment="1">
      <alignment horizontal="left"/>
    </xf>
    <xf numFmtId="165" fontId="4" fillId="31" borderId="15" xfId="5" applyNumberFormat="1" applyFont="1" applyFill="1" applyBorder="1" applyAlignment="1">
      <alignment horizontal="center" vertical="center"/>
    </xf>
    <xf numFmtId="165" fontId="4" fillId="31" borderId="5" xfId="5" applyNumberFormat="1" applyFont="1" applyFill="1" applyBorder="1" applyAlignment="1">
      <alignment horizontal="center" vertical="center"/>
    </xf>
    <xf numFmtId="165" fontId="4" fillId="5" borderId="15" xfId="5" applyNumberFormat="1" applyFont="1" applyFill="1" applyBorder="1" applyAlignment="1">
      <alignment horizontal="center" vertical="center"/>
    </xf>
    <xf numFmtId="165" fontId="4" fillId="5" borderId="5" xfId="5" applyNumberFormat="1" applyFont="1" applyFill="1" applyBorder="1" applyAlignment="1">
      <alignment horizontal="center" vertical="center"/>
    </xf>
    <xf numFmtId="0" fontId="5" fillId="34" borderId="15" xfId="5" applyFont="1" applyFill="1" applyBorder="1" applyAlignment="1">
      <alignment horizontal="left"/>
    </xf>
    <xf numFmtId="0" fontId="5" fillId="34" borderId="16" xfId="5" applyFont="1" applyFill="1" applyBorder="1" applyAlignment="1">
      <alignment horizontal="left"/>
    </xf>
    <xf numFmtId="0" fontId="5" fillId="34" borderId="5" xfId="5" applyFont="1" applyFill="1" applyBorder="1" applyAlignment="1">
      <alignment horizontal="left"/>
    </xf>
    <xf numFmtId="18" fontId="71" fillId="32" borderId="15" xfId="5" applyNumberFormat="1" applyFont="1" applyFill="1" applyBorder="1" applyAlignment="1">
      <alignment horizontal="center" vertical="center"/>
    </xf>
    <xf numFmtId="18" fontId="71" fillId="32" borderId="5" xfId="5" applyNumberFormat="1" applyFont="1" applyFill="1" applyBorder="1" applyAlignment="1">
      <alignment horizontal="center" vertical="center"/>
    </xf>
    <xf numFmtId="0" fontId="4" fillId="8" borderId="15" xfId="5" applyFont="1" applyFill="1" applyBorder="1" applyAlignment="1">
      <alignment horizontal="left"/>
    </xf>
    <xf numFmtId="0" fontId="4" fillId="8" borderId="16" xfId="5" applyFont="1" applyFill="1" applyBorder="1" applyAlignment="1">
      <alignment horizontal="left"/>
    </xf>
    <xf numFmtId="0" fontId="4" fillId="8" borderId="5" xfId="5" applyFont="1" applyFill="1" applyBorder="1" applyAlignment="1">
      <alignment horizontal="left"/>
    </xf>
    <xf numFmtId="0" fontId="4" fillId="0" borderId="52" xfId="5" applyFont="1" applyBorder="1" applyAlignment="1">
      <alignment horizontal="left" vertical="top"/>
    </xf>
    <xf numFmtId="0" fontId="4" fillId="0" borderId="25" xfId="5" applyFont="1" applyBorder="1" applyAlignment="1">
      <alignment horizontal="left" vertical="top"/>
    </xf>
    <xf numFmtId="0" fontId="4" fillId="0" borderId="36" xfId="5" applyFont="1" applyBorder="1" applyAlignment="1">
      <alignment horizontal="left" vertical="top"/>
    </xf>
    <xf numFmtId="0" fontId="4" fillId="0" borderId="43" xfId="5" applyFont="1" applyBorder="1" applyAlignment="1">
      <alignment horizontal="left" vertical="top"/>
    </xf>
    <xf numFmtId="0" fontId="4" fillId="0" borderId="24" xfId="5" applyFont="1" applyBorder="1" applyAlignment="1">
      <alignment horizontal="left" vertical="top"/>
    </xf>
    <xf numFmtId="0" fontId="4" fillId="0" borderId="34" xfId="5" applyFont="1" applyBorder="1" applyAlignment="1">
      <alignment horizontal="left" vertical="top"/>
    </xf>
    <xf numFmtId="0" fontId="4" fillId="0" borderId="37" xfId="5" applyFont="1" applyBorder="1" applyAlignment="1">
      <alignment horizontal="left" vertical="top"/>
    </xf>
    <xf numFmtId="0" fontId="4" fillId="0" borderId="29" xfId="5" applyFont="1" applyBorder="1" applyAlignment="1">
      <alignment horizontal="left" vertical="top"/>
    </xf>
    <xf numFmtId="0" fontId="4" fillId="0" borderId="44" xfId="5" applyFont="1" applyBorder="1" applyAlignment="1">
      <alignment horizontal="left" vertical="top"/>
    </xf>
    <xf numFmtId="165" fontId="71" fillId="32" borderId="15" xfId="5" applyNumberFormat="1" applyFont="1" applyFill="1" applyBorder="1" applyAlignment="1">
      <alignment horizontal="center" vertical="center"/>
    </xf>
    <xf numFmtId="165" fontId="71" fillId="32" borderId="5" xfId="5" applyNumberFormat="1" applyFont="1" applyFill="1" applyBorder="1" applyAlignment="1">
      <alignment horizontal="center" vertical="center"/>
    </xf>
    <xf numFmtId="18" fontId="4" fillId="19" borderId="15" xfId="5" applyNumberFormat="1" applyFont="1" applyFill="1" applyBorder="1" applyAlignment="1">
      <alignment horizontal="left"/>
    </xf>
    <xf numFmtId="18" fontId="4" fillId="19" borderId="16" xfId="5" applyNumberFormat="1" applyFont="1" applyFill="1" applyBorder="1" applyAlignment="1">
      <alignment horizontal="left"/>
    </xf>
    <xf numFmtId="18" fontId="4" fillId="19" borderId="5" xfId="5" applyNumberFormat="1" applyFont="1" applyFill="1" applyBorder="1" applyAlignment="1">
      <alignment horizontal="left"/>
    </xf>
    <xf numFmtId="0" fontId="4" fillId="0" borderId="25" xfId="5" applyFont="1" applyBorder="1" applyAlignment="1">
      <alignment horizontal="center"/>
    </xf>
    <xf numFmtId="0" fontId="3" fillId="0" borderId="24" xfId="5" applyFont="1" applyAlignment="1">
      <alignment horizontal="center"/>
    </xf>
    <xf numFmtId="0" fontId="4" fillId="0" borderId="24" xfId="5" applyFont="1" applyAlignment="1"/>
    <xf numFmtId="0" fontId="65" fillId="15" borderId="39" xfId="3" applyFont="1" applyAlignment="1">
      <alignment horizontal="left" vertical="top" wrapText="1"/>
    </xf>
    <xf numFmtId="0" fontId="65" fillId="15" borderId="38" xfId="3" applyFont="1" applyBorder="1" applyAlignment="1">
      <alignment horizontal="left" vertical="top" wrapText="1"/>
    </xf>
    <xf numFmtId="0" fontId="65" fillId="15" borderId="32" xfId="3" applyFont="1" applyBorder="1" applyAlignment="1">
      <alignment horizontal="left" vertical="top" wrapText="1"/>
    </xf>
    <xf numFmtId="0" fontId="65" fillId="15" borderId="33" xfId="3" applyFont="1" applyBorder="1" applyAlignment="1">
      <alignment horizontal="left" vertical="top" wrapText="1"/>
    </xf>
    <xf numFmtId="0" fontId="65" fillId="15" borderId="43" xfId="3" applyFont="1" applyBorder="1" applyAlignment="1">
      <alignment horizontal="left" vertical="top" wrapText="1"/>
    </xf>
    <xf numFmtId="0" fontId="65" fillId="15" borderId="24" xfId="3" applyFont="1" applyBorder="1" applyAlignment="1">
      <alignment horizontal="left" vertical="top" wrapText="1"/>
    </xf>
    <xf numFmtId="0" fontId="65" fillId="15" borderId="34" xfId="3" applyFont="1" applyBorder="1" applyAlignment="1">
      <alignment horizontal="left" vertical="top" wrapText="1"/>
    </xf>
    <xf numFmtId="0" fontId="65" fillId="15" borderId="37" xfId="3" applyFont="1" applyBorder="1" applyAlignment="1">
      <alignment horizontal="left" vertical="top" wrapText="1"/>
    </xf>
    <xf numFmtId="0" fontId="65" fillId="15" borderId="29" xfId="3" applyFont="1" applyBorder="1" applyAlignment="1">
      <alignment horizontal="left" vertical="top" wrapText="1"/>
    </xf>
    <xf numFmtId="0" fontId="65" fillId="15" borderId="44" xfId="3" applyFont="1" applyBorder="1" applyAlignment="1">
      <alignment horizontal="left" vertical="top" wrapText="1"/>
    </xf>
    <xf numFmtId="0" fontId="54" fillId="0" borderId="40" xfId="3" applyFont="1" applyFill="1" applyBorder="1" applyAlignment="1">
      <alignment horizontal="center" vertical="center" wrapText="1"/>
    </xf>
    <xf numFmtId="0" fontId="54" fillId="0" borderId="42" xfId="3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right" vertical="center"/>
    </xf>
    <xf numFmtId="0" fontId="0" fillId="0" borderId="24" xfId="0" applyFont="1" applyBorder="1" applyAlignment="1">
      <alignment horizontal="right" vertical="center"/>
    </xf>
    <xf numFmtId="0" fontId="0" fillId="0" borderId="37" xfId="0" applyFont="1" applyBorder="1" applyAlignment="1">
      <alignment horizontal="right" vertical="center"/>
    </xf>
    <xf numFmtId="0" fontId="0" fillId="0" borderId="29" xfId="0" applyFont="1" applyBorder="1" applyAlignment="1">
      <alignment horizontal="right" vertical="center"/>
    </xf>
    <xf numFmtId="3" fontId="0" fillId="0" borderId="24" xfId="0" applyNumberFormat="1" applyFont="1" applyBorder="1" applyAlignment="1">
      <alignment horizontal="left" vertical="center" wrapText="1"/>
    </xf>
    <xf numFmtId="3" fontId="0" fillId="0" borderId="34" xfId="0" applyNumberFormat="1" applyFont="1" applyBorder="1" applyAlignment="1">
      <alignment horizontal="left" vertical="center" wrapText="1"/>
    </xf>
    <xf numFmtId="3" fontId="0" fillId="0" borderId="29" xfId="0" applyNumberFormat="1" applyFont="1" applyBorder="1" applyAlignment="1">
      <alignment horizontal="left" vertical="center" wrapText="1"/>
    </xf>
    <xf numFmtId="3" fontId="0" fillId="0" borderId="44" xfId="0" applyNumberFormat="1" applyFont="1" applyBorder="1" applyAlignment="1">
      <alignment horizontal="left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35" fillId="15" borderId="38" xfId="3" applyBorder="1" applyAlignment="1">
      <alignment horizontal="center" vertical="top" wrapText="1"/>
    </xf>
    <xf numFmtId="0" fontId="35" fillId="15" borderId="32" xfId="3" applyBorder="1" applyAlignment="1">
      <alignment horizontal="center" vertical="top" wrapText="1"/>
    </xf>
    <xf numFmtId="0" fontId="35" fillId="15" borderId="33" xfId="3" applyBorder="1" applyAlignment="1">
      <alignment horizontal="center" vertical="top" wrapText="1"/>
    </xf>
    <xf numFmtId="0" fontId="35" fillId="15" borderId="43" xfId="3" applyBorder="1" applyAlignment="1">
      <alignment horizontal="center" vertical="top" wrapText="1"/>
    </xf>
    <xf numFmtId="0" fontId="35" fillId="15" borderId="24" xfId="3" applyBorder="1" applyAlignment="1">
      <alignment horizontal="center" vertical="top" wrapText="1"/>
    </xf>
    <xf numFmtId="0" fontId="35" fillId="15" borderId="34" xfId="3" applyBorder="1" applyAlignment="1">
      <alignment horizontal="center" vertical="top" wrapText="1"/>
    </xf>
    <xf numFmtId="0" fontId="35" fillId="15" borderId="37" xfId="3" applyBorder="1" applyAlignment="1">
      <alignment horizontal="center" vertical="top" wrapText="1"/>
    </xf>
    <xf numFmtId="0" fontId="35" fillId="15" borderId="29" xfId="3" applyBorder="1" applyAlignment="1">
      <alignment horizontal="center" vertical="top" wrapText="1"/>
    </xf>
    <xf numFmtId="0" fontId="35" fillId="15" borderId="44" xfId="3" applyBorder="1" applyAlignment="1">
      <alignment horizontal="center" vertical="top" wrapText="1"/>
    </xf>
    <xf numFmtId="0" fontId="35" fillId="15" borderId="26" xfId="3" applyBorder="1" applyAlignment="1">
      <alignment horizontal="center" vertical="top" wrapText="1"/>
    </xf>
    <xf numFmtId="0" fontId="35" fillId="15" borderId="18" xfId="3" applyBorder="1" applyAlignment="1">
      <alignment horizontal="center" vertical="top" wrapText="1"/>
    </xf>
    <xf numFmtId="0" fontId="35" fillId="15" borderId="27" xfId="3" applyBorder="1" applyAlignment="1">
      <alignment horizontal="center" vertical="top" wrapText="1"/>
    </xf>
    <xf numFmtId="0" fontId="35" fillId="15" borderId="35" xfId="3" applyBorder="1" applyAlignment="1">
      <alignment horizontal="center" vertical="top" wrapText="1"/>
    </xf>
    <xf numFmtId="0" fontId="35" fillId="15" borderId="28" xfId="3" applyBorder="1" applyAlignment="1">
      <alignment horizontal="center" vertical="top" wrapText="1"/>
    </xf>
    <xf numFmtId="0" fontId="35" fillId="15" borderId="45" xfId="3" applyBorder="1" applyAlignment="1">
      <alignment horizontal="center" vertical="top" wrapText="1"/>
    </xf>
    <xf numFmtId="0" fontId="25" fillId="14" borderId="42" xfId="2" applyNumberFormat="1" applyFont="1" applyBorder="1" applyAlignment="1">
      <alignment horizontal="left" vertical="top" wrapText="1"/>
    </xf>
    <xf numFmtId="0" fontId="25" fillId="14" borderId="39" xfId="2" applyNumberFormat="1" applyFont="1" applyBorder="1" applyAlignment="1">
      <alignment horizontal="left" vertical="top" wrapText="1"/>
    </xf>
    <xf numFmtId="0" fontId="54" fillId="16" borderId="22" xfId="6" applyFont="1" applyBorder="1" applyAlignment="1">
      <alignment horizontal="center" vertical="center"/>
    </xf>
    <xf numFmtId="0" fontId="54" fillId="16" borderId="25" xfId="6" applyFont="1" applyBorder="1" applyAlignment="1"/>
    <xf numFmtId="0" fontId="54" fillId="16" borderId="26" xfId="6" applyFont="1" applyBorder="1" applyAlignment="1">
      <alignment horizontal="center" vertical="center"/>
    </xf>
    <xf numFmtId="0" fontId="54" fillId="16" borderId="24" xfId="6" applyFont="1" applyBorder="1" applyAlignment="1"/>
    <xf numFmtId="0" fontId="66" fillId="2" borderId="40" xfId="0" applyFont="1" applyFill="1" applyBorder="1" applyAlignment="1">
      <alignment horizontal="center" vertical="center" wrapText="1"/>
    </xf>
    <xf numFmtId="0" fontId="66" fillId="2" borderId="41" xfId="0" applyFont="1" applyFill="1" applyBorder="1" applyAlignment="1">
      <alignment horizontal="center" vertical="center" wrapText="1"/>
    </xf>
    <xf numFmtId="0" fontId="66" fillId="2" borderId="42" xfId="0" applyFont="1" applyFill="1" applyBorder="1" applyAlignment="1">
      <alignment horizontal="center" vertical="center" wrapText="1"/>
    </xf>
    <xf numFmtId="0" fontId="54" fillId="16" borderId="18" xfId="6" applyFont="1" applyBorder="1" applyAlignment="1">
      <alignment horizontal="center" vertical="center"/>
    </xf>
    <xf numFmtId="0" fontId="54" fillId="16" borderId="27" xfId="6" applyFont="1" applyBorder="1" applyAlignment="1"/>
    <xf numFmtId="0" fontId="65" fillId="15" borderId="39" xfId="3" applyFont="1" applyBorder="1" applyAlignment="1">
      <alignment horizontal="left" vertical="top" wrapText="1"/>
    </xf>
    <xf numFmtId="0" fontId="50" fillId="2" borderId="41" xfId="0" applyFont="1" applyFill="1" applyBorder="1" applyAlignment="1">
      <alignment horizontal="center" vertical="center" wrapText="1"/>
    </xf>
    <xf numFmtId="0" fontId="50" fillId="2" borderId="42" xfId="0" applyFont="1" applyFill="1" applyBorder="1" applyAlignment="1">
      <alignment horizontal="center" vertical="center" wrapText="1"/>
    </xf>
    <xf numFmtId="0" fontId="65" fillId="22" borderId="42" xfId="8" applyFont="1" applyBorder="1" applyAlignment="1">
      <alignment horizontal="left" vertical="top" wrapText="1"/>
    </xf>
    <xf numFmtId="0" fontId="65" fillId="22" borderId="39" xfId="8" applyFont="1" applyAlignment="1">
      <alignment horizontal="left" vertical="top" wrapText="1"/>
    </xf>
    <xf numFmtId="0" fontId="65" fillId="22" borderId="40" xfId="8" applyFont="1" applyBorder="1" applyAlignment="1">
      <alignment horizontal="left" vertical="top" wrapText="1"/>
    </xf>
    <xf numFmtId="0" fontId="49" fillId="8" borderId="65" xfId="6" applyFont="1" applyFill="1" applyBorder="1" applyAlignment="1">
      <alignment horizontal="center" vertical="center"/>
    </xf>
    <xf numFmtId="0" fontId="49" fillId="0" borderId="41" xfId="6" applyFont="1" applyFill="1" applyBorder="1" applyAlignment="1"/>
    <xf numFmtId="0" fontId="17" fillId="0" borderId="22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14" fontId="25" fillId="14" borderId="39" xfId="2" applyBorder="1" applyAlignment="1">
      <alignment horizontal="left" vertical="center" wrapText="1"/>
    </xf>
    <xf numFmtId="14" fontId="25" fillId="14" borderId="47" xfId="2" applyBorder="1" applyAlignment="1">
      <alignment horizontal="left" vertical="center" wrapText="1"/>
    </xf>
    <xf numFmtId="14" fontId="25" fillId="14" borderId="38" xfId="2" applyBorder="1" applyAlignment="1">
      <alignment horizontal="left" vertical="center" wrapText="1"/>
    </xf>
    <xf numFmtId="0" fontId="11" fillId="4" borderId="40" xfId="0" applyFont="1" applyFill="1" applyBorder="1" applyAlignment="1">
      <alignment horizontal="right" vertical="center" wrapText="1"/>
    </xf>
    <xf numFmtId="0" fontId="11" fillId="4" borderId="41" xfId="0" applyFont="1" applyFill="1" applyBorder="1" applyAlignment="1">
      <alignment horizontal="right" vertical="center" wrapText="1"/>
    </xf>
    <xf numFmtId="0" fontId="11" fillId="4" borderId="66" xfId="0" applyFont="1" applyFill="1" applyBorder="1" applyAlignment="1">
      <alignment horizontal="right" vertical="center" wrapText="1"/>
    </xf>
    <xf numFmtId="14" fontId="25" fillId="14" borderId="26" xfId="2" applyBorder="1" applyAlignment="1">
      <alignment horizontal="center" vertical="center" wrapText="1"/>
    </xf>
    <xf numFmtId="14" fontId="25" fillId="14" borderId="24" xfId="2" applyBorder="1" applyAlignment="1">
      <alignment horizontal="center" vertical="center" wrapText="1"/>
    </xf>
    <xf numFmtId="14" fontId="25" fillId="14" borderId="18" xfId="2" applyBorder="1" applyAlignment="1">
      <alignment horizontal="center" vertical="center" wrapText="1"/>
    </xf>
    <xf numFmtId="14" fontId="25" fillId="14" borderId="27" xfId="2" applyBorder="1" applyAlignment="1">
      <alignment horizontal="center" vertical="center" wrapText="1"/>
    </xf>
    <xf numFmtId="0" fontId="65" fillId="22" borderId="38" xfId="8" applyFont="1" applyBorder="1" applyAlignment="1">
      <alignment horizontal="left" vertical="top" wrapText="1"/>
    </xf>
    <xf numFmtId="0" fontId="65" fillId="22" borderId="32" xfId="8" applyFont="1" applyBorder="1" applyAlignment="1">
      <alignment horizontal="left" vertical="top" wrapText="1"/>
    </xf>
    <xf numFmtId="0" fontId="65" fillId="22" borderId="43" xfId="8" applyFont="1" applyBorder="1" applyAlignment="1">
      <alignment horizontal="left" vertical="top" wrapText="1"/>
    </xf>
    <xf numFmtId="0" fontId="65" fillId="22" borderId="24" xfId="8" applyFont="1" applyBorder="1" applyAlignment="1">
      <alignment horizontal="left" vertical="top" wrapText="1"/>
    </xf>
    <xf numFmtId="0" fontId="65" fillId="22" borderId="37" xfId="8" applyFont="1" applyBorder="1" applyAlignment="1">
      <alignment horizontal="left" vertical="top" wrapText="1"/>
    </xf>
    <xf numFmtId="0" fontId="65" fillId="22" borderId="29" xfId="8" applyFont="1" applyBorder="1" applyAlignment="1">
      <alignment horizontal="left" vertical="top" wrapText="1"/>
    </xf>
    <xf numFmtId="0" fontId="24" fillId="7" borderId="38" xfId="0" applyFont="1" applyFill="1" applyBorder="1" applyAlignment="1">
      <alignment horizontal="center" vertical="center" wrapText="1"/>
    </xf>
    <xf numFmtId="0" fontId="24" fillId="7" borderId="32" xfId="0" applyFont="1" applyFill="1" applyBorder="1" applyAlignment="1">
      <alignment horizontal="center" vertical="center" wrapText="1"/>
    </xf>
    <xf numFmtId="0" fontId="24" fillId="7" borderId="41" xfId="0" applyFont="1" applyFill="1" applyBorder="1" applyAlignment="1">
      <alignment horizontal="center" vertical="center" wrapText="1"/>
    </xf>
    <xf numFmtId="0" fontId="24" fillId="7" borderId="42" xfId="0" applyFont="1" applyFill="1" applyBorder="1" applyAlignment="1">
      <alignment horizontal="center" vertical="center" wrapText="1"/>
    </xf>
    <xf numFmtId="0" fontId="24" fillId="7" borderId="43" xfId="0" applyFont="1" applyFill="1" applyBorder="1" applyAlignment="1">
      <alignment horizontal="center" vertical="center" wrapText="1"/>
    </xf>
    <xf numFmtId="0" fontId="24" fillId="7" borderId="24" xfId="0" applyFont="1" applyFill="1" applyBorder="1" applyAlignment="1">
      <alignment horizontal="center" vertical="center" wrapText="1"/>
    </xf>
    <xf numFmtId="0" fontId="24" fillId="7" borderId="29" xfId="0" applyFont="1" applyFill="1" applyBorder="1" applyAlignment="1">
      <alignment horizontal="center" vertical="center" wrapText="1"/>
    </xf>
    <xf numFmtId="0" fontId="24" fillId="7" borderId="44" xfId="0" applyFont="1" applyFill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62" fillId="0" borderId="24" xfId="4" applyFont="1" applyBorder="1" applyAlignment="1">
      <alignment horizontal="center" vertical="center"/>
    </xf>
    <xf numFmtId="14" fontId="11" fillId="0" borderId="85" xfId="0" applyNumberFormat="1" applyFont="1" applyBorder="1" applyAlignment="1">
      <alignment horizontal="center" vertical="center"/>
    </xf>
    <xf numFmtId="0" fontId="11" fillId="0" borderId="86" xfId="0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/>
    </xf>
    <xf numFmtId="0" fontId="58" fillId="0" borderId="42" xfId="0" applyFont="1" applyFill="1" applyBorder="1" applyAlignment="1">
      <alignment horizontal="center" vertical="center"/>
    </xf>
    <xf numFmtId="14" fontId="25" fillId="14" borderId="39" xfId="2" applyAlignment="1">
      <alignment horizontal="left" vertical="center" wrapText="1"/>
    </xf>
    <xf numFmtId="14" fontId="25" fillId="14" borderId="39" xfId="2" applyFont="1" applyAlignment="1">
      <alignment horizontal="left" vertical="center" wrapText="1"/>
    </xf>
    <xf numFmtId="14" fontId="25" fillId="14" borderId="32" xfId="2" applyBorder="1" applyAlignment="1">
      <alignment horizontal="left" vertical="center" wrapText="1"/>
    </xf>
    <xf numFmtId="14" fontId="25" fillId="14" borderId="33" xfId="2" applyBorder="1" applyAlignment="1">
      <alignment horizontal="left" vertical="center" wrapText="1"/>
    </xf>
    <xf numFmtId="0" fontId="11" fillId="5" borderId="24" xfId="0" applyFont="1" applyFill="1" applyBorder="1" applyAlignment="1">
      <alignment horizontal="center" vertical="center"/>
    </xf>
    <xf numFmtId="0" fontId="11" fillId="4" borderId="40" xfId="0" applyFont="1" applyFill="1" applyBorder="1" applyAlignment="1">
      <alignment horizontal="right" vertical="center"/>
    </xf>
    <xf numFmtId="0" fontId="11" fillId="4" borderId="41" xfId="0" applyFont="1" applyFill="1" applyBorder="1" applyAlignment="1">
      <alignment horizontal="right" vertical="center"/>
    </xf>
    <xf numFmtId="0" fontId="11" fillId="4" borderId="66" xfId="0" applyFont="1" applyFill="1" applyBorder="1" applyAlignment="1">
      <alignment horizontal="right" vertical="center"/>
    </xf>
    <xf numFmtId="0" fontId="11" fillId="0" borderId="65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/>
    </xf>
    <xf numFmtId="0" fontId="8" fillId="0" borderId="41" xfId="0" applyFont="1" applyBorder="1" applyAlignment="1"/>
    <xf numFmtId="0" fontId="11" fillId="4" borderId="16" xfId="0" applyFont="1" applyFill="1" applyBorder="1" applyAlignment="1">
      <alignment horizontal="right" vertical="center"/>
    </xf>
    <xf numFmtId="0" fontId="11" fillId="0" borderId="16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4" borderId="15" xfId="0" applyFont="1" applyFill="1" applyBorder="1" applyAlignment="1">
      <alignment horizontal="right" vertical="center"/>
    </xf>
    <xf numFmtId="0" fontId="11" fillId="26" borderId="32" xfId="0" applyFont="1" applyFill="1" applyBorder="1" applyAlignment="1">
      <alignment horizontal="center"/>
    </xf>
    <xf numFmtId="0" fontId="11" fillId="25" borderId="32" xfId="0" applyFont="1" applyFill="1" applyBorder="1" applyAlignment="1">
      <alignment horizontal="right"/>
    </xf>
    <xf numFmtId="0" fontId="11" fillId="25" borderId="33" xfId="0" applyFont="1" applyFill="1" applyBorder="1" applyAlignment="1">
      <alignment horizontal="right"/>
    </xf>
    <xf numFmtId="0" fontId="11" fillId="24" borderId="72" xfId="0" applyFont="1" applyFill="1" applyBorder="1" applyAlignment="1">
      <alignment horizontal="left" vertical="center"/>
    </xf>
    <xf numFmtId="0" fontId="11" fillId="24" borderId="73" xfId="0" applyFont="1" applyFill="1" applyBorder="1" applyAlignment="1">
      <alignment horizontal="left" vertical="center"/>
    </xf>
    <xf numFmtId="0" fontId="11" fillId="24" borderId="80" xfId="0" applyFont="1" applyFill="1" applyBorder="1" applyAlignment="1">
      <alignment horizontal="left" vertical="center"/>
    </xf>
    <xf numFmtId="0" fontId="11" fillId="24" borderId="82" xfId="0" applyFont="1" applyFill="1" applyBorder="1" applyAlignment="1">
      <alignment horizontal="right" vertical="center"/>
    </xf>
    <xf numFmtId="0" fontId="11" fillId="24" borderId="83" xfId="0" applyFont="1" applyFill="1" applyBorder="1" applyAlignment="1">
      <alignment horizontal="right" vertical="center"/>
    </xf>
    <xf numFmtId="0" fontId="11" fillId="24" borderId="84" xfId="0" applyFont="1" applyFill="1" applyBorder="1" applyAlignment="1">
      <alignment horizontal="right" vertical="center"/>
    </xf>
    <xf numFmtId="14" fontId="25" fillId="14" borderId="37" xfId="2" applyBorder="1" applyAlignment="1">
      <alignment horizontal="left" vertical="center" wrapText="1"/>
    </xf>
    <xf numFmtId="14" fontId="25" fillId="14" borderId="29" xfId="2" applyBorder="1" applyAlignment="1">
      <alignment horizontal="left" vertical="center" wrapText="1"/>
    </xf>
    <xf numFmtId="14" fontId="25" fillId="14" borderId="44" xfId="2" applyBorder="1" applyAlignment="1">
      <alignment horizontal="left" vertical="center" wrapText="1"/>
    </xf>
    <xf numFmtId="0" fontId="60" fillId="0" borderId="38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60" fillId="0" borderId="33" xfId="0" applyFont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34" xfId="0" applyFont="1" applyBorder="1" applyAlignment="1">
      <alignment horizontal="center" vertical="center" wrapText="1"/>
    </xf>
    <xf numFmtId="0" fontId="60" fillId="0" borderId="37" xfId="0" applyFont="1" applyBorder="1" applyAlignment="1">
      <alignment horizontal="center" vertical="center" wrapText="1"/>
    </xf>
    <xf numFmtId="0" fontId="60" fillId="0" borderId="29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1" fillId="5" borderId="38" xfId="0" applyFont="1" applyFill="1" applyBorder="1" applyAlignment="1">
      <alignment horizontal="center" vertical="center" wrapText="1"/>
    </xf>
    <xf numFmtId="0" fontId="11" fillId="5" borderId="32" xfId="0" applyFont="1" applyFill="1" applyBorder="1" applyAlignment="1">
      <alignment horizontal="center" vertical="center" wrapText="1"/>
    </xf>
    <xf numFmtId="0" fontId="11" fillId="5" borderId="43" xfId="0" applyFont="1" applyFill="1" applyBorder="1" applyAlignment="1">
      <alignment horizontal="center" vertical="center" wrapText="1"/>
    </xf>
    <xf numFmtId="0" fontId="11" fillId="5" borderId="24" xfId="0" applyFont="1" applyFill="1" applyBorder="1" applyAlignment="1">
      <alignment horizontal="center" vertical="center" wrapText="1"/>
    </xf>
    <xf numFmtId="0" fontId="11" fillId="5" borderId="37" xfId="0" applyFont="1" applyFill="1" applyBorder="1" applyAlignment="1">
      <alignment horizontal="center" vertical="center" wrapText="1"/>
    </xf>
    <xf numFmtId="0" fontId="11" fillId="5" borderId="29" xfId="0" applyFont="1" applyFill="1" applyBorder="1" applyAlignment="1">
      <alignment horizontal="center" vertical="center" wrapText="1"/>
    </xf>
    <xf numFmtId="0" fontId="11" fillId="9" borderId="37" xfId="0" applyFont="1" applyFill="1" applyBorder="1" applyAlignment="1">
      <alignment horizontal="center" wrapText="1"/>
    </xf>
    <xf numFmtId="0" fontId="8" fillId="0" borderId="29" xfId="0" applyFont="1" applyBorder="1" applyAlignment="1"/>
    <xf numFmtId="0" fontId="8" fillId="0" borderId="38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14" fontId="25" fillId="14" borderId="24" xfId="2" applyBorder="1" applyAlignment="1">
      <alignment horizontal="left" vertical="center" wrapText="1"/>
    </xf>
    <xf numFmtId="14" fontId="25" fillId="14" borderId="34" xfId="2" applyBorder="1" applyAlignment="1">
      <alignment horizontal="left" vertical="center" wrapText="1"/>
    </xf>
    <xf numFmtId="14" fontId="8" fillId="0" borderId="15" xfId="0" applyNumberFormat="1" applyFont="1" applyBorder="1" applyAlignment="1">
      <alignment horizontal="center" vertical="center"/>
    </xf>
    <xf numFmtId="14" fontId="8" fillId="0" borderId="16" xfId="0" applyNumberFormat="1" applyFont="1" applyBorder="1" applyAlignment="1"/>
    <xf numFmtId="14" fontId="8" fillId="0" borderId="5" xfId="0" applyNumberFormat="1" applyFont="1" applyBorder="1" applyAlignment="1"/>
    <xf numFmtId="0" fontId="11" fillId="0" borderId="38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1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left" vertical="center"/>
    </xf>
    <xf numFmtId="0" fontId="11" fillId="4" borderId="25" xfId="0" applyFont="1" applyFill="1" applyBorder="1" applyAlignment="1">
      <alignment horizontal="left" vertical="center"/>
    </xf>
    <xf numFmtId="0" fontId="11" fillId="4" borderId="36" xfId="0" applyFont="1" applyFill="1" applyBorder="1" applyAlignment="1">
      <alignment horizontal="left" vertical="center"/>
    </xf>
    <xf numFmtId="0" fontId="11" fillId="4" borderId="38" xfId="0" applyFont="1" applyFill="1" applyBorder="1" applyAlignment="1">
      <alignment horizontal="left"/>
    </xf>
    <xf numFmtId="0" fontId="11" fillId="4" borderId="32" xfId="0" applyFont="1" applyFill="1" applyBorder="1" applyAlignment="1">
      <alignment horizontal="left"/>
    </xf>
    <xf numFmtId="0" fontId="13" fillId="5" borderId="45" xfId="0" applyFont="1" applyFill="1" applyBorder="1" applyAlignment="1">
      <alignment horizontal="center" vertical="center" wrapText="1"/>
    </xf>
    <xf numFmtId="0" fontId="13" fillId="5" borderId="32" xfId="0" applyFont="1" applyFill="1" applyBorder="1" applyAlignment="1">
      <alignment horizontal="center" vertical="center" wrapText="1"/>
    </xf>
    <xf numFmtId="0" fontId="13" fillId="5" borderId="33" xfId="0" applyFont="1" applyFill="1" applyBorder="1" applyAlignment="1">
      <alignment horizontal="center" vertical="center" wrapText="1"/>
    </xf>
    <xf numFmtId="0" fontId="13" fillId="5" borderId="26" xfId="0" applyFont="1" applyFill="1" applyBorder="1" applyAlignment="1">
      <alignment horizontal="center" vertical="center" wrapText="1"/>
    </xf>
    <xf numFmtId="0" fontId="13" fillId="5" borderId="24" xfId="0" applyFont="1" applyFill="1" applyBorder="1" applyAlignment="1">
      <alignment horizontal="center" vertical="center" wrapText="1"/>
    </xf>
    <xf numFmtId="0" fontId="13" fillId="5" borderId="34" xfId="0" applyFont="1" applyFill="1" applyBorder="1" applyAlignment="1">
      <alignment horizontal="center" vertical="center" wrapText="1"/>
    </xf>
    <xf numFmtId="0" fontId="13" fillId="5" borderId="28" xfId="0" applyFont="1" applyFill="1" applyBorder="1" applyAlignment="1">
      <alignment horizontal="center" vertical="center" wrapText="1"/>
    </xf>
    <xf numFmtId="0" fontId="13" fillId="5" borderId="29" xfId="0" applyFont="1" applyFill="1" applyBorder="1" applyAlignment="1">
      <alignment horizontal="center" vertical="center" wrapText="1"/>
    </xf>
    <xf numFmtId="0" fontId="13" fillId="5" borderId="44" xfId="0" applyFont="1" applyFill="1" applyBorder="1" applyAlignment="1">
      <alignment horizontal="center" vertical="center" wrapText="1"/>
    </xf>
    <xf numFmtId="0" fontId="13" fillId="5" borderId="22" xfId="0" applyFont="1" applyFill="1" applyBorder="1" applyAlignment="1">
      <alignment horizontal="center" vertical="center" wrapText="1"/>
    </xf>
    <xf numFmtId="0" fontId="13" fillId="5" borderId="25" xfId="0" applyFont="1" applyFill="1" applyBorder="1" applyAlignment="1">
      <alignment horizontal="center" vertical="center" wrapText="1"/>
    </xf>
    <xf numFmtId="0" fontId="13" fillId="5" borderId="36" xfId="0" applyFont="1" applyFill="1" applyBorder="1" applyAlignment="1">
      <alignment horizontal="center" vertical="center" wrapText="1"/>
    </xf>
    <xf numFmtId="0" fontId="11" fillId="25" borderId="32" xfId="0" applyFont="1" applyFill="1" applyBorder="1" applyAlignment="1">
      <alignment horizontal="left"/>
    </xf>
    <xf numFmtId="0" fontId="11" fillId="25" borderId="33" xfId="0" applyFont="1" applyFill="1" applyBorder="1" applyAlignment="1">
      <alignment horizontal="left"/>
    </xf>
    <xf numFmtId="0" fontId="11" fillId="24" borderId="82" xfId="0" applyFont="1" applyFill="1" applyBorder="1" applyAlignment="1">
      <alignment horizontal="center" vertical="center"/>
    </xf>
    <xf numFmtId="0" fontId="11" fillId="24" borderId="83" xfId="0" applyFont="1" applyFill="1" applyBorder="1" applyAlignment="1">
      <alignment horizontal="center" vertical="center"/>
    </xf>
    <xf numFmtId="0" fontId="11" fillId="24" borderId="84" xfId="0" applyFont="1" applyFill="1" applyBorder="1" applyAlignment="1">
      <alignment horizontal="center" vertical="center"/>
    </xf>
    <xf numFmtId="0" fontId="11" fillId="4" borderId="43" xfId="0" applyFont="1" applyFill="1" applyBorder="1" applyAlignment="1">
      <alignment horizontal="left"/>
    </xf>
    <xf numFmtId="0" fontId="11" fillId="4" borderId="24" xfId="0" applyFont="1" applyFill="1" applyBorder="1" applyAlignment="1">
      <alignment horizontal="left"/>
    </xf>
    <xf numFmtId="0" fontId="11" fillId="26" borderId="24" xfId="0" applyFont="1" applyFill="1" applyBorder="1" applyAlignment="1">
      <alignment horizontal="center"/>
    </xf>
    <xf numFmtId="0" fontId="11" fillId="25" borderId="24" xfId="0" applyFont="1" applyFill="1" applyBorder="1" applyAlignment="1">
      <alignment horizontal="right"/>
    </xf>
    <xf numFmtId="0" fontId="11" fillId="25" borderId="34" xfId="0" applyFont="1" applyFill="1" applyBorder="1" applyAlignment="1">
      <alignment horizontal="right"/>
    </xf>
    <xf numFmtId="0" fontId="11" fillId="4" borderId="38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top" wrapText="1"/>
    </xf>
    <xf numFmtId="0" fontId="11" fillId="0" borderId="24" xfId="0" applyFont="1" applyBorder="1" applyAlignment="1">
      <alignment horizontal="center" vertical="top" wrapText="1"/>
    </xf>
    <xf numFmtId="0" fontId="11" fillId="0" borderId="37" xfId="0" applyFont="1" applyBorder="1" applyAlignment="1">
      <alignment horizontal="center" vertical="top" wrapText="1"/>
    </xf>
    <xf numFmtId="0" fontId="11" fillId="0" borderId="29" xfId="0" applyFont="1" applyBorder="1" applyAlignment="1">
      <alignment horizontal="center" vertical="top" wrapText="1"/>
    </xf>
    <xf numFmtId="14" fontId="25" fillId="14" borderId="32" xfId="2" applyFont="1" applyBorder="1" applyAlignment="1">
      <alignment horizontal="center" vertical="center" wrapText="1"/>
    </xf>
    <xf numFmtId="14" fontId="25" fillId="14" borderId="24" xfId="2" applyFont="1" applyBorder="1" applyAlignment="1">
      <alignment horizontal="center" vertical="center" wrapText="1"/>
    </xf>
    <xf numFmtId="14" fontId="25" fillId="14" borderId="29" xfId="2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11" fillId="24" borderId="88" xfId="0" applyFont="1" applyFill="1" applyBorder="1" applyAlignment="1">
      <alignment horizontal="left" vertical="center"/>
    </xf>
    <xf numFmtId="0" fontId="11" fillId="24" borderId="78" xfId="0" applyFont="1" applyFill="1" applyBorder="1" applyAlignment="1">
      <alignment horizontal="left" vertical="center"/>
    </xf>
    <xf numFmtId="0" fontId="11" fillId="24" borderId="79" xfId="0" applyFont="1" applyFill="1" applyBorder="1" applyAlignment="1">
      <alignment horizontal="left" vertical="center"/>
    </xf>
    <xf numFmtId="0" fontId="11" fillId="4" borderId="40" xfId="0" applyFont="1" applyFill="1" applyBorder="1" applyAlignment="1">
      <alignment horizontal="left" vertical="center"/>
    </xf>
    <xf numFmtId="0" fontId="11" fillId="4" borderId="41" xfId="0" applyFont="1" applyFill="1" applyBorder="1" applyAlignment="1">
      <alignment horizontal="left" vertical="center"/>
    </xf>
    <xf numFmtId="0" fontId="11" fillId="4" borderId="42" xfId="0" applyFont="1" applyFill="1" applyBorder="1" applyAlignment="1">
      <alignment horizontal="left" vertical="center"/>
    </xf>
    <xf numFmtId="14" fontId="25" fillId="14" borderId="34" xfId="2" applyBorder="1" applyAlignment="1">
      <alignment horizontal="center" vertical="center" wrapText="1"/>
    </xf>
    <xf numFmtId="14" fontId="25" fillId="14" borderId="29" xfId="2" applyBorder="1" applyAlignment="1">
      <alignment horizontal="center" vertical="center" wrapText="1"/>
    </xf>
    <xf numFmtId="14" fontId="25" fillId="14" borderId="44" xfId="2" applyBorder="1" applyAlignment="1">
      <alignment horizontal="center" vertical="center" wrapText="1"/>
    </xf>
    <xf numFmtId="0" fontId="11" fillId="24" borderId="90" xfId="0" applyFont="1" applyFill="1" applyBorder="1" applyAlignment="1">
      <alignment horizontal="right" vertical="center"/>
    </xf>
    <xf numFmtId="0" fontId="11" fillId="24" borderId="91" xfId="0" applyFont="1" applyFill="1" applyBorder="1" applyAlignment="1">
      <alignment horizontal="right" vertical="center"/>
    </xf>
    <xf numFmtId="0" fontId="11" fillId="24" borderId="92" xfId="0" applyFont="1" applyFill="1" applyBorder="1" applyAlignment="1">
      <alignment horizontal="right" vertical="center"/>
    </xf>
    <xf numFmtId="0" fontId="11" fillId="9" borderId="21" xfId="0" applyFont="1" applyFill="1" applyBorder="1" applyAlignment="1">
      <alignment horizontal="center" wrapText="1"/>
    </xf>
    <xf numFmtId="0" fontId="25" fillId="14" borderId="60" xfId="2" applyNumberFormat="1" applyFont="1" applyBorder="1" applyAlignment="1">
      <alignment horizontal="right" vertical="center" wrapText="1"/>
    </xf>
    <xf numFmtId="0" fontId="25" fillId="14" borderId="60" xfId="0" applyFont="1" applyFill="1" applyBorder="1" applyAlignment="1">
      <alignment horizontal="right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0" fillId="0" borderId="4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4" fillId="4" borderId="38" xfId="0" applyFont="1" applyFill="1" applyBorder="1" applyAlignment="1">
      <alignment horizontal="right" wrapText="1"/>
    </xf>
    <xf numFmtId="0" fontId="4" fillId="4" borderId="32" xfId="0" applyFont="1" applyFill="1" applyBorder="1" applyAlignment="1">
      <alignment horizontal="right" wrapText="1"/>
    </xf>
    <xf numFmtId="0" fontId="4" fillId="4" borderId="32" xfId="0" applyFont="1" applyFill="1" applyBorder="1" applyAlignment="1">
      <alignment horizontal="left" wrapText="1"/>
    </xf>
    <xf numFmtId="0" fontId="4" fillId="4" borderId="33" xfId="0" applyFont="1" applyFill="1" applyBorder="1" applyAlignment="1">
      <alignment horizontal="left" wrapText="1"/>
    </xf>
    <xf numFmtId="0" fontId="12" fillId="0" borderId="56" xfId="0" applyFont="1" applyBorder="1" applyAlignment="1">
      <alignment horizontal="center"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3" fillId="5" borderId="43" xfId="0" applyFont="1" applyFill="1" applyBorder="1" applyAlignment="1">
      <alignment horizontal="center" vertical="top" wrapText="1"/>
    </xf>
    <xf numFmtId="0" fontId="13" fillId="5" borderId="24" xfId="0" applyFont="1" applyFill="1" applyBorder="1" applyAlignment="1">
      <alignment horizontal="center" vertical="top" wrapText="1"/>
    </xf>
    <xf numFmtId="0" fontId="13" fillId="5" borderId="34" xfId="0" applyFont="1" applyFill="1" applyBorder="1" applyAlignment="1">
      <alignment horizontal="center" vertical="top" wrapText="1"/>
    </xf>
    <xf numFmtId="0" fontId="13" fillId="5" borderId="37" xfId="0" applyFont="1" applyFill="1" applyBorder="1" applyAlignment="1">
      <alignment horizontal="center" vertical="top" wrapText="1"/>
    </xf>
    <xf numFmtId="0" fontId="13" fillId="5" borderId="29" xfId="0" applyFont="1" applyFill="1" applyBorder="1" applyAlignment="1">
      <alignment horizontal="center" vertical="top" wrapText="1"/>
    </xf>
    <xf numFmtId="0" fontId="13" fillId="5" borderId="44" xfId="0" applyFont="1" applyFill="1" applyBorder="1" applyAlignment="1">
      <alignment horizontal="center" vertical="top" wrapText="1"/>
    </xf>
    <xf numFmtId="0" fontId="13" fillId="5" borderId="38" xfId="0" applyFont="1" applyFill="1" applyBorder="1" applyAlignment="1">
      <alignment horizontal="center" wrapText="1"/>
    </xf>
    <xf numFmtId="0" fontId="13" fillId="5" borderId="32" xfId="0" applyFont="1" applyFill="1" applyBorder="1" applyAlignment="1">
      <alignment horizontal="center" wrapText="1"/>
    </xf>
    <xf numFmtId="0" fontId="13" fillId="5" borderId="33" xfId="0" applyFont="1" applyFill="1" applyBorder="1" applyAlignment="1">
      <alignment horizontal="center" wrapText="1"/>
    </xf>
    <xf numFmtId="0" fontId="13" fillId="5" borderId="43" xfId="0" applyFont="1" applyFill="1" applyBorder="1" applyAlignment="1">
      <alignment horizontal="center" wrapText="1"/>
    </xf>
    <xf numFmtId="0" fontId="13" fillId="5" borderId="24" xfId="0" applyFont="1" applyFill="1" applyBorder="1" applyAlignment="1">
      <alignment horizontal="center" wrapText="1"/>
    </xf>
    <xf numFmtId="0" fontId="13" fillId="5" borderId="34" xfId="0" applyFont="1" applyFill="1" applyBorder="1" applyAlignment="1">
      <alignment horizontal="center" wrapText="1"/>
    </xf>
    <xf numFmtId="0" fontId="11" fillId="0" borderId="38" xfId="0" applyFont="1" applyBorder="1" applyAlignment="1">
      <alignment horizontal="center" wrapText="1"/>
    </xf>
    <xf numFmtId="0" fontId="11" fillId="0" borderId="32" xfId="0" applyFont="1" applyBorder="1" applyAlignment="1">
      <alignment horizontal="center" wrapText="1"/>
    </xf>
    <xf numFmtId="0" fontId="11" fillId="0" borderId="33" xfId="0" applyFont="1" applyBorder="1" applyAlignment="1">
      <alignment horizont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35" xfId="0" applyFont="1" applyFill="1" applyBorder="1" applyAlignment="1">
      <alignment horizontal="center" vertical="center" wrapText="1"/>
    </xf>
    <xf numFmtId="14" fontId="25" fillId="14" borderId="43" xfId="2" applyBorder="1" applyAlignment="1">
      <alignment horizontal="left" vertical="center" wrapText="1"/>
    </xf>
    <xf numFmtId="14" fontId="25" fillId="14" borderId="37" xfId="2" applyBorder="1" applyAlignment="1">
      <alignment horizontal="left" vertical="top" wrapText="1"/>
    </xf>
    <xf numFmtId="14" fontId="25" fillId="14" borderId="29" xfId="2" applyBorder="1" applyAlignment="1">
      <alignment horizontal="left" vertical="top" wrapText="1"/>
    </xf>
    <xf numFmtId="14" fontId="25" fillId="14" borderId="44" xfId="2" applyBorder="1" applyAlignment="1">
      <alignment horizontal="left" vertical="top" wrapText="1"/>
    </xf>
    <xf numFmtId="0" fontId="8" fillId="0" borderId="37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11" fillId="4" borderId="53" xfId="0" applyFont="1" applyFill="1" applyBorder="1" applyAlignment="1">
      <alignment horizontal="right" vertical="center" wrapText="1"/>
    </xf>
    <xf numFmtId="0" fontId="8" fillId="0" borderId="54" xfId="0" applyFont="1" applyBorder="1" applyAlignment="1"/>
    <xf numFmtId="0" fontId="8" fillId="0" borderId="55" xfId="0" applyFont="1" applyBorder="1" applyAlignment="1"/>
    <xf numFmtId="14" fontId="11" fillId="0" borderId="56" xfId="0" applyNumberFormat="1" applyFont="1" applyBorder="1" applyAlignment="1">
      <alignment horizontal="center" vertical="center" wrapText="1"/>
    </xf>
    <xf numFmtId="14" fontId="8" fillId="0" borderId="54" xfId="0" applyNumberFormat="1" applyFont="1" applyBorder="1" applyAlignment="1"/>
    <xf numFmtId="14" fontId="8" fillId="0" borderId="57" xfId="0" applyNumberFormat="1" applyFont="1" applyBorder="1" applyAlignment="1"/>
    <xf numFmtId="0" fontId="11" fillId="0" borderId="15" xfId="0" applyFont="1" applyBorder="1" applyAlignment="1">
      <alignment horizontal="center" wrapText="1"/>
    </xf>
    <xf numFmtId="0" fontId="8" fillId="0" borderId="16" xfId="0" applyFont="1" applyBorder="1" applyAlignment="1"/>
    <xf numFmtId="0" fontId="8" fillId="0" borderId="5" xfId="0" applyFont="1" applyBorder="1" applyAlignment="1"/>
    <xf numFmtId="14" fontId="11" fillId="0" borderId="15" xfId="0" applyNumberFormat="1" applyFont="1" applyBorder="1" applyAlignment="1">
      <alignment horizontal="center" wrapText="1"/>
    </xf>
    <xf numFmtId="0" fontId="11" fillId="0" borderId="16" xfId="0" applyFont="1" applyBorder="1" applyAlignment="1">
      <alignment horizontal="center" wrapText="1"/>
    </xf>
    <xf numFmtId="0" fontId="54" fillId="16" borderId="15" xfId="6" applyFont="1" applyBorder="1" applyAlignment="1">
      <alignment horizontal="center" vertical="center"/>
    </xf>
    <xf numFmtId="0" fontId="54" fillId="16" borderId="16" xfId="6" applyFont="1" applyBorder="1" applyAlignment="1"/>
    <xf numFmtId="0" fontId="11" fillId="0" borderId="25" xfId="0" applyFont="1" applyBorder="1" applyAlignment="1">
      <alignment horizontal="center" wrapText="1"/>
    </xf>
    <xf numFmtId="0" fontId="8" fillId="0" borderId="25" xfId="0" applyFont="1" applyBorder="1" applyAlignment="1"/>
    <xf numFmtId="0" fontId="8" fillId="0" borderId="24" xfId="0" applyFont="1" applyBorder="1" applyAlignment="1"/>
    <xf numFmtId="0" fontId="15" fillId="19" borderId="15" xfId="6" applyFont="1" applyFill="1" applyBorder="1" applyAlignment="1">
      <alignment horizontal="center" vertical="center"/>
    </xf>
    <xf numFmtId="0" fontId="15" fillId="18" borderId="16" xfId="6" applyFont="1" applyFill="1" applyBorder="1" applyAlignment="1"/>
    <xf numFmtId="0" fontId="15" fillId="18" borderId="5" xfId="6" applyFont="1" applyFill="1" applyBorder="1" applyAlignment="1"/>
    <xf numFmtId="10" fontId="37" fillId="5" borderId="22" xfId="0" applyNumberFormat="1" applyFont="1" applyFill="1" applyBorder="1" applyAlignment="1">
      <alignment horizontal="center" vertical="center"/>
    </xf>
    <xf numFmtId="10" fontId="37" fillId="5" borderId="25" xfId="0" applyNumberFormat="1" applyFont="1" applyFill="1" applyBorder="1" applyAlignment="1">
      <alignment horizontal="center" vertical="center"/>
    </xf>
    <xf numFmtId="0" fontId="36" fillId="0" borderId="25" xfId="0" applyFont="1" applyBorder="1" applyAlignment="1"/>
    <xf numFmtId="0" fontId="36" fillId="0" borderId="20" xfId="0" applyFont="1" applyBorder="1" applyAlignment="1"/>
    <xf numFmtId="0" fontId="8" fillId="0" borderId="20" xfId="0" applyFont="1" applyBorder="1" applyAlignment="1"/>
    <xf numFmtId="0" fontId="8" fillId="0" borderId="26" xfId="0" applyFont="1" applyBorder="1" applyAlignment="1"/>
    <xf numFmtId="0" fontId="11" fillId="0" borderId="0" xfId="0" applyFont="1" applyAlignment="1"/>
    <xf numFmtId="0" fontId="8" fillId="0" borderId="23" xfId="0" applyFont="1" applyBorder="1" applyAlignment="1"/>
    <xf numFmtId="0" fontId="8" fillId="0" borderId="18" xfId="0" applyFont="1" applyBorder="1" applyAlignment="1"/>
    <xf numFmtId="0" fontId="8" fillId="0" borderId="27" xfId="0" applyFont="1" applyBorder="1" applyAlignment="1"/>
    <xf numFmtId="0" fontId="8" fillId="0" borderId="19" xfId="0" applyFont="1" applyBorder="1" applyAlignment="1"/>
    <xf numFmtId="0" fontId="11" fillId="4" borderId="15" xfId="0" applyFont="1" applyFill="1" applyBorder="1" applyAlignment="1">
      <alignment horizontal="right" vertical="center" wrapText="1"/>
    </xf>
    <xf numFmtId="0" fontId="8" fillId="0" borderId="6" xfId="0" applyFont="1" applyBorder="1" applyAlignment="1"/>
    <xf numFmtId="14" fontId="11" fillId="0" borderId="7" xfId="0" applyNumberFormat="1" applyFont="1" applyBorder="1" applyAlignment="1">
      <alignment horizontal="left" vertical="center" wrapText="1"/>
    </xf>
    <xf numFmtId="14" fontId="25" fillId="14" borderId="39" xfId="2" applyFont="1" applyAlignment="1">
      <alignment horizontal="center" wrapText="1"/>
    </xf>
    <xf numFmtId="14" fontId="25" fillId="14" borderId="40" xfId="2" applyFont="1" applyBorder="1" applyAlignment="1">
      <alignment horizontal="center" wrapText="1"/>
    </xf>
    <xf numFmtId="0" fontId="11" fillId="0" borderId="9" xfId="0" applyFont="1" applyBorder="1" applyAlignment="1">
      <alignment horizontal="center" vertical="center" wrapText="1"/>
    </xf>
    <xf numFmtId="0" fontId="8" fillId="0" borderId="10" xfId="0" applyFont="1" applyBorder="1" applyAlignment="1"/>
    <xf numFmtId="0" fontId="11" fillId="0" borderId="12" xfId="0" applyFont="1" applyBorder="1" applyAlignment="1">
      <alignment horizontal="center" vertical="center" wrapText="1"/>
    </xf>
    <xf numFmtId="0" fontId="8" fillId="0" borderId="11" xfId="0" applyFont="1" applyBorder="1" applyAlignment="1"/>
    <xf numFmtId="14" fontId="8" fillId="0" borderId="20" xfId="0" applyNumberFormat="1" applyFont="1" applyBorder="1" applyAlignment="1"/>
    <xf numFmtId="0" fontId="11" fillId="0" borderId="22" xfId="0" applyFont="1" applyBorder="1" applyAlignment="1">
      <alignment horizontal="center" wrapText="1"/>
    </xf>
    <xf numFmtId="0" fontId="13" fillId="5" borderId="38" xfId="0" applyFont="1" applyFill="1" applyBorder="1" applyAlignment="1">
      <alignment horizontal="center" vertical="center" wrapText="1"/>
    </xf>
    <xf numFmtId="0" fontId="8" fillId="0" borderId="32" xfId="0" applyFont="1" applyBorder="1" applyAlignment="1"/>
    <xf numFmtId="0" fontId="13" fillId="5" borderId="43" xfId="0" applyFont="1" applyFill="1" applyBorder="1" applyAlignment="1">
      <alignment horizontal="center" vertical="center" wrapText="1"/>
    </xf>
    <xf numFmtId="0" fontId="8" fillId="0" borderId="37" xfId="0" applyFont="1" applyBorder="1" applyAlignment="1"/>
    <xf numFmtId="0" fontId="11" fillId="0" borderId="3" xfId="0" applyFont="1" applyBorder="1" applyAlignment="1">
      <alignment horizontal="center" vertical="center" wrapText="1"/>
    </xf>
    <xf numFmtId="0" fontId="8" fillId="0" borderId="4" xfId="0" applyFont="1" applyBorder="1" applyAlignment="1"/>
    <xf numFmtId="0" fontId="8" fillId="0" borderId="13" xfId="0" applyFont="1" applyBorder="1" applyAlignment="1"/>
    <xf numFmtId="0" fontId="11" fillId="0" borderId="14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/>
    <xf numFmtId="0" fontId="8" fillId="0" borderId="8" xfId="0" applyFont="1" applyBorder="1" applyAlignment="1"/>
    <xf numFmtId="14" fontId="25" fillId="14" borderId="40" xfId="2" applyBorder="1" applyAlignment="1">
      <alignment horizontal="left" vertical="center" wrapText="1"/>
    </xf>
    <xf numFmtId="0" fontId="16" fillId="8" borderId="40" xfId="0" applyFont="1" applyFill="1" applyBorder="1" applyAlignment="1">
      <alignment horizontal="center" vertical="center" wrapText="1"/>
    </xf>
    <xf numFmtId="0" fontId="8" fillId="0" borderId="33" xfId="0" applyFont="1" applyBorder="1" applyAlignment="1"/>
    <xf numFmtId="10" fontId="37" fillId="5" borderId="16" xfId="0" applyNumberFormat="1" applyFont="1" applyFill="1" applyBorder="1" applyAlignment="1">
      <alignment horizontal="center" vertical="center"/>
    </xf>
    <xf numFmtId="0" fontId="36" fillId="0" borderId="16" xfId="0" applyFont="1" applyBorder="1" applyAlignment="1"/>
    <xf numFmtId="0" fontId="36" fillId="0" borderId="5" xfId="0" applyFont="1" applyBorder="1" applyAlignment="1"/>
    <xf numFmtId="0" fontId="16" fillId="8" borderId="15" xfId="0" applyFont="1" applyFill="1" applyBorder="1" applyAlignment="1">
      <alignment horizontal="center" vertical="center" wrapText="1"/>
    </xf>
    <xf numFmtId="14" fontId="11" fillId="0" borderId="7" xfId="0" applyNumberFormat="1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wrapText="1"/>
    </xf>
    <xf numFmtId="0" fontId="15" fillId="19" borderId="15" xfId="0" applyFont="1" applyFill="1" applyBorder="1" applyAlignment="1">
      <alignment horizontal="center" vertical="center"/>
    </xf>
    <xf numFmtId="0" fontId="8" fillId="18" borderId="16" xfId="0" applyFont="1" applyFill="1" applyBorder="1" applyAlignment="1"/>
    <xf numFmtId="0" fontId="8" fillId="18" borderId="5" xfId="0" applyFont="1" applyFill="1" applyBorder="1" applyAlignment="1"/>
    <xf numFmtId="14" fontId="25" fillId="14" borderId="39" xfId="2" applyFill="1" applyAlignment="1">
      <alignment horizontal="left" vertical="center" wrapText="1"/>
    </xf>
    <xf numFmtId="14" fontId="25" fillId="14" borderId="40" xfId="2" applyFill="1" applyBorder="1" applyAlignment="1">
      <alignment horizontal="left" vertical="center" wrapText="1"/>
    </xf>
    <xf numFmtId="0" fontId="4" fillId="4" borderId="38" xfId="0" applyFont="1" applyFill="1" applyBorder="1" applyAlignment="1">
      <alignment horizontal="center" wrapText="1"/>
    </xf>
    <xf numFmtId="0" fontId="4" fillId="4" borderId="32" xfId="0" applyFont="1" applyFill="1" applyBorder="1" applyAlignment="1">
      <alignment horizontal="center" wrapText="1"/>
    </xf>
    <xf numFmtId="0" fontId="4" fillId="4" borderId="33" xfId="0" applyFont="1" applyFill="1" applyBorder="1" applyAlignment="1">
      <alignment horizontal="center" wrapText="1"/>
    </xf>
    <xf numFmtId="0" fontId="4" fillId="4" borderId="43" xfId="0" applyFont="1" applyFill="1" applyBorder="1" applyAlignment="1">
      <alignment horizontal="center" wrapText="1"/>
    </xf>
    <xf numFmtId="0" fontId="4" fillId="4" borderId="24" xfId="0" applyFont="1" applyFill="1" applyBorder="1" applyAlignment="1">
      <alignment horizontal="center" wrapText="1"/>
    </xf>
    <xf numFmtId="0" fontId="4" fillId="4" borderId="34" xfId="0" applyFont="1" applyFill="1" applyBorder="1" applyAlignment="1">
      <alignment horizontal="center" wrapText="1"/>
    </xf>
    <xf numFmtId="0" fontId="0" fillId="0" borderId="37" xfId="0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wrapText="1"/>
    </xf>
    <xf numFmtId="0" fontId="4" fillId="0" borderId="34" xfId="0" applyFont="1" applyBorder="1" applyAlignment="1">
      <alignment horizontal="center" wrapText="1"/>
    </xf>
    <xf numFmtId="0" fontId="2" fillId="0" borderId="37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14" fontId="0" fillId="0" borderId="37" xfId="0" applyNumberFormat="1" applyFont="1" applyBorder="1" applyAlignment="1">
      <alignment horizontal="center" vertical="center" wrapText="1"/>
    </xf>
    <xf numFmtId="14" fontId="0" fillId="0" borderId="29" xfId="0" applyNumberFormat="1" applyFont="1" applyBorder="1" applyAlignment="1">
      <alignment horizontal="center" vertical="center" wrapText="1"/>
    </xf>
    <xf numFmtId="14" fontId="0" fillId="0" borderId="44" xfId="0" applyNumberFormat="1" applyFont="1" applyBorder="1" applyAlignment="1">
      <alignment horizontal="center" vertical="center" wrapText="1"/>
    </xf>
    <xf numFmtId="14" fontId="4" fillId="4" borderId="38" xfId="0" applyNumberFormat="1" applyFont="1" applyFill="1" applyBorder="1" applyAlignment="1">
      <alignment horizontal="center" wrapText="1"/>
    </xf>
    <xf numFmtId="14" fontId="4" fillId="4" borderId="32" xfId="0" applyNumberFormat="1" applyFont="1" applyFill="1" applyBorder="1" applyAlignment="1">
      <alignment horizontal="center" wrapText="1"/>
    </xf>
    <xf numFmtId="14" fontId="4" fillId="4" borderId="33" xfId="0" applyNumberFormat="1" applyFont="1" applyFill="1" applyBorder="1" applyAlignment="1">
      <alignment horizontal="center" wrapText="1"/>
    </xf>
    <xf numFmtId="0" fontId="25" fillId="14" borderId="39" xfId="2" applyNumberFormat="1" applyFont="1" applyAlignment="1">
      <alignment horizontal="left" vertical="top" wrapText="1"/>
    </xf>
    <xf numFmtId="0" fontId="25" fillId="14" borderId="40" xfId="2" applyNumberFormat="1" applyFont="1" applyBorder="1" applyAlignment="1">
      <alignment horizontal="left" vertical="top" wrapText="1"/>
    </xf>
    <xf numFmtId="0" fontId="65" fillId="22" borderId="42" xfId="8" applyFont="1" applyFill="1" applyBorder="1" applyAlignment="1">
      <alignment horizontal="left" vertical="top" wrapText="1"/>
    </xf>
    <xf numFmtId="0" fontId="65" fillId="22" borderId="39" xfId="8" applyFont="1" applyFill="1" applyAlignment="1">
      <alignment horizontal="left" vertical="top" wrapText="1"/>
    </xf>
    <xf numFmtId="0" fontId="65" fillId="22" borderId="40" xfId="8" applyFont="1" applyFill="1" applyBorder="1" applyAlignment="1">
      <alignment horizontal="left" vertical="top" wrapText="1"/>
    </xf>
    <xf numFmtId="14" fontId="6" fillId="29" borderId="29" xfId="1" applyNumberFormat="1" applyFill="1" applyBorder="1" applyAlignment="1">
      <alignment horizontal="center" vertical="center" wrapText="1"/>
    </xf>
    <xf numFmtId="14" fontId="6" fillId="29" borderId="44" xfId="1" applyNumberFormat="1" applyFill="1" applyBorder="1" applyAlignment="1">
      <alignment horizontal="center" vertical="center" wrapText="1"/>
    </xf>
    <xf numFmtId="14" fontId="0" fillId="0" borderId="43" xfId="0" applyNumberFormat="1" applyFont="1" applyBorder="1" applyAlignment="1">
      <alignment horizontal="center" vertical="center" wrapText="1"/>
    </xf>
    <xf numFmtId="14" fontId="0" fillId="0" borderId="24" xfId="0" applyNumberFormat="1" applyFont="1" applyBorder="1" applyAlignment="1">
      <alignment horizontal="center" vertical="center" wrapText="1"/>
    </xf>
    <xf numFmtId="14" fontId="0" fillId="0" borderId="34" xfId="0" applyNumberFormat="1" applyFont="1" applyBorder="1" applyAlignment="1">
      <alignment horizontal="center" vertical="center" wrapText="1"/>
    </xf>
    <xf numFmtId="0" fontId="51" fillId="2" borderId="41" xfId="0" applyFont="1" applyFill="1" applyBorder="1" applyAlignment="1">
      <alignment horizontal="right" vertical="center" wrapText="1"/>
    </xf>
    <xf numFmtId="0" fontId="52" fillId="20" borderId="29" xfId="0" applyFont="1" applyFill="1" applyBorder="1" applyAlignment="1">
      <alignment horizontal="left" vertical="center"/>
    </xf>
    <xf numFmtId="0" fontId="10" fillId="3" borderId="40" xfId="0" applyFont="1" applyFill="1" applyBorder="1" applyAlignment="1">
      <alignment horizontal="center" vertical="center" wrapText="1"/>
    </xf>
    <xf numFmtId="0" fontId="10" fillId="3" borderId="41" xfId="0" applyFont="1" applyFill="1" applyBorder="1" applyAlignment="1">
      <alignment horizontal="center" vertical="center" wrapText="1"/>
    </xf>
    <xf numFmtId="0" fontId="10" fillId="3" borderId="42" xfId="0" applyFont="1" applyFill="1" applyBorder="1" applyAlignment="1">
      <alignment horizontal="center" vertical="center" wrapText="1"/>
    </xf>
    <xf numFmtId="0" fontId="65" fillId="15" borderId="38" xfId="3" applyFont="1" applyBorder="1" applyAlignment="1">
      <alignment horizontal="center" vertical="center" wrapText="1"/>
    </xf>
    <xf numFmtId="0" fontId="65" fillId="15" borderId="32" xfId="3" applyFont="1" applyBorder="1" applyAlignment="1">
      <alignment horizontal="center" vertical="center" wrapText="1"/>
    </xf>
    <xf numFmtId="0" fontId="65" fillId="15" borderId="33" xfId="3" applyFont="1" applyBorder="1" applyAlignment="1">
      <alignment horizontal="center" vertical="center" wrapText="1"/>
    </xf>
    <xf numFmtId="0" fontId="65" fillId="15" borderId="37" xfId="3" applyFont="1" applyBorder="1" applyAlignment="1">
      <alignment horizontal="center" vertical="center" wrapText="1"/>
    </xf>
    <xf numFmtId="0" fontId="65" fillId="15" borderId="29" xfId="3" applyFont="1" applyBorder="1" applyAlignment="1">
      <alignment horizontal="center" vertical="center" wrapText="1"/>
    </xf>
    <xf numFmtId="0" fontId="65" fillId="15" borderId="44" xfId="3" applyFont="1" applyBorder="1" applyAlignment="1">
      <alignment horizontal="center" vertical="center" wrapText="1"/>
    </xf>
    <xf numFmtId="0" fontId="11" fillId="4" borderId="41" xfId="0" applyFont="1" applyFill="1" applyBorder="1" applyAlignment="1">
      <alignment horizontal="center" vertical="center" wrapText="1"/>
    </xf>
    <xf numFmtId="14" fontId="11" fillId="5" borderId="56" xfId="0" applyNumberFormat="1" applyFont="1" applyFill="1" applyBorder="1" applyAlignment="1">
      <alignment horizontal="center" vertical="center"/>
    </xf>
    <xf numFmtId="0" fontId="8" fillId="0" borderId="57" xfId="0" applyFont="1" applyBorder="1" applyAlignment="1"/>
    <xf numFmtId="14" fontId="11" fillId="0" borderId="41" xfId="0" applyNumberFormat="1" applyFont="1" applyBorder="1" applyAlignment="1">
      <alignment horizontal="center" vertical="center" wrapText="1"/>
    </xf>
    <xf numFmtId="14" fontId="8" fillId="0" borderId="41" xfId="0" applyNumberFormat="1" applyFont="1" applyBorder="1" applyAlignment="1"/>
    <xf numFmtId="14" fontId="8" fillId="0" borderId="42" xfId="0" applyNumberFormat="1" applyFont="1" applyBorder="1" applyAlignment="1"/>
    <xf numFmtId="0" fontId="6" fillId="0" borderId="62" xfId="1" applyBorder="1" applyAlignment="1">
      <alignment horizontal="center"/>
    </xf>
    <xf numFmtId="0" fontId="6" fillId="0" borderId="63" xfId="1" applyBorder="1" applyAlignment="1">
      <alignment horizontal="center"/>
    </xf>
    <xf numFmtId="0" fontId="26" fillId="6" borderId="32" xfId="0" applyFont="1" applyFill="1" applyBorder="1" applyAlignment="1">
      <alignment horizontal="right" wrapText="1"/>
    </xf>
    <xf numFmtId="0" fontId="6" fillId="6" borderId="32" xfId="1" applyFill="1" applyBorder="1" applyAlignment="1">
      <alignment horizontal="left" wrapText="1"/>
    </xf>
    <xf numFmtId="0" fontId="6" fillId="6" borderId="33" xfId="1" applyFill="1" applyBorder="1" applyAlignment="1">
      <alignment horizontal="left" wrapText="1"/>
    </xf>
    <xf numFmtId="10" fontId="37" fillId="5" borderId="37" xfId="0" applyNumberFormat="1" applyFont="1" applyFill="1" applyBorder="1" applyAlignment="1">
      <alignment horizontal="center" vertical="center"/>
    </xf>
    <xf numFmtId="10" fontId="37" fillId="5" borderId="29" xfId="0" applyNumberFormat="1" applyFont="1" applyFill="1" applyBorder="1" applyAlignment="1">
      <alignment horizontal="center" vertical="center"/>
    </xf>
    <xf numFmtId="10" fontId="37" fillId="5" borderId="44" xfId="0" applyNumberFormat="1" applyFont="1" applyFill="1" applyBorder="1" applyAlignment="1">
      <alignment horizontal="center" vertical="center"/>
    </xf>
    <xf numFmtId="0" fontId="38" fillId="6" borderId="38" xfId="0" applyFont="1" applyFill="1" applyBorder="1" applyAlignment="1">
      <alignment horizontal="center" wrapText="1"/>
    </xf>
    <xf numFmtId="0" fontId="38" fillId="6" borderId="32" xfId="0" applyFont="1" applyFill="1" applyBorder="1" applyAlignment="1">
      <alignment horizontal="center" wrapText="1"/>
    </xf>
    <xf numFmtId="0" fontId="42" fillId="2" borderId="41" xfId="0" applyFont="1" applyFill="1" applyBorder="1" applyAlignment="1">
      <alignment horizontal="left" vertical="center" wrapText="1"/>
    </xf>
    <xf numFmtId="0" fontId="2" fillId="0" borderId="41" xfId="0" applyFont="1" applyBorder="1" applyAlignment="1"/>
    <xf numFmtId="0" fontId="2" fillId="0" borderId="66" xfId="0" applyFont="1" applyBorder="1" applyAlignment="1"/>
    <xf numFmtId="0" fontId="10" fillId="3" borderId="39" xfId="0" applyFont="1" applyFill="1" applyBorder="1" applyAlignment="1">
      <alignment horizontal="center" vertical="center" wrapText="1"/>
    </xf>
    <xf numFmtId="0" fontId="8" fillId="0" borderId="39" xfId="0" applyFont="1" applyBorder="1" applyAlignment="1"/>
    <xf numFmtId="0" fontId="11" fillId="4" borderId="15" xfId="0" applyFont="1" applyFill="1" applyBorder="1" applyAlignment="1">
      <alignment horizontal="right" wrapText="1"/>
    </xf>
    <xf numFmtId="0" fontId="43" fillId="2" borderId="41" xfId="0" applyFont="1" applyFill="1" applyBorder="1" applyAlignment="1">
      <alignment horizontal="right" vertical="center" wrapText="1"/>
    </xf>
    <xf numFmtId="14" fontId="34" fillId="14" borderId="24" xfId="2" applyFont="1" applyBorder="1" applyAlignment="1">
      <alignment horizontal="center" vertical="center" wrapText="1"/>
    </xf>
    <xf numFmtId="0" fontId="42" fillId="2" borderId="40" xfId="0" applyFont="1" applyFill="1" applyBorder="1" applyAlignment="1">
      <alignment horizontal="center" vertical="center"/>
    </xf>
    <xf numFmtId="0" fontId="42" fillId="2" borderId="41" xfId="0" applyFont="1" applyFill="1" applyBorder="1" applyAlignment="1">
      <alignment horizontal="center" vertical="center"/>
    </xf>
    <xf numFmtId="14" fontId="33" fillId="14" borderId="39" xfId="2" applyFont="1" applyBorder="1" applyAlignment="1">
      <alignment horizontal="center" vertical="center" wrapText="1"/>
    </xf>
    <xf numFmtId="0" fontId="11" fillId="4" borderId="53" xfId="0" applyFont="1" applyFill="1" applyBorder="1" applyAlignment="1">
      <alignment horizontal="right" wrapText="1"/>
    </xf>
    <xf numFmtId="14" fontId="11" fillId="0" borderId="56" xfId="0" applyNumberFormat="1" applyFont="1" applyBorder="1" applyAlignment="1">
      <alignment horizontal="center" wrapText="1"/>
    </xf>
    <xf numFmtId="0" fontId="17" fillId="0" borderId="22" xfId="0" applyFont="1" applyBorder="1" applyAlignment="1">
      <alignment horizontal="center" vertical="center"/>
    </xf>
    <xf numFmtId="0" fontId="8" fillId="0" borderId="42" xfId="0" applyFont="1" applyBorder="1" applyAlignment="1"/>
    <xf numFmtId="0" fontId="11" fillId="4" borderId="59" xfId="0" applyFont="1" applyFill="1" applyBorder="1" applyAlignment="1">
      <alignment horizontal="right" wrapText="1"/>
    </xf>
    <xf numFmtId="14" fontId="11" fillId="0" borderId="18" xfId="0" applyNumberFormat="1" applyFont="1" applyBorder="1" applyAlignment="1">
      <alignment horizontal="center" wrapText="1"/>
    </xf>
    <xf numFmtId="14" fontId="8" fillId="0" borderId="35" xfId="0" applyNumberFormat="1" applyFont="1" applyBorder="1" applyAlignment="1"/>
    <xf numFmtId="0" fontId="13" fillId="5" borderId="27" xfId="0" applyFont="1" applyFill="1" applyBorder="1" applyAlignment="1">
      <alignment horizontal="left" vertical="top"/>
    </xf>
    <xf numFmtId="0" fontId="17" fillId="0" borderId="15" xfId="0" applyFont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wrapText="1"/>
    </xf>
    <xf numFmtId="0" fontId="13" fillId="5" borderId="18" xfId="0" applyFont="1" applyFill="1" applyBorder="1" applyAlignment="1">
      <alignment horizontal="right" vertical="top"/>
    </xf>
    <xf numFmtId="0" fontId="11" fillId="4" borderId="15" xfId="0" applyFont="1" applyFill="1" applyBorder="1" applyAlignment="1">
      <alignment horizontal="center" wrapText="1"/>
    </xf>
    <xf numFmtId="14" fontId="11" fillId="0" borderId="15" xfId="0" applyNumberFormat="1" applyFont="1" applyBorder="1" applyAlignment="1">
      <alignment horizontal="center"/>
    </xf>
    <xf numFmtId="14" fontId="25" fillId="14" borderId="52" xfId="2" applyBorder="1" applyAlignment="1">
      <alignment horizontal="left" vertical="center" wrapText="1"/>
    </xf>
    <xf numFmtId="14" fontId="25" fillId="14" borderId="25" xfId="2" applyBorder="1" applyAlignment="1">
      <alignment horizontal="left" vertical="center" wrapText="1"/>
    </xf>
    <xf numFmtId="14" fontId="25" fillId="14" borderId="36" xfId="2" applyBorder="1" applyAlignment="1">
      <alignment horizontal="left" vertical="center" wrapText="1"/>
    </xf>
    <xf numFmtId="0" fontId="17" fillId="5" borderId="26" xfId="0" applyFont="1" applyFill="1" applyBorder="1" applyAlignment="1">
      <alignment horizontal="center" vertical="center" wrapText="1"/>
    </xf>
    <xf numFmtId="0" fontId="11" fillId="13" borderId="40" xfId="0" applyFont="1" applyFill="1" applyBorder="1" applyAlignment="1">
      <alignment horizontal="left" vertical="center"/>
    </xf>
    <xf numFmtId="0" fontId="11" fillId="12" borderId="15" xfId="0" applyFont="1" applyFill="1" applyBorder="1" applyAlignment="1">
      <alignment horizontal="center" wrapText="1"/>
    </xf>
    <xf numFmtId="0" fontId="11" fillId="5" borderId="16" xfId="0" applyFont="1" applyFill="1" applyBorder="1" applyAlignment="1">
      <alignment horizontal="left" vertical="center" wrapText="1"/>
    </xf>
    <xf numFmtId="0" fontId="11" fillId="13" borderId="15" xfId="0" applyFont="1" applyFill="1" applyBorder="1" applyAlignment="1">
      <alignment horizontal="left" vertical="center"/>
    </xf>
    <xf numFmtId="10" fontId="37" fillId="5" borderId="26" xfId="0" applyNumberFormat="1" applyFont="1" applyFill="1" applyBorder="1" applyAlignment="1">
      <alignment horizontal="center" vertical="center"/>
    </xf>
    <xf numFmtId="10" fontId="37" fillId="5" borderId="24" xfId="0" applyNumberFormat="1" applyFont="1" applyFill="1" applyBorder="1" applyAlignment="1">
      <alignment horizontal="center" vertical="center"/>
    </xf>
    <xf numFmtId="0" fontId="36" fillId="0" borderId="24" xfId="0" applyFont="1" applyBorder="1" applyAlignment="1"/>
    <xf numFmtId="0" fontId="36" fillId="0" borderId="23" xfId="0" applyFont="1" applyBorder="1" applyAlignment="1"/>
    <xf numFmtId="0" fontId="11" fillId="11" borderId="26" xfId="0" applyFont="1" applyFill="1" applyBorder="1" applyAlignment="1">
      <alignment horizontal="center" wrapText="1"/>
    </xf>
    <xf numFmtId="0" fontId="40" fillId="12" borderId="22" xfId="0" applyFont="1" applyFill="1" applyBorder="1" applyAlignment="1">
      <alignment horizontal="left" wrapText="1"/>
    </xf>
    <xf numFmtId="0" fontId="11" fillId="12" borderId="24" xfId="0" applyFont="1" applyFill="1" applyBorder="1" applyAlignment="1">
      <alignment horizontal="center" wrapText="1"/>
    </xf>
    <xf numFmtId="0" fontId="11" fillId="11" borderId="18" xfId="0" applyFont="1" applyFill="1" applyBorder="1" applyAlignment="1">
      <alignment horizontal="center" wrapText="1"/>
    </xf>
    <xf numFmtId="0" fontId="11" fillId="4" borderId="25" xfId="0" applyFont="1" applyFill="1" applyBorder="1" applyAlignment="1">
      <alignment horizontal="right" vertical="center"/>
    </xf>
    <xf numFmtId="0" fontId="11" fillId="0" borderId="25" xfId="0" applyFont="1" applyBorder="1" applyAlignment="1">
      <alignment horizontal="left" vertical="center"/>
    </xf>
    <xf numFmtId="0" fontId="11" fillId="0" borderId="20" xfId="0" applyFont="1" applyBorder="1" applyAlignment="1">
      <alignment horizontal="left" vertical="center"/>
    </xf>
    <xf numFmtId="0" fontId="13" fillId="0" borderId="52" xfId="0" applyFont="1" applyBorder="1" applyAlignment="1">
      <alignment horizontal="center" vertical="center" wrapText="1"/>
    </xf>
    <xf numFmtId="0" fontId="8" fillId="0" borderId="59" xfId="0" applyFont="1" applyBorder="1" applyAlignment="1"/>
    <xf numFmtId="14" fontId="8" fillId="0" borderId="15" xfId="0" applyNumberFormat="1" applyFont="1" applyBorder="1" applyAlignment="1">
      <alignment horizontal="center" vertical="center" wrapText="1"/>
    </xf>
    <xf numFmtId="0" fontId="39" fillId="11" borderId="26" xfId="0" applyFont="1" applyFill="1" applyBorder="1" applyAlignment="1">
      <alignment horizontal="left" wrapText="1"/>
    </xf>
    <xf numFmtId="0" fontId="8" fillId="0" borderId="43" xfId="0" applyFont="1" applyBorder="1" applyAlignment="1"/>
    <xf numFmtId="0" fontId="11" fillId="0" borderId="24" xfId="0" applyFont="1" applyBorder="1" applyAlignment="1"/>
    <xf numFmtId="0" fontId="14" fillId="6" borderId="37" xfId="0" applyFont="1" applyFill="1" applyBorder="1" applyAlignment="1">
      <alignment vertical="top" wrapText="1"/>
    </xf>
    <xf numFmtId="0" fontId="8" fillId="0" borderId="44" xfId="0" applyFont="1" applyBorder="1" applyAlignment="1"/>
    <xf numFmtId="0" fontId="24" fillId="7" borderId="101" xfId="0" applyFont="1" applyFill="1" applyBorder="1" applyAlignment="1">
      <alignment horizontal="center" vertical="center" wrapText="1"/>
    </xf>
    <xf numFmtId="0" fontId="17" fillId="7" borderId="16" xfId="0" applyFont="1" applyFill="1" applyBorder="1" applyAlignment="1">
      <alignment horizontal="center" vertical="center"/>
    </xf>
    <xf numFmtId="14" fontId="11" fillId="0" borderId="18" xfId="0" applyNumberFormat="1" applyFont="1" applyBorder="1" applyAlignment="1">
      <alignment horizontal="center" vertical="center" wrapText="1"/>
    </xf>
    <xf numFmtId="14" fontId="8" fillId="0" borderId="27" xfId="0" applyNumberFormat="1" applyFont="1" applyBorder="1" applyAlignment="1"/>
    <xf numFmtId="14" fontId="8" fillId="0" borderId="19" xfId="0" applyNumberFormat="1" applyFont="1" applyBorder="1" applyAlignment="1"/>
    <xf numFmtId="0" fontId="11" fillId="0" borderId="98" xfId="0" applyFont="1" applyBorder="1" applyAlignment="1">
      <alignment horizontal="center" vertical="center" wrapText="1"/>
    </xf>
    <xf numFmtId="0" fontId="8" fillId="0" borderId="86" xfId="0" applyFont="1" applyBorder="1" applyAlignment="1"/>
    <xf numFmtId="0" fontId="8" fillId="0" borderId="99" xfId="0" applyFont="1" applyBorder="1" applyAlignment="1"/>
    <xf numFmtId="0" fontId="12" fillId="0" borderId="40" xfId="0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14" fontId="11" fillId="0" borderId="22" xfId="0" applyNumberFormat="1" applyFont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right" vertical="center" wrapText="1"/>
    </xf>
    <xf numFmtId="0" fontId="67" fillId="0" borderId="24" xfId="0" applyFont="1" applyFill="1" applyBorder="1" applyAlignment="1">
      <alignment horizontal="center"/>
    </xf>
    <xf numFmtId="0" fontId="67" fillId="0" borderId="24" xfId="0" applyFont="1" applyFill="1" applyBorder="1" applyAlignment="1"/>
    <xf numFmtId="0" fontId="67" fillId="0" borderId="24" xfId="0" applyFont="1" applyFill="1" applyBorder="1" applyAlignment="1">
      <alignment horizontal="left" vertical="center"/>
    </xf>
    <xf numFmtId="14" fontId="11" fillId="0" borderId="15" xfId="0" applyNumberFormat="1" applyFont="1" applyBorder="1" applyAlignment="1">
      <alignment horizontal="center" vertical="center" wrapText="1"/>
    </xf>
    <xf numFmtId="0" fontId="17" fillId="7" borderId="27" xfId="0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7" fillId="7" borderId="24" xfId="0" applyFont="1" applyFill="1" applyBorder="1" applyAlignment="1">
      <alignment horizontal="center" vertical="center"/>
    </xf>
    <xf numFmtId="0" fontId="17" fillId="7" borderId="25" xfId="0" applyFont="1" applyFill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24" fillId="7" borderId="40" xfId="0" applyFont="1" applyFill="1" applyBorder="1" applyAlignment="1">
      <alignment horizontal="center" vertical="center" wrapText="1"/>
    </xf>
    <xf numFmtId="0" fontId="23" fillId="7" borderId="41" xfId="0" applyFont="1" applyFill="1" applyBorder="1" applyAlignment="1">
      <alignment horizontal="center" vertical="center" wrapText="1"/>
    </xf>
    <xf numFmtId="14" fontId="25" fillId="14" borderId="58" xfId="2" applyBorder="1" applyAlignment="1">
      <alignment horizontal="left" vertical="center" wrapText="1"/>
    </xf>
    <xf numFmtId="0" fontId="11" fillId="0" borderId="32" xfId="0" applyFont="1" applyBorder="1" applyAlignment="1">
      <alignment horizontal="center"/>
    </xf>
    <xf numFmtId="0" fontId="11" fillId="0" borderId="43" xfId="0" applyFont="1" applyBorder="1" applyAlignment="1">
      <alignment horizontal="center"/>
    </xf>
    <xf numFmtId="0" fontId="11" fillId="23" borderId="32" xfId="0" applyFont="1" applyFill="1" applyBorder="1" applyAlignment="1">
      <alignment horizontal="center" wrapText="1"/>
    </xf>
    <xf numFmtId="0" fontId="11" fillId="23" borderId="33" xfId="0" applyFont="1" applyFill="1" applyBorder="1" applyAlignment="1">
      <alignment horizontal="center" wrapText="1"/>
    </xf>
    <xf numFmtId="0" fontId="11" fillId="23" borderId="24" xfId="0" applyFont="1" applyFill="1" applyBorder="1" applyAlignment="1">
      <alignment horizontal="center" wrapText="1"/>
    </xf>
    <xf numFmtId="0" fontId="11" fillId="23" borderId="34" xfId="0" applyFont="1" applyFill="1" applyBorder="1" applyAlignment="1">
      <alignment horizontal="center" wrapText="1"/>
    </xf>
    <xf numFmtId="0" fontId="12" fillId="23" borderId="85" xfId="0" applyFont="1" applyFill="1" applyBorder="1" applyAlignment="1">
      <alignment horizontal="center" vertical="center"/>
    </xf>
    <xf numFmtId="0" fontId="12" fillId="23" borderId="86" xfId="0" applyFont="1" applyFill="1" applyBorder="1" applyAlignment="1">
      <alignment horizontal="center" vertical="center"/>
    </xf>
    <xf numFmtId="0" fontId="12" fillId="23" borderId="87" xfId="0" applyFont="1" applyFill="1" applyBorder="1" applyAlignment="1">
      <alignment horizontal="center" vertical="center"/>
    </xf>
    <xf numFmtId="0" fontId="11" fillId="10" borderId="26" xfId="0" applyFont="1" applyFill="1" applyBorder="1" applyAlignment="1">
      <alignment horizontal="center"/>
    </xf>
    <xf numFmtId="0" fontId="21" fillId="9" borderId="48" xfId="0" applyFont="1" applyFill="1" applyBorder="1" applyAlignment="1">
      <alignment horizontal="left" wrapText="1"/>
    </xf>
    <xf numFmtId="0" fontId="8" fillId="0" borderId="49" xfId="0" applyFont="1" applyBorder="1" applyAlignment="1"/>
    <xf numFmtId="0" fontId="11" fillId="9" borderId="24" xfId="0" applyFont="1" applyFill="1" applyBorder="1" applyAlignment="1">
      <alignment horizontal="center" wrapText="1"/>
    </xf>
    <xf numFmtId="0" fontId="11" fillId="4" borderId="26" xfId="0" applyFont="1" applyFill="1" applyBorder="1" applyAlignment="1">
      <alignment horizontal="left" vertical="center"/>
    </xf>
    <xf numFmtId="14" fontId="25" fillId="14" borderId="37" xfId="2" applyBorder="1" applyAlignment="1">
      <alignment horizontal="right" vertical="center" wrapText="1"/>
    </xf>
    <xf numFmtId="14" fontId="25" fillId="14" borderId="29" xfId="2" applyBorder="1" applyAlignment="1">
      <alignment horizontal="right" vertical="center" wrapText="1"/>
    </xf>
    <xf numFmtId="0" fontId="8" fillId="0" borderId="43" xfId="0" applyFont="1" applyBorder="1" applyAlignment="1">
      <alignment horizontal="center" vertical="top" wrapText="1"/>
    </xf>
    <xf numFmtId="0" fontId="8" fillId="0" borderId="24" xfId="0" applyFont="1" applyBorder="1" applyAlignment="1">
      <alignment horizontal="center" vertical="top" wrapText="1"/>
    </xf>
    <xf numFmtId="0" fontId="8" fillId="0" borderId="34" xfId="0" applyFont="1" applyBorder="1" applyAlignment="1">
      <alignment horizontal="center" vertical="top" wrapText="1"/>
    </xf>
    <xf numFmtId="0" fontId="13" fillId="5" borderId="37" xfId="0" applyFont="1" applyFill="1" applyBorder="1" applyAlignment="1">
      <alignment horizontal="center" vertical="top"/>
    </xf>
    <xf numFmtId="0" fontId="13" fillId="5" borderId="29" xfId="0" applyFont="1" applyFill="1" applyBorder="1" applyAlignment="1">
      <alignment horizontal="center" vertical="top"/>
    </xf>
    <xf numFmtId="0" fontId="13" fillId="5" borderId="44" xfId="0" applyFont="1" applyFill="1" applyBorder="1" applyAlignment="1">
      <alignment horizontal="center" vertical="top"/>
    </xf>
    <xf numFmtId="0" fontId="11" fillId="0" borderId="32" xfId="0" applyFont="1" applyBorder="1" applyAlignment="1"/>
    <xf numFmtId="0" fontId="8" fillId="0" borderId="34" xfId="0" applyFont="1" applyBorder="1" applyAlignment="1"/>
    <xf numFmtId="0" fontId="17" fillId="5" borderId="43" xfId="0" applyFont="1" applyFill="1" applyBorder="1" applyAlignment="1">
      <alignment horizontal="center" vertical="top"/>
    </xf>
    <xf numFmtId="0" fontId="67" fillId="0" borderId="24" xfId="0" applyFont="1" applyFill="1" applyBorder="1" applyAlignment="1">
      <alignment horizontal="left" vertical="center" wrapText="1"/>
    </xf>
    <xf numFmtId="0" fontId="11" fillId="5" borderId="24" xfId="0" applyFont="1" applyFill="1" applyBorder="1" applyAlignment="1">
      <alignment horizontal="left"/>
    </xf>
    <xf numFmtId="0" fontId="17" fillId="5" borderId="43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top"/>
    </xf>
    <xf numFmtId="0" fontId="20" fillId="10" borderId="22" xfId="0" applyFont="1" applyFill="1" applyBorder="1" applyAlignment="1">
      <alignment horizontal="left" wrapText="1"/>
    </xf>
    <xf numFmtId="10" fontId="37" fillId="5" borderId="18" xfId="0" applyNumberFormat="1" applyFont="1" applyFill="1" applyBorder="1" applyAlignment="1">
      <alignment horizontal="center" vertical="center"/>
    </xf>
    <xf numFmtId="10" fontId="37" fillId="5" borderId="27" xfId="0" applyNumberFormat="1" applyFont="1" applyFill="1" applyBorder="1" applyAlignment="1">
      <alignment horizontal="center" vertical="center"/>
    </xf>
    <xf numFmtId="0" fontId="36" fillId="0" borderId="27" xfId="0" applyFont="1" applyBorder="1" applyAlignment="1"/>
    <xf numFmtId="0" fontId="36" fillId="0" borderId="19" xfId="0" applyFont="1" applyBorder="1" applyAlignment="1"/>
    <xf numFmtId="0" fontId="16" fillId="8" borderId="41" xfId="0" applyFont="1" applyFill="1" applyBorder="1" applyAlignment="1">
      <alignment horizontal="center" vertical="center" wrapText="1"/>
    </xf>
    <xf numFmtId="0" fontId="16" fillId="8" borderId="41" xfId="0" applyFont="1" applyFill="1" applyBorder="1" applyAlignment="1">
      <alignment horizontal="center" vertical="top" wrapText="1"/>
    </xf>
    <xf numFmtId="0" fontId="16" fillId="8" borderId="42" xfId="0" applyFont="1" applyFill="1" applyBorder="1" applyAlignment="1">
      <alignment horizontal="center" vertical="top" wrapText="1"/>
    </xf>
    <xf numFmtId="14" fontId="57" fillId="14" borderId="29" xfId="2" applyFont="1" applyBorder="1" applyAlignment="1">
      <alignment horizontal="left" vertical="center" wrapText="1"/>
    </xf>
    <xf numFmtId="14" fontId="57" fillId="14" borderId="44" xfId="2" applyFont="1" applyBorder="1" applyAlignment="1">
      <alignment horizontal="left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0" fontId="11" fillId="4" borderId="48" xfId="0" applyFont="1" applyFill="1" applyBorder="1" applyAlignment="1">
      <alignment horizontal="right" vertical="center" wrapText="1"/>
    </xf>
    <xf numFmtId="0" fontId="8" fillId="0" borderId="50" xfId="0" applyFont="1" applyBorder="1" applyAlignment="1"/>
    <xf numFmtId="14" fontId="11" fillId="0" borderId="51" xfId="0" applyNumberFormat="1" applyFont="1" applyBorder="1" applyAlignment="1">
      <alignment horizontal="center" vertical="center" wrapText="1"/>
    </xf>
    <xf numFmtId="0" fontId="8" fillId="0" borderId="31" xfId="0" applyFont="1" applyBorder="1" applyAlignment="1"/>
    <xf numFmtId="14" fontId="25" fillId="14" borderId="32" xfId="2" applyBorder="1" applyAlignment="1">
      <alignment horizontal="center" vertical="center" wrapText="1"/>
    </xf>
    <xf numFmtId="14" fontId="25" fillId="14" borderId="33" xfId="2" applyBorder="1" applyAlignment="1">
      <alignment horizontal="center" vertical="center" wrapText="1"/>
    </xf>
    <xf numFmtId="0" fontId="8" fillId="0" borderId="46" xfId="0" applyFont="1" applyBorder="1" applyAlignment="1"/>
    <xf numFmtId="0" fontId="8" fillId="0" borderId="30" xfId="0" applyFont="1" applyBorder="1" applyAlignment="1"/>
    <xf numFmtId="0" fontId="11" fillId="4" borderId="51" xfId="0" applyFont="1" applyFill="1" applyBorder="1" applyAlignment="1">
      <alignment horizontal="right" wrapText="1"/>
    </xf>
    <xf numFmtId="0" fontId="11" fillId="0" borderId="51" xfId="0" applyFont="1" applyBorder="1" applyAlignment="1">
      <alignment horizontal="center" wrapText="1"/>
    </xf>
    <xf numFmtId="14" fontId="25" fillId="14" borderId="24" xfId="2" applyBorder="1" applyAlignment="1">
      <alignment horizontal="left" vertical="top" wrapText="1"/>
    </xf>
    <xf numFmtId="0" fontId="11" fillId="0" borderId="24" xfId="0" applyFont="1" applyBorder="1" applyAlignment="1">
      <alignment horizontal="left" vertical="center" wrapText="1"/>
    </xf>
    <xf numFmtId="0" fontId="13" fillId="5" borderId="43" xfId="0" applyFont="1" applyFill="1" applyBorder="1" applyAlignment="1">
      <alignment horizontal="center" vertical="center"/>
    </xf>
    <xf numFmtId="0" fontId="13" fillId="5" borderId="43" xfId="0" applyFont="1" applyFill="1" applyBorder="1" applyAlignment="1">
      <alignment horizontal="center" vertical="top"/>
    </xf>
    <xf numFmtId="0" fontId="11" fillId="5" borderId="24" xfId="0" applyFont="1" applyFill="1" applyBorder="1" applyAlignment="1">
      <alignment horizontal="left" vertical="top"/>
    </xf>
    <xf numFmtId="14" fontId="11" fillId="0" borderId="22" xfId="0" applyNumberFormat="1" applyFont="1" applyBorder="1" applyAlignment="1">
      <alignment horizontal="center" wrapText="1"/>
    </xf>
    <xf numFmtId="14" fontId="8" fillId="0" borderId="25" xfId="0" applyNumberFormat="1" applyFont="1" applyBorder="1" applyAlignment="1"/>
    <xf numFmtId="14" fontId="8" fillId="0" borderId="36" xfId="0" applyNumberFormat="1" applyFont="1" applyBorder="1" applyAlignment="1"/>
    <xf numFmtId="0" fontId="11" fillId="4" borderId="56" xfId="0" applyFont="1" applyFill="1" applyBorder="1" applyAlignment="1">
      <alignment horizontal="right" wrapText="1"/>
    </xf>
    <xf numFmtId="0" fontId="13" fillId="0" borderId="39" xfId="0" applyFont="1" applyBorder="1" applyAlignment="1">
      <alignment horizontal="center" vertical="center" wrapText="1"/>
    </xf>
    <xf numFmtId="0" fontId="11" fillId="4" borderId="49" xfId="0" applyFont="1" applyFill="1" applyBorder="1" applyAlignment="1">
      <alignment horizontal="right" vertical="center" wrapText="1"/>
    </xf>
    <xf numFmtId="14" fontId="8" fillId="0" borderId="49" xfId="0" applyNumberFormat="1" applyFont="1" applyBorder="1" applyAlignment="1"/>
    <xf numFmtId="14" fontId="8" fillId="0" borderId="31" xfId="0" applyNumberFormat="1" applyFont="1" applyBorder="1" applyAlignment="1"/>
    <xf numFmtId="0" fontId="13" fillId="5" borderId="24" xfId="0" applyFont="1" applyFill="1" applyBorder="1" applyAlignment="1">
      <alignment horizontal="center" vertical="center"/>
    </xf>
    <xf numFmtId="0" fontId="13" fillId="5" borderId="34" xfId="0" applyFont="1" applyFill="1" applyBorder="1" applyAlignment="1">
      <alignment horizontal="center" vertical="center"/>
    </xf>
    <xf numFmtId="0" fontId="11" fillId="4" borderId="40" xfId="0" applyFont="1" applyFill="1" applyBorder="1" applyAlignment="1">
      <alignment horizontal="left" vertical="center" wrapText="1"/>
    </xf>
    <xf numFmtId="0" fontId="30" fillId="9" borderId="22" xfId="0" applyFont="1" applyFill="1" applyBorder="1" applyAlignment="1">
      <alignment horizontal="left" vertical="center"/>
    </xf>
    <xf numFmtId="0" fontId="32" fillId="0" borderId="25" xfId="0" applyFont="1" applyBorder="1" applyAlignment="1"/>
    <xf numFmtId="0" fontId="32" fillId="0" borderId="20" xfId="0" applyFont="1" applyBorder="1" applyAlignment="1"/>
    <xf numFmtId="0" fontId="11" fillId="4" borderId="22" xfId="0" applyFont="1" applyFill="1" applyBorder="1" applyAlignment="1">
      <alignment horizontal="left" wrapText="1"/>
    </xf>
    <xf numFmtId="0" fontId="14" fillId="9" borderId="26" xfId="0" applyFont="1" applyFill="1" applyBorder="1" applyAlignment="1">
      <alignment vertical="top" wrapText="1"/>
    </xf>
    <xf numFmtId="0" fontId="11" fillId="4" borderId="25" xfId="0" applyFont="1" applyFill="1" applyBorder="1" applyAlignment="1">
      <alignment horizontal="left" wrapText="1"/>
    </xf>
    <xf numFmtId="0" fontId="11" fillId="6" borderId="23" xfId="0" applyFont="1" applyFill="1" applyBorder="1" applyAlignment="1">
      <alignment horizontal="center" wrapText="1"/>
    </xf>
    <xf numFmtId="0" fontId="27" fillId="6" borderId="22" xfId="0" applyFont="1" applyFill="1" applyBorder="1" applyAlignment="1">
      <alignment horizontal="left" vertical="center"/>
    </xf>
    <xf numFmtId="0" fontId="29" fillId="0" borderId="25" xfId="0" applyFont="1" applyBorder="1" applyAlignment="1"/>
    <xf numFmtId="0" fontId="29" fillId="0" borderId="24" xfId="0" applyFont="1" applyBorder="1" applyAlignment="1"/>
    <xf numFmtId="0" fontId="29" fillId="0" borderId="23" xfId="0" applyFont="1" applyBorder="1" applyAlignment="1"/>
    <xf numFmtId="0" fontId="14" fillId="6" borderId="26" xfId="0" applyFont="1" applyFill="1" applyBorder="1" applyAlignment="1">
      <alignment vertical="top" wrapText="1"/>
    </xf>
    <xf numFmtId="0" fontId="35" fillId="15" borderId="52" xfId="3" applyBorder="1" applyAlignment="1">
      <alignment horizontal="center" vertical="top" wrapText="1"/>
    </xf>
    <xf numFmtId="0" fontId="35" fillId="15" borderId="25" xfId="3" applyBorder="1" applyAlignment="1">
      <alignment horizontal="center" vertical="top" wrapText="1"/>
    </xf>
    <xf numFmtId="0" fontId="35" fillId="15" borderId="36" xfId="3" applyBorder="1" applyAlignment="1">
      <alignment horizontal="center" vertical="top" wrapText="1"/>
    </xf>
    <xf numFmtId="0" fontId="11" fillId="5" borderId="72" xfId="0" applyFont="1" applyFill="1" applyBorder="1" applyAlignment="1">
      <alignment horizontal="center" vertical="center" wrapText="1"/>
    </xf>
    <xf numFmtId="0" fontId="11" fillId="5" borderId="73" xfId="0" applyFont="1" applyFill="1" applyBorder="1" applyAlignment="1">
      <alignment horizontal="center" vertical="center" wrapText="1"/>
    </xf>
    <xf numFmtId="0" fontId="11" fillId="5" borderId="74" xfId="0" applyFont="1" applyFill="1" applyBorder="1" applyAlignment="1">
      <alignment horizontal="center" vertical="center" wrapText="1"/>
    </xf>
    <xf numFmtId="0" fontId="11" fillId="5" borderId="75" xfId="0" applyFont="1" applyFill="1" applyBorder="1" applyAlignment="1">
      <alignment horizontal="center" vertical="center" wrapText="1"/>
    </xf>
    <xf numFmtId="0" fontId="11" fillId="5" borderId="76" xfId="0" applyFont="1" applyFill="1" applyBorder="1" applyAlignment="1">
      <alignment horizontal="center" vertical="center" wrapText="1"/>
    </xf>
    <xf numFmtId="0" fontId="11" fillId="5" borderId="77" xfId="0" applyFont="1" applyFill="1" applyBorder="1" applyAlignment="1">
      <alignment horizontal="center" vertical="center" wrapText="1"/>
    </xf>
    <xf numFmtId="14" fontId="25" fillId="14" borderId="43" xfId="2" applyFill="1" applyBorder="1" applyAlignment="1">
      <alignment horizontal="right" vertical="center" wrapText="1"/>
    </xf>
    <xf numFmtId="14" fontId="25" fillId="14" borderId="24" xfId="2" applyFill="1" applyBorder="1" applyAlignment="1">
      <alignment horizontal="right" vertical="center" wrapText="1"/>
    </xf>
    <xf numFmtId="14" fontId="6" fillId="14" borderId="29" xfId="1" applyNumberFormat="1" applyFill="1" applyBorder="1" applyAlignment="1">
      <alignment horizontal="left" vertical="center" wrapText="1"/>
    </xf>
    <xf numFmtId="14" fontId="6" fillId="14" borderId="44" xfId="1" applyNumberFormat="1" applyFill="1" applyBorder="1" applyAlignment="1">
      <alignment horizontal="left" vertical="center" wrapText="1"/>
    </xf>
    <xf numFmtId="14" fontId="33" fillId="14" borderId="29" xfId="2" applyFont="1" applyBorder="1" applyAlignment="1">
      <alignment horizontal="left" vertical="center" wrapText="1"/>
    </xf>
    <xf numFmtId="14" fontId="33" fillId="14" borderId="44" xfId="2" applyFont="1" applyBorder="1" applyAlignment="1">
      <alignment horizontal="left" vertical="center" wrapText="1"/>
    </xf>
    <xf numFmtId="0" fontId="11" fillId="4" borderId="54" xfId="0" applyFont="1" applyFill="1" applyBorder="1" applyAlignment="1">
      <alignment horizontal="right" vertical="center" wrapText="1"/>
    </xf>
    <xf numFmtId="0" fontId="13" fillId="0" borderId="35" xfId="0" applyFont="1" applyBorder="1" applyAlignment="1">
      <alignment horizontal="center" vertical="center" wrapText="1"/>
    </xf>
    <xf numFmtId="0" fontId="11" fillId="5" borderId="70" xfId="0" applyFont="1" applyFill="1" applyBorder="1" applyAlignment="1">
      <alignment horizontal="center" vertical="center" wrapText="1"/>
    </xf>
    <xf numFmtId="0" fontId="11" fillId="5" borderId="69" xfId="0" applyFont="1" applyFill="1" applyBorder="1" applyAlignment="1">
      <alignment horizontal="center" vertical="center" wrapText="1"/>
    </xf>
    <xf numFmtId="0" fontId="11" fillId="5" borderId="71" xfId="0" applyFont="1" applyFill="1" applyBorder="1" applyAlignment="1">
      <alignment horizontal="center" vertical="center" wrapText="1"/>
    </xf>
    <xf numFmtId="14" fontId="25" fillId="14" borderId="24" xfId="2" applyBorder="1" applyAlignment="1">
      <alignment horizontal="right" vertical="center" wrapText="1"/>
    </xf>
    <xf numFmtId="14" fontId="55" fillId="14" borderId="24" xfId="2" applyFont="1" applyBorder="1" applyAlignment="1">
      <alignment horizontal="left" vertical="center" wrapText="1"/>
    </xf>
    <xf numFmtId="14" fontId="55" fillId="14" borderId="34" xfId="2" applyFont="1" applyBorder="1" applyAlignment="1">
      <alignment horizontal="left" vertical="center" wrapText="1"/>
    </xf>
    <xf numFmtId="0" fontId="17" fillId="0" borderId="38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3" xfId="0" applyFont="1" applyBorder="1" applyAlignment="1">
      <alignment horizontal="center" vertical="center" wrapText="1"/>
    </xf>
    <xf numFmtId="0" fontId="17" fillId="0" borderId="34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14" fontId="11" fillId="5" borderId="15" xfId="0" applyNumberFormat="1" applyFont="1" applyFill="1" applyBorder="1" applyAlignment="1">
      <alignment horizontal="center" vertical="center" wrapText="1"/>
    </xf>
    <xf numFmtId="14" fontId="67" fillId="0" borderId="24" xfId="2" applyFont="1" applyFill="1" applyBorder="1" applyAlignment="1">
      <alignment horizontal="left" vertical="center" wrapText="1"/>
    </xf>
    <xf numFmtId="14" fontId="11" fillId="5" borderId="27" xfId="0" applyNumberFormat="1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wrapText="1"/>
    </xf>
    <xf numFmtId="14" fontId="11" fillId="0" borderId="7" xfId="0" applyNumberFormat="1" applyFont="1" applyBorder="1" applyAlignment="1">
      <alignment horizontal="center" vertical="center"/>
    </xf>
    <xf numFmtId="0" fontId="11" fillId="4" borderId="22" xfId="0" applyFont="1" applyFill="1" applyBorder="1" applyAlignment="1">
      <alignment horizontal="right" vertical="center"/>
    </xf>
    <xf numFmtId="0" fontId="8" fillId="0" borderId="17" xfId="0" applyFont="1" applyBorder="1" applyAlignment="1"/>
    <xf numFmtId="0" fontId="11" fillId="4" borderId="18" xfId="0" applyFont="1" applyFill="1" applyBorder="1" applyAlignment="1">
      <alignment horizontal="right" vertical="center"/>
    </xf>
    <xf numFmtId="0" fontId="8" fillId="0" borderId="67" xfId="0" applyFont="1" applyBorder="1" applyAlignment="1"/>
    <xf numFmtId="14" fontId="11" fillId="0" borderId="68" xfId="0" applyNumberFormat="1" applyFont="1" applyBorder="1" applyAlignment="1">
      <alignment horizontal="center" vertical="center"/>
    </xf>
    <xf numFmtId="0" fontId="11" fillId="0" borderId="25" xfId="0" applyFont="1" applyBorder="1" applyAlignment="1"/>
    <xf numFmtId="0" fontId="8" fillId="0" borderId="28" xfId="0" applyFont="1" applyBorder="1" applyAlignment="1"/>
    <xf numFmtId="0" fontId="51" fillId="2" borderId="29" xfId="0" applyFont="1" applyFill="1" applyBorder="1" applyAlignment="1">
      <alignment horizontal="right" vertical="center" wrapText="1"/>
    </xf>
    <xf numFmtId="14" fontId="70" fillId="14" borderId="24" xfId="1" applyNumberFormat="1" applyFont="1" applyFill="1" applyBorder="1" applyAlignment="1">
      <alignment horizontal="left" vertical="center" wrapText="1"/>
    </xf>
    <xf numFmtId="14" fontId="61" fillId="14" borderId="24" xfId="1" applyNumberFormat="1" applyFont="1" applyFill="1" applyBorder="1" applyAlignment="1">
      <alignment horizontal="left" vertical="center" wrapText="1"/>
    </xf>
    <xf numFmtId="0" fontId="65" fillId="15" borderId="38" xfId="3" applyFont="1" applyBorder="1" applyAlignment="1">
      <alignment vertical="top" wrapText="1"/>
    </xf>
    <xf numFmtId="0" fontId="65" fillId="15" borderId="32" xfId="3" applyFont="1" applyBorder="1" applyAlignment="1">
      <alignment vertical="top" wrapText="1"/>
    </xf>
    <xf numFmtId="0" fontId="65" fillId="15" borderId="33" xfId="3" applyFont="1" applyBorder="1" applyAlignment="1">
      <alignment vertical="top" wrapText="1"/>
    </xf>
    <xf numFmtId="0" fontId="65" fillId="15" borderId="43" xfId="3" applyFont="1" applyBorder="1" applyAlignment="1">
      <alignment vertical="top" wrapText="1"/>
    </xf>
    <xf numFmtId="0" fontId="65" fillId="15" borderId="24" xfId="3" applyFont="1" applyBorder="1" applyAlignment="1">
      <alignment vertical="top" wrapText="1"/>
    </xf>
    <xf numFmtId="0" fontId="65" fillId="15" borderId="34" xfId="3" applyFont="1" applyBorder="1" applyAlignment="1">
      <alignment vertical="top" wrapText="1"/>
    </xf>
    <xf numFmtId="0" fontId="65" fillId="15" borderId="37" xfId="3" applyFont="1" applyBorder="1" applyAlignment="1">
      <alignment vertical="top" wrapText="1"/>
    </xf>
    <xf numFmtId="0" fontId="65" fillId="15" borderId="29" xfId="3" applyFont="1" applyBorder="1" applyAlignment="1">
      <alignment vertical="top" wrapText="1"/>
    </xf>
    <xf numFmtId="0" fontId="65" fillId="15" borderId="44" xfId="3" applyFont="1" applyBorder="1" applyAlignment="1">
      <alignment vertical="top" wrapText="1"/>
    </xf>
    <xf numFmtId="0" fontId="63" fillId="27" borderId="94" xfId="0" applyFont="1" applyFill="1" applyBorder="1" applyAlignment="1">
      <alignment horizontal="center" vertical="center" wrapText="1"/>
    </xf>
    <xf numFmtId="0" fontId="63" fillId="27" borderId="95" xfId="0" applyFont="1" applyFill="1" applyBorder="1" applyAlignment="1">
      <alignment horizontal="center" vertical="center" wrapText="1"/>
    </xf>
    <xf numFmtId="0" fontId="63" fillId="27" borderId="96" xfId="0" applyFont="1" applyFill="1" applyBorder="1" applyAlignment="1">
      <alignment horizontal="center" vertical="center" wrapText="1"/>
    </xf>
    <xf numFmtId="0" fontId="35" fillId="15" borderId="39" xfId="3" applyAlignment="1">
      <alignment horizontal="left" vertical="top" wrapText="1"/>
    </xf>
    <xf numFmtId="0" fontId="35" fillId="15" borderId="47" xfId="3" applyBorder="1" applyAlignment="1">
      <alignment horizontal="left" vertical="top" wrapText="1"/>
    </xf>
    <xf numFmtId="0" fontId="35" fillId="15" borderId="60" xfId="3" applyBorder="1" applyAlignment="1">
      <alignment horizontal="left" vertical="top" wrapText="1"/>
    </xf>
    <xf numFmtId="0" fontId="35" fillId="15" borderId="58" xfId="3" applyBorder="1" applyAlignment="1">
      <alignment horizontal="left" vertical="top" wrapText="1"/>
    </xf>
    <xf numFmtId="0" fontId="35" fillId="15" borderId="26" xfId="3" applyBorder="1" applyAlignment="1">
      <alignment horizontal="left" vertical="top" wrapText="1"/>
    </xf>
    <xf numFmtId="0" fontId="35" fillId="15" borderId="39" xfId="3" applyBorder="1" applyAlignment="1">
      <alignment horizontal="left" vertical="top" wrapText="1"/>
    </xf>
    <xf numFmtId="0" fontId="7" fillId="28" borderId="26" xfId="0" applyFont="1" applyFill="1" applyBorder="1" applyAlignment="1">
      <alignment horizontal="center" vertical="center" wrapText="1"/>
    </xf>
    <xf numFmtId="0" fontId="7" fillId="28" borderId="24" xfId="0" applyFont="1" applyFill="1" applyBorder="1" applyAlignment="1">
      <alignment horizontal="center" vertical="center" wrapText="1"/>
    </xf>
    <xf numFmtId="0" fontId="41" fillId="14" borderId="24" xfId="0" applyFont="1" applyFill="1" applyBorder="1" applyAlignment="1">
      <alignment horizontal="center" vertical="center" wrapText="1"/>
    </xf>
    <xf numFmtId="0" fontId="64" fillId="20" borderId="24" xfId="0" applyFont="1" applyFill="1" applyBorder="1" applyAlignment="1">
      <alignment horizontal="center" vertical="center" wrapText="1"/>
    </xf>
  </cellXfs>
  <cellStyles count="10">
    <cellStyle name="Clarifying Information" xfId="2" xr:uid="{00000000-0005-0000-0000-000000000000}"/>
    <cellStyle name="Compliance" xfId="6" xr:uid="{00000000-0005-0000-0000-000001000000}"/>
    <cellStyle name="Compliance Notes" xfId="8" xr:uid="{00000000-0005-0000-0000-000002000000}"/>
    <cellStyle name="Hyperlink" xfId="1" builtinId="8"/>
    <cellStyle name="Normal" xfId="0" builtinId="0"/>
    <cellStyle name="Normal 2" xfId="4" xr:uid="{00000000-0005-0000-0000-000005000000}"/>
    <cellStyle name="Normal 3" xfId="5" xr:uid="{00000000-0005-0000-0000-000006000000}"/>
    <cellStyle name="Notes" xfId="3" xr:uid="{00000000-0005-0000-0000-000007000000}"/>
    <cellStyle name="Style 1" xfId="9" xr:uid="{00000000-0005-0000-0000-000008000000}"/>
    <cellStyle name="TA" xfId="7" xr:uid="{00000000-0005-0000-0000-000009000000}"/>
  </cellStyles>
  <dxfs count="7879">
    <dxf>
      <font>
        <color rgb="FFFFFAEB"/>
      </font>
    </dxf>
    <dxf>
      <font>
        <color rgb="FFFFFAEB"/>
      </font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theme="0"/>
      </font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color theme="8" tint="-0.499984740745262"/>
      </font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C00000"/>
      </font>
      <fill>
        <patternFill>
          <bgColor rgb="FFFAC8C8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>
          <bgColor theme="7" tint="0.39994506668294322"/>
        </patternFill>
      </fill>
    </dxf>
    <dxf>
      <font>
        <b/>
        <color rgb="FFCC0000"/>
      </font>
      <fill>
        <patternFill patternType="solid">
          <fgColor rgb="FFFFFFFF"/>
          <bgColor rgb="FFFFFFFF"/>
        </patternFill>
      </fill>
    </dxf>
    <dxf>
      <font>
        <b/>
        <color rgb="FF548135"/>
      </font>
      <fill>
        <patternFill patternType="solid">
          <fgColor rgb="FFE2EFD9"/>
          <bgColor rgb="FFE2EFD9"/>
        </patternFill>
      </fill>
    </dxf>
    <dxf>
      <font>
        <b/>
        <color rgb="FFC55A11"/>
      </font>
      <fill>
        <patternFill patternType="solid">
          <fgColor rgb="FFFBE4D5"/>
          <bgColor rgb="FFFBE4D5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00000"/>
      </font>
      <fill>
        <patternFill patternType="solid">
          <fgColor rgb="FFFFD965"/>
          <bgColor rgb="FFFFD965"/>
        </patternFill>
      </fill>
    </dxf>
    <dxf>
      <font>
        <color rgb="FF479F05"/>
      </font>
      <fill>
        <patternFill patternType="solid">
          <fgColor rgb="FFFFD965"/>
          <bgColor rgb="FFFFD965"/>
        </patternFill>
      </fill>
    </dxf>
    <dxf>
      <font>
        <b/>
        <i val="0"/>
        <color auto="1"/>
      </font>
      <fill>
        <patternFill patternType="solid">
          <fgColor rgb="FFFFD965"/>
          <bgColor rgb="FFFFD965"/>
        </patternFill>
      </fill>
    </dxf>
    <dxf>
      <font>
        <b/>
        <i val="0"/>
        <color rgb="FFC00000"/>
      </font>
      <fill>
        <patternFill patternType="solid">
          <fgColor rgb="FFF2F2F2"/>
          <bgColor rgb="FFF5FAFD"/>
        </patternFill>
      </fill>
    </dxf>
    <dxf>
      <font>
        <color rgb="FFF5FAFD"/>
      </font>
      <fill>
        <patternFill patternType="solid">
          <fgColor rgb="FFF2F2F2"/>
          <bgColor rgb="FFF5FAFD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auto="1"/>
      </font>
      <fill>
        <patternFill>
          <bgColor theme="7" tint="0.39994506668294322"/>
        </patternFill>
      </fill>
    </dxf>
    <dxf>
      <fill>
        <patternFill>
          <fgColor theme="0"/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ont>
        <b/>
        <i val="0"/>
        <color auto="1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ont>
        <color rgb="FFBF9000"/>
      </font>
      <fill>
        <patternFill patternType="solid">
          <fgColor rgb="FFF2F2F2"/>
          <bgColor rgb="FFF2F2F2"/>
        </patternFill>
      </fill>
    </dxf>
    <dxf>
      <font>
        <color rgb="FFF2F2F2"/>
      </font>
      <fill>
        <patternFill patternType="solid">
          <fgColor rgb="FFF2F2F2"/>
          <bgColor rgb="FFF5FAFD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2F2F2"/>
          <bgColor rgb="FFF5FAFD"/>
        </patternFill>
      </fill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FFFFFF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rgb="FFCC00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rgb="FF00B800"/>
      </font>
      <fill>
        <patternFill patternType="solid">
          <fgColor rgb="FFFFFFFF"/>
          <bgColor rgb="FFFFFFFF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5FAFD"/>
      <color rgb="FFFFF8E5"/>
      <color rgb="FFFFFAEB"/>
      <color rgb="FFFBD5D5"/>
      <color rgb="FFFEF2CB"/>
      <color rgb="FFFAC8C8"/>
      <color rgb="FFFFCC99"/>
      <color rgb="FF0563C1"/>
      <color rgb="FF0000FF"/>
      <color rgb="FFECF4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johnson\Desktop\SD%20DCR\Implementation%20Development\DCR%20Team%20L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Schedule"/>
      <sheetName val="District Breakdown"/>
      <sheetName val="All File Data"/>
      <sheetName val="Record of Access"/>
    </sheetNames>
    <sheetDataSet>
      <sheetData sheetId="0">
        <row r="1">
          <cell r="AA1" t="str">
            <v>(version 8.24.19)</v>
          </cell>
        </row>
        <row r="19">
          <cell r="I19">
            <v>43703</v>
          </cell>
        </row>
        <row r="20">
          <cell r="D20" t="str">
            <v>Group A</v>
          </cell>
        </row>
        <row r="22">
          <cell r="A22">
            <v>0.375</v>
          </cell>
        </row>
        <row r="25">
          <cell r="A25">
            <v>0.41666666666666669</v>
          </cell>
        </row>
        <row r="28">
          <cell r="A28">
            <v>0.45833333333333331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756"/>
  <sheetViews>
    <sheetView showGridLines="0" zoomScale="95" zoomScaleNormal="95" workbookViewId="0">
      <selection activeCell="K26" sqref="K26:M26"/>
    </sheetView>
  </sheetViews>
  <sheetFormatPr defaultColWidth="14.44140625" defaultRowHeight="15" customHeight="1" x14ac:dyDescent="0.3"/>
  <cols>
    <col min="1" max="2" width="5.5546875" style="205" customWidth="1"/>
    <col min="3" max="24" width="5.5546875" style="26" customWidth="1"/>
    <col min="25" max="25" width="1.88671875" style="26" customWidth="1"/>
    <col min="26" max="40" width="5.5546875" style="26" customWidth="1"/>
    <col min="41" max="16384" width="14.44140625" style="26"/>
  </cols>
  <sheetData>
    <row r="1" spans="1:39" ht="18" customHeight="1" x14ac:dyDescent="0.3">
      <c r="A1" s="295" t="s">
        <v>0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7" t="s">
        <v>1</v>
      </c>
      <c r="AB1" s="297"/>
      <c r="AC1" s="297"/>
      <c r="AD1" s="297"/>
      <c r="AE1" s="297"/>
      <c r="AF1" s="297"/>
      <c r="AG1" s="297"/>
      <c r="AH1" s="297"/>
      <c r="AI1" s="297"/>
      <c r="AJ1" s="297"/>
      <c r="AK1" s="297"/>
      <c r="AL1" s="297"/>
      <c r="AM1" s="298"/>
    </row>
    <row r="2" spans="1:39" ht="18" customHeight="1" x14ac:dyDescent="0.3">
      <c r="A2" s="307" t="s">
        <v>2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9"/>
    </row>
    <row r="3" spans="1:39" ht="18" customHeight="1" x14ac:dyDescent="0.4">
      <c r="A3" s="310" t="s">
        <v>3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2"/>
    </row>
    <row r="4" spans="1:39" ht="7.5" customHeight="1" x14ac:dyDescent="0.35">
      <c r="A4" s="358"/>
      <c r="B4" s="359"/>
      <c r="C4" s="359"/>
      <c r="D4" s="359"/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  <c r="T4" s="359"/>
      <c r="U4" s="359"/>
      <c r="V4" s="359"/>
      <c r="W4" s="359"/>
      <c r="X4" s="359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</row>
    <row r="5" spans="1:39" ht="18" customHeight="1" x14ac:dyDescent="0.35">
      <c r="A5" s="299" t="s">
        <v>4</v>
      </c>
      <c r="B5" s="300"/>
      <c r="C5" s="300"/>
      <c r="D5" s="300"/>
      <c r="E5" s="301">
        <f>'[1]Master Schedule'!$E$5:$L$5</f>
        <v>0</v>
      </c>
      <c r="F5" s="301"/>
      <c r="G5" s="301"/>
      <c r="H5" s="301"/>
      <c r="I5" s="301"/>
      <c r="J5" s="301"/>
      <c r="K5" s="301"/>
      <c r="L5" s="301"/>
      <c r="M5" s="204"/>
      <c r="N5" s="203"/>
      <c r="O5" s="302" t="s">
        <v>5</v>
      </c>
      <c r="P5" s="302"/>
      <c r="Q5" s="302"/>
      <c r="R5" s="302"/>
      <c r="S5" s="302"/>
      <c r="T5" s="302"/>
      <c r="U5" s="302"/>
      <c r="V5" s="302"/>
      <c r="W5" s="203"/>
      <c r="X5" s="203"/>
      <c r="Y5" s="207"/>
      <c r="Z5" s="278" t="s">
        <v>6</v>
      </c>
      <c r="AA5" s="278"/>
      <c r="AB5" s="278"/>
      <c r="AC5" s="278"/>
      <c r="AD5" s="279">
        <f>'[1]Master Schedule'!$AD$5:$AM$5</f>
        <v>0</v>
      </c>
      <c r="AE5" s="279"/>
      <c r="AF5" s="279"/>
      <c r="AG5" s="279"/>
      <c r="AH5" s="279"/>
      <c r="AI5" s="279"/>
      <c r="AJ5" s="279"/>
      <c r="AK5" s="279"/>
      <c r="AL5" s="279"/>
      <c r="AM5" s="279"/>
    </row>
    <row r="6" spans="1:39" ht="18" customHeight="1" x14ac:dyDescent="0.35">
      <c r="A6" s="299" t="s">
        <v>7</v>
      </c>
      <c r="B6" s="300"/>
      <c r="C6" s="300"/>
      <c r="D6" s="300"/>
      <c r="E6" s="301">
        <f>'[1]Master Schedule'!$E$6:$L$6</f>
        <v>0</v>
      </c>
      <c r="F6" s="301"/>
      <c r="G6" s="301"/>
      <c r="H6" s="301"/>
      <c r="I6" s="301"/>
      <c r="J6" s="301"/>
      <c r="K6" s="301"/>
      <c r="L6" s="301"/>
      <c r="M6" s="204"/>
      <c r="N6" s="203"/>
      <c r="O6" s="276"/>
      <c r="P6" s="276"/>
      <c r="Q6" s="276"/>
      <c r="R6" s="276"/>
      <c r="S6" s="276"/>
      <c r="T6" s="276"/>
      <c r="U6" s="276"/>
      <c r="V6" s="276"/>
      <c r="W6" s="203"/>
      <c r="X6" s="203"/>
      <c r="Y6" s="207"/>
      <c r="Z6" s="277" t="s">
        <v>8</v>
      </c>
      <c r="AA6" s="277"/>
      <c r="AB6" s="277"/>
      <c r="AC6" s="277"/>
      <c r="AD6" s="280">
        <f>'[1]Master Schedule'!$AD$6:$AM$7</f>
        <v>0</v>
      </c>
      <c r="AE6" s="280"/>
      <c r="AF6" s="280"/>
      <c r="AG6" s="280"/>
      <c r="AH6" s="280"/>
      <c r="AI6" s="280"/>
      <c r="AJ6" s="280"/>
      <c r="AK6" s="280"/>
      <c r="AL6" s="280"/>
      <c r="AM6" s="280"/>
    </row>
    <row r="7" spans="1:39" ht="18" customHeight="1" x14ac:dyDescent="0.35">
      <c r="A7" s="299" t="s">
        <v>9</v>
      </c>
      <c r="B7" s="300"/>
      <c r="C7" s="300"/>
      <c r="D7" s="300"/>
      <c r="E7" s="301">
        <f>'[1]Master Schedule'!$E$7:$L$7</f>
        <v>0</v>
      </c>
      <c r="F7" s="301"/>
      <c r="G7" s="301"/>
      <c r="H7" s="301"/>
      <c r="I7" s="301"/>
      <c r="J7" s="301"/>
      <c r="K7" s="301"/>
      <c r="L7" s="301"/>
      <c r="M7" s="204"/>
      <c r="N7" s="203"/>
      <c r="O7" s="276">
        <f>'[1]Master Schedule'!$O$7:$V$7</f>
        <v>0</v>
      </c>
      <c r="P7" s="276"/>
      <c r="Q7" s="276"/>
      <c r="R7" s="276"/>
      <c r="S7" s="276"/>
      <c r="T7" s="276"/>
      <c r="U7" s="276"/>
      <c r="V7" s="276"/>
      <c r="W7" s="203"/>
      <c r="X7" s="203"/>
      <c r="Y7" s="207"/>
      <c r="Z7" s="277"/>
      <c r="AA7" s="277"/>
      <c r="AB7" s="277"/>
      <c r="AC7" s="277"/>
      <c r="AD7" s="280"/>
      <c r="AE7" s="280"/>
      <c r="AF7" s="280"/>
      <c r="AG7" s="280"/>
      <c r="AH7" s="280"/>
      <c r="AI7" s="280"/>
      <c r="AJ7" s="280"/>
      <c r="AK7" s="280"/>
      <c r="AL7" s="280"/>
      <c r="AM7" s="280"/>
    </row>
    <row r="9" spans="1:39" ht="18" customHeight="1" x14ac:dyDescent="0.3">
      <c r="A9" s="281" t="s">
        <v>10</v>
      </c>
      <c r="B9" s="281"/>
      <c r="C9" s="281"/>
      <c r="D9" s="281"/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07"/>
      <c r="Z9" s="281" t="s">
        <v>11</v>
      </c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</row>
    <row r="10" spans="1:39" ht="18" customHeight="1" x14ac:dyDescent="0.3">
      <c r="A10" s="328" t="s">
        <v>12</v>
      </c>
      <c r="B10" s="329"/>
      <c r="C10" s="329"/>
      <c r="D10" s="330"/>
      <c r="E10" s="316" t="s">
        <v>13</v>
      </c>
      <c r="F10" s="317"/>
      <c r="G10" s="317"/>
      <c r="H10" s="317"/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317"/>
      <c r="W10" s="317"/>
      <c r="X10" s="318"/>
      <c r="Y10" s="207"/>
      <c r="Z10" s="343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345"/>
    </row>
    <row r="11" spans="1:39" ht="18" customHeight="1" x14ac:dyDescent="0.3">
      <c r="A11" s="354" t="s">
        <v>14</v>
      </c>
      <c r="B11" s="355"/>
      <c r="C11" s="355"/>
      <c r="D11" s="356"/>
      <c r="E11" s="316" t="s">
        <v>15</v>
      </c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8"/>
      <c r="Y11" s="207"/>
      <c r="Z11" s="346"/>
      <c r="AA11" s="347"/>
      <c r="AB11" s="347"/>
      <c r="AC11" s="347"/>
      <c r="AD11" s="347"/>
      <c r="AE11" s="347"/>
      <c r="AF11" s="347"/>
      <c r="AG11" s="347"/>
      <c r="AH11" s="347"/>
      <c r="AI11" s="347"/>
      <c r="AJ11" s="347"/>
      <c r="AK11" s="347"/>
      <c r="AL11" s="347"/>
      <c r="AM11" s="348"/>
    </row>
    <row r="12" spans="1:39" ht="18" customHeight="1" x14ac:dyDescent="0.3">
      <c r="A12" s="328" t="s">
        <v>16</v>
      </c>
      <c r="B12" s="329"/>
      <c r="C12" s="329"/>
      <c r="D12" s="330"/>
      <c r="E12" s="316" t="s">
        <v>17</v>
      </c>
      <c r="F12" s="317"/>
      <c r="G12" s="317"/>
      <c r="H12" s="317"/>
      <c r="I12" s="317"/>
      <c r="J12" s="317"/>
      <c r="K12" s="317"/>
      <c r="L12" s="317"/>
      <c r="M12" s="317"/>
      <c r="N12" s="317"/>
      <c r="O12" s="317"/>
      <c r="P12" s="317"/>
      <c r="Q12" s="317"/>
      <c r="R12" s="317"/>
      <c r="S12" s="317"/>
      <c r="T12" s="317"/>
      <c r="U12" s="317"/>
      <c r="V12" s="317"/>
      <c r="W12" s="317"/>
      <c r="X12" s="318"/>
      <c r="Y12" s="207"/>
      <c r="Z12" s="346"/>
      <c r="AA12" s="347"/>
      <c r="AB12" s="347"/>
      <c r="AC12" s="347"/>
      <c r="AD12" s="347"/>
      <c r="AE12" s="347"/>
      <c r="AF12" s="347"/>
      <c r="AG12" s="347"/>
      <c r="AH12" s="347"/>
      <c r="AI12" s="347"/>
      <c r="AJ12" s="347"/>
      <c r="AK12" s="347"/>
      <c r="AL12" s="347"/>
      <c r="AM12" s="348"/>
    </row>
    <row r="13" spans="1:39" ht="18" customHeight="1" x14ac:dyDescent="0.3">
      <c r="A13" s="335" t="s">
        <v>18</v>
      </c>
      <c r="B13" s="336"/>
      <c r="C13" s="336"/>
      <c r="D13" s="337"/>
      <c r="E13" s="316" t="s">
        <v>17</v>
      </c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7"/>
      <c r="Q13" s="317"/>
      <c r="R13" s="317"/>
      <c r="S13" s="317"/>
      <c r="T13" s="317"/>
      <c r="U13" s="317"/>
      <c r="V13" s="317"/>
      <c r="W13" s="317"/>
      <c r="X13" s="318"/>
      <c r="Y13" s="207"/>
      <c r="Z13" s="346"/>
      <c r="AA13" s="347"/>
      <c r="AB13" s="347"/>
      <c r="AC13" s="347"/>
      <c r="AD13" s="347"/>
      <c r="AE13" s="347"/>
      <c r="AF13" s="347"/>
      <c r="AG13" s="347"/>
      <c r="AH13" s="347"/>
      <c r="AI13" s="347"/>
      <c r="AJ13" s="347"/>
      <c r="AK13" s="347"/>
      <c r="AL13" s="347"/>
      <c r="AM13" s="348"/>
    </row>
    <row r="14" spans="1:39" ht="18" customHeight="1" x14ac:dyDescent="0.3">
      <c r="A14" s="340" t="s">
        <v>19</v>
      </c>
      <c r="B14" s="341"/>
      <c r="C14" s="341"/>
      <c r="D14" s="342"/>
      <c r="E14" s="316" t="s">
        <v>17</v>
      </c>
      <c r="F14" s="317"/>
      <c r="G14" s="317"/>
      <c r="H14" s="317"/>
      <c r="I14" s="317"/>
      <c r="J14" s="317"/>
      <c r="K14" s="317"/>
      <c r="L14" s="317"/>
      <c r="M14" s="317"/>
      <c r="N14" s="317"/>
      <c r="O14" s="317"/>
      <c r="P14" s="317"/>
      <c r="Q14" s="317"/>
      <c r="R14" s="317"/>
      <c r="S14" s="317"/>
      <c r="T14" s="317"/>
      <c r="U14" s="317"/>
      <c r="V14" s="317"/>
      <c r="W14" s="317"/>
      <c r="X14" s="318"/>
      <c r="Y14" s="207"/>
      <c r="Z14" s="346"/>
      <c r="AA14" s="347"/>
      <c r="AB14" s="347"/>
      <c r="AC14" s="347"/>
      <c r="AD14" s="347"/>
      <c r="AE14" s="347"/>
      <c r="AF14" s="347"/>
      <c r="AG14" s="347"/>
      <c r="AH14" s="347"/>
      <c r="AI14" s="347"/>
      <c r="AJ14" s="347"/>
      <c r="AK14" s="347"/>
      <c r="AL14" s="347"/>
      <c r="AM14" s="348"/>
    </row>
    <row r="15" spans="1:39" ht="18" customHeight="1" x14ac:dyDescent="0.3">
      <c r="A15" s="340" t="s">
        <v>20</v>
      </c>
      <c r="B15" s="341"/>
      <c r="C15" s="341"/>
      <c r="D15" s="342"/>
      <c r="E15" s="316" t="s">
        <v>17</v>
      </c>
      <c r="F15" s="317"/>
      <c r="G15" s="317"/>
      <c r="H15" s="317"/>
      <c r="I15" s="317"/>
      <c r="J15" s="317"/>
      <c r="K15" s="317"/>
      <c r="L15" s="317"/>
      <c r="M15" s="317"/>
      <c r="N15" s="317"/>
      <c r="O15" s="317"/>
      <c r="P15" s="317"/>
      <c r="Q15" s="317"/>
      <c r="R15" s="317"/>
      <c r="S15" s="317"/>
      <c r="T15" s="317"/>
      <c r="U15" s="317"/>
      <c r="V15" s="317"/>
      <c r="W15" s="317"/>
      <c r="X15" s="318"/>
      <c r="Y15" s="207"/>
      <c r="Z15" s="346"/>
      <c r="AA15" s="347"/>
      <c r="AB15" s="347"/>
      <c r="AC15" s="347"/>
      <c r="AD15" s="347"/>
      <c r="AE15" s="347"/>
      <c r="AF15" s="347"/>
      <c r="AG15" s="347"/>
      <c r="AH15" s="347"/>
      <c r="AI15" s="347"/>
      <c r="AJ15" s="347"/>
      <c r="AK15" s="347"/>
      <c r="AL15" s="347"/>
      <c r="AM15" s="348"/>
    </row>
    <row r="16" spans="1:39" ht="18" customHeight="1" x14ac:dyDescent="0.3">
      <c r="A16" s="340" t="s">
        <v>21</v>
      </c>
      <c r="B16" s="341"/>
      <c r="C16" s="341"/>
      <c r="D16" s="342"/>
      <c r="E16" s="316" t="s">
        <v>17</v>
      </c>
      <c r="F16" s="317"/>
      <c r="G16" s="317"/>
      <c r="H16" s="317"/>
      <c r="I16" s="317"/>
      <c r="J16" s="317"/>
      <c r="K16" s="317"/>
      <c r="L16" s="317"/>
      <c r="M16" s="317"/>
      <c r="N16" s="317"/>
      <c r="O16" s="317"/>
      <c r="P16" s="317"/>
      <c r="Q16" s="317"/>
      <c r="R16" s="317"/>
      <c r="S16" s="317"/>
      <c r="T16" s="317"/>
      <c r="U16" s="317"/>
      <c r="V16" s="317"/>
      <c r="W16" s="317"/>
      <c r="X16" s="318"/>
      <c r="Y16" s="207"/>
      <c r="Z16" s="346"/>
      <c r="AA16" s="347"/>
      <c r="AB16" s="347"/>
      <c r="AC16" s="347"/>
      <c r="AD16" s="347"/>
      <c r="AE16" s="347"/>
      <c r="AF16" s="347"/>
      <c r="AG16" s="347"/>
      <c r="AH16" s="347"/>
      <c r="AI16" s="347"/>
      <c r="AJ16" s="347"/>
      <c r="AK16" s="347"/>
      <c r="AL16" s="347"/>
      <c r="AM16" s="348"/>
    </row>
    <row r="17" spans="1:39" ht="18" customHeight="1" x14ac:dyDescent="0.3">
      <c r="A17" s="328" t="s">
        <v>22</v>
      </c>
      <c r="B17" s="329"/>
      <c r="C17" s="329"/>
      <c r="D17" s="330"/>
      <c r="E17" s="316" t="s">
        <v>17</v>
      </c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317"/>
      <c r="W17" s="317"/>
      <c r="X17" s="318"/>
      <c r="Y17" s="207"/>
      <c r="Z17" s="349"/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1"/>
    </row>
    <row r="18" spans="1:39" ht="7.5" customHeight="1" x14ac:dyDescent="0.3">
      <c r="A18" s="357"/>
      <c r="B18" s="357"/>
      <c r="C18" s="357"/>
      <c r="D18" s="357"/>
      <c r="E18" s="357"/>
      <c r="F18" s="357"/>
      <c r="G18" s="357"/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7"/>
      <c r="T18" s="357"/>
      <c r="U18" s="357"/>
      <c r="V18" s="357"/>
      <c r="W18" s="357"/>
      <c r="X18" s="35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</row>
    <row r="19" spans="1:39" ht="18" customHeight="1" x14ac:dyDescent="0.3">
      <c r="C19" s="207"/>
      <c r="D19" s="207"/>
      <c r="E19" s="207"/>
      <c r="F19" s="207"/>
      <c r="G19" s="207"/>
      <c r="H19" s="207"/>
      <c r="I19" s="327">
        <f>'[1]Master Schedule'!$I$19:$P$19</f>
        <v>43703</v>
      </c>
      <c r="J19" s="327"/>
      <c r="K19" s="327"/>
      <c r="L19" s="327"/>
      <c r="M19" s="327"/>
      <c r="N19" s="327"/>
      <c r="O19" s="327"/>
      <c r="P19" s="32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</row>
    <row r="20" spans="1:39" ht="18" customHeight="1" x14ac:dyDescent="0.3">
      <c r="A20" s="303" t="s">
        <v>16</v>
      </c>
      <c r="B20" s="303"/>
      <c r="C20" s="303"/>
      <c r="D20" s="303" t="str">
        <f>'[1]Master Schedule'!$D$20:$F$20</f>
        <v>Group A</v>
      </c>
      <c r="E20" s="303"/>
      <c r="F20" s="303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81"/>
      <c r="S20" s="281"/>
      <c r="T20" s="281"/>
      <c r="U20" s="281"/>
      <c r="V20" s="281"/>
      <c r="W20" s="281"/>
      <c r="X20" s="281"/>
      <c r="Y20" s="207"/>
      <c r="Z20" s="303" t="s">
        <v>23</v>
      </c>
      <c r="AA20" s="303"/>
      <c r="AB20" s="303"/>
      <c r="AC20" s="303" t="str">
        <f>D20</f>
        <v>Group A</v>
      </c>
      <c r="AD20" s="303"/>
      <c r="AE20" s="303"/>
      <c r="AF20" s="207"/>
      <c r="AG20" s="207"/>
      <c r="AH20" s="207"/>
      <c r="AI20" s="207"/>
      <c r="AJ20" s="207"/>
      <c r="AK20" s="207"/>
      <c r="AL20" s="207"/>
      <c r="AM20" s="207"/>
    </row>
    <row r="21" spans="1:39" ht="18" customHeight="1" x14ac:dyDescent="0.3">
      <c r="A21" s="352" t="s">
        <v>24</v>
      </c>
      <c r="B21" s="353"/>
      <c r="C21" s="338" t="s">
        <v>25</v>
      </c>
      <c r="D21" s="339"/>
      <c r="E21" s="324" t="s">
        <v>26</v>
      </c>
      <c r="F21" s="325"/>
      <c r="G21" s="326"/>
      <c r="H21" s="324" t="s">
        <v>27</v>
      </c>
      <c r="I21" s="325"/>
      <c r="J21" s="326"/>
      <c r="K21" s="324" t="s">
        <v>28</v>
      </c>
      <c r="L21" s="325"/>
      <c r="M21" s="326"/>
      <c r="N21" s="324" t="s">
        <v>29</v>
      </c>
      <c r="O21" s="325"/>
      <c r="P21" s="326"/>
      <c r="Q21" s="324" t="s">
        <v>30</v>
      </c>
      <c r="R21" s="326"/>
      <c r="S21" s="324" t="s">
        <v>31</v>
      </c>
      <c r="T21" s="325"/>
      <c r="U21" s="326"/>
      <c r="V21" s="324" t="s">
        <v>32</v>
      </c>
      <c r="W21" s="325"/>
      <c r="X21" s="326"/>
      <c r="Y21" s="202"/>
      <c r="Z21" s="304" t="s">
        <v>28</v>
      </c>
      <c r="AA21" s="306"/>
      <c r="AB21" s="305"/>
      <c r="AC21" s="304" t="s">
        <v>29</v>
      </c>
      <c r="AD21" s="306"/>
      <c r="AE21" s="305"/>
      <c r="AF21" s="304" t="s">
        <v>30</v>
      </c>
      <c r="AG21" s="305"/>
      <c r="AH21" s="304" t="s">
        <v>31</v>
      </c>
      <c r="AI21" s="306"/>
      <c r="AJ21" s="305"/>
      <c r="AK21" s="304" t="s">
        <v>32</v>
      </c>
      <c r="AL21" s="306"/>
      <c r="AM21" s="305"/>
    </row>
    <row r="22" spans="1:39" ht="18" customHeight="1" x14ac:dyDescent="0.3">
      <c r="A22" s="333">
        <f>'[1]Master Schedule'!$A$22:$B$22</f>
        <v>0.375</v>
      </c>
      <c r="B22" s="334"/>
      <c r="C22" s="287" t="s">
        <v>33</v>
      </c>
      <c r="D22" s="289"/>
      <c r="E22" s="287"/>
      <c r="F22" s="288"/>
      <c r="G22" s="289"/>
      <c r="H22" s="287"/>
      <c r="I22" s="288"/>
      <c r="J22" s="289"/>
      <c r="K22" s="287"/>
      <c r="L22" s="288"/>
      <c r="M22" s="289"/>
      <c r="N22" s="287"/>
      <c r="O22" s="288"/>
      <c r="P22" s="289"/>
      <c r="Q22" s="290"/>
      <c r="R22" s="291"/>
      <c r="S22" s="273"/>
      <c r="T22" s="274"/>
      <c r="U22" s="275"/>
      <c r="V22" s="273"/>
      <c r="W22" s="274"/>
      <c r="X22" s="275"/>
      <c r="Y22" s="202"/>
      <c r="Z22" s="287"/>
      <c r="AA22" s="288"/>
      <c r="AB22" s="289"/>
      <c r="AC22" s="287"/>
      <c r="AD22" s="288"/>
      <c r="AE22" s="289"/>
      <c r="AF22" s="290"/>
      <c r="AG22" s="291"/>
      <c r="AH22" s="273"/>
      <c r="AI22" s="274"/>
      <c r="AJ22" s="275"/>
      <c r="AK22" s="273"/>
      <c r="AL22" s="274"/>
      <c r="AM22" s="275"/>
    </row>
    <row r="23" spans="1:39" ht="18" customHeight="1" x14ac:dyDescent="0.3">
      <c r="A23" s="331"/>
      <c r="B23" s="332"/>
      <c r="C23" s="313" t="s">
        <v>34</v>
      </c>
      <c r="D23" s="315"/>
      <c r="E23" s="313"/>
      <c r="F23" s="314"/>
      <c r="G23" s="315"/>
      <c r="H23" s="313"/>
      <c r="I23" s="314"/>
      <c r="J23" s="315"/>
      <c r="K23" s="313"/>
      <c r="L23" s="314"/>
      <c r="M23" s="315"/>
      <c r="N23" s="313"/>
      <c r="O23" s="314"/>
      <c r="P23" s="315"/>
      <c r="Q23" s="322"/>
      <c r="R23" s="323"/>
      <c r="S23" s="319"/>
      <c r="T23" s="320"/>
      <c r="U23" s="321"/>
      <c r="V23" s="319"/>
      <c r="W23" s="320"/>
      <c r="X23" s="321"/>
      <c r="Y23" s="202"/>
      <c r="Z23" s="292"/>
      <c r="AA23" s="293"/>
      <c r="AB23" s="294"/>
      <c r="AC23" s="292"/>
      <c r="AD23" s="293"/>
      <c r="AE23" s="294"/>
      <c r="AF23" s="285"/>
      <c r="AG23" s="286"/>
      <c r="AH23" s="282"/>
      <c r="AI23" s="283"/>
      <c r="AJ23" s="284"/>
      <c r="AK23" s="282"/>
      <c r="AL23" s="283"/>
      <c r="AM23" s="284"/>
    </row>
    <row r="24" spans="1:39" ht="18" customHeight="1" x14ac:dyDescent="0.3">
      <c r="A24" s="333"/>
      <c r="B24" s="334"/>
      <c r="C24" s="287" t="s">
        <v>35</v>
      </c>
      <c r="D24" s="289"/>
      <c r="E24" s="287"/>
      <c r="F24" s="288"/>
      <c r="G24" s="289"/>
      <c r="H24" s="287"/>
      <c r="I24" s="288"/>
      <c r="J24" s="289"/>
      <c r="K24" s="287"/>
      <c r="L24" s="288"/>
      <c r="M24" s="289"/>
      <c r="N24" s="287"/>
      <c r="O24" s="288"/>
      <c r="P24" s="289"/>
      <c r="Q24" s="290"/>
      <c r="R24" s="291"/>
      <c r="S24" s="273"/>
      <c r="T24" s="274"/>
      <c r="U24" s="275"/>
      <c r="V24" s="273"/>
      <c r="W24" s="274"/>
      <c r="X24" s="275"/>
      <c r="Y24" s="202"/>
      <c r="Z24" s="287"/>
      <c r="AA24" s="288"/>
      <c r="AB24" s="289"/>
      <c r="AC24" s="287"/>
      <c r="AD24" s="288"/>
      <c r="AE24" s="289"/>
      <c r="AF24" s="290"/>
      <c r="AG24" s="291"/>
      <c r="AH24" s="273"/>
      <c r="AI24" s="274"/>
      <c r="AJ24" s="275"/>
      <c r="AK24" s="273"/>
      <c r="AL24" s="274"/>
      <c r="AM24" s="275"/>
    </row>
    <row r="25" spans="1:39" ht="18" customHeight="1" x14ac:dyDescent="0.3">
      <c r="A25" s="331">
        <f>'[1]Master Schedule'!$A$25:$B$25</f>
        <v>0.41666666666666669</v>
      </c>
      <c r="B25" s="332"/>
      <c r="C25" s="313" t="s">
        <v>36</v>
      </c>
      <c r="D25" s="315"/>
      <c r="E25" s="313"/>
      <c r="F25" s="314"/>
      <c r="G25" s="315"/>
      <c r="H25" s="313"/>
      <c r="I25" s="314"/>
      <c r="J25" s="315"/>
      <c r="K25" s="313"/>
      <c r="L25" s="314"/>
      <c r="M25" s="315"/>
      <c r="N25" s="313"/>
      <c r="O25" s="314"/>
      <c r="P25" s="315"/>
      <c r="Q25" s="322"/>
      <c r="R25" s="323"/>
      <c r="S25" s="319"/>
      <c r="T25" s="320"/>
      <c r="U25" s="321"/>
      <c r="V25" s="319"/>
      <c r="W25" s="320"/>
      <c r="X25" s="321"/>
      <c r="Y25" s="202"/>
      <c r="Z25" s="292"/>
      <c r="AA25" s="293"/>
      <c r="AB25" s="294"/>
      <c r="AC25" s="292"/>
      <c r="AD25" s="293"/>
      <c r="AE25" s="294"/>
      <c r="AF25" s="285"/>
      <c r="AG25" s="286"/>
      <c r="AH25" s="282"/>
      <c r="AI25" s="283"/>
      <c r="AJ25" s="284"/>
      <c r="AK25" s="282"/>
      <c r="AL25" s="283"/>
      <c r="AM25" s="284"/>
    </row>
    <row r="26" spans="1:39" ht="18" customHeight="1" x14ac:dyDescent="0.3">
      <c r="A26" s="333"/>
      <c r="B26" s="334"/>
      <c r="C26" s="287" t="s">
        <v>37</v>
      </c>
      <c r="D26" s="289"/>
      <c r="E26" s="287"/>
      <c r="F26" s="288"/>
      <c r="G26" s="289"/>
      <c r="H26" s="287"/>
      <c r="I26" s="288"/>
      <c r="J26" s="289"/>
      <c r="K26" s="287"/>
      <c r="L26" s="288"/>
      <c r="M26" s="289"/>
      <c r="N26" s="287"/>
      <c r="O26" s="288"/>
      <c r="P26" s="289"/>
      <c r="Q26" s="290"/>
      <c r="R26" s="291"/>
      <c r="S26" s="273"/>
      <c r="T26" s="274"/>
      <c r="U26" s="275"/>
      <c r="V26" s="273"/>
      <c r="W26" s="274"/>
      <c r="X26" s="275"/>
      <c r="Y26" s="202"/>
      <c r="Z26" s="287"/>
      <c r="AA26" s="288"/>
      <c r="AB26" s="289"/>
      <c r="AC26" s="287"/>
      <c r="AD26" s="288"/>
      <c r="AE26" s="289"/>
      <c r="AF26" s="290"/>
      <c r="AG26" s="291"/>
      <c r="AH26" s="273"/>
      <c r="AI26" s="274"/>
      <c r="AJ26" s="275"/>
      <c r="AK26" s="273"/>
      <c r="AL26" s="274"/>
      <c r="AM26" s="275"/>
    </row>
    <row r="27" spans="1:39" ht="18" customHeight="1" x14ac:dyDescent="0.3">
      <c r="A27" s="331"/>
      <c r="B27" s="332"/>
      <c r="C27" s="313" t="s">
        <v>38</v>
      </c>
      <c r="D27" s="315"/>
      <c r="E27" s="313"/>
      <c r="F27" s="314"/>
      <c r="G27" s="315"/>
      <c r="H27" s="313"/>
      <c r="I27" s="314"/>
      <c r="J27" s="315"/>
      <c r="K27" s="313"/>
      <c r="L27" s="314"/>
      <c r="M27" s="315"/>
      <c r="N27" s="313"/>
      <c r="O27" s="314"/>
      <c r="P27" s="315"/>
      <c r="Q27" s="322"/>
      <c r="R27" s="323"/>
      <c r="S27" s="319"/>
      <c r="T27" s="320"/>
      <c r="U27" s="321"/>
      <c r="V27" s="319"/>
      <c r="W27" s="320"/>
      <c r="X27" s="321"/>
      <c r="Y27" s="202"/>
      <c r="Z27" s="292"/>
      <c r="AA27" s="293"/>
      <c r="AB27" s="294"/>
      <c r="AC27" s="292"/>
      <c r="AD27" s="293"/>
      <c r="AE27" s="294"/>
      <c r="AF27" s="285"/>
      <c r="AG27" s="286"/>
      <c r="AH27" s="282"/>
      <c r="AI27" s="283"/>
      <c r="AJ27" s="284"/>
      <c r="AK27" s="282"/>
      <c r="AL27" s="283"/>
      <c r="AM27" s="284"/>
    </row>
    <row r="28" spans="1:39" ht="18" customHeight="1" x14ac:dyDescent="0.3">
      <c r="A28" s="333">
        <f>'[1]Master Schedule'!$A$28:$B$28</f>
        <v>0.45833333333333331</v>
      </c>
      <c r="B28" s="334"/>
      <c r="C28" s="287" t="s">
        <v>39</v>
      </c>
      <c r="D28" s="289"/>
      <c r="E28" s="287"/>
      <c r="F28" s="288"/>
      <c r="G28" s="289"/>
      <c r="H28" s="287"/>
      <c r="I28" s="288"/>
      <c r="J28" s="289"/>
      <c r="K28" s="287"/>
      <c r="L28" s="288"/>
      <c r="M28" s="289"/>
      <c r="N28" s="287"/>
      <c r="O28" s="288"/>
      <c r="P28" s="289"/>
      <c r="Q28" s="290"/>
      <c r="R28" s="291"/>
      <c r="S28" s="273"/>
      <c r="T28" s="274"/>
      <c r="U28" s="275"/>
      <c r="V28" s="273"/>
      <c r="W28" s="274"/>
      <c r="X28" s="275"/>
      <c r="Y28" s="202"/>
      <c r="Z28" s="287"/>
      <c r="AA28" s="288"/>
      <c r="AB28" s="289"/>
      <c r="AC28" s="287"/>
      <c r="AD28" s="288"/>
      <c r="AE28" s="289"/>
      <c r="AF28" s="290"/>
      <c r="AG28" s="291"/>
      <c r="AH28" s="273"/>
      <c r="AI28" s="274"/>
      <c r="AJ28" s="275"/>
      <c r="AK28" s="273"/>
      <c r="AL28" s="274"/>
      <c r="AM28" s="275"/>
    </row>
    <row r="29" spans="1:39" ht="18" customHeight="1" x14ac:dyDescent="0.3">
      <c r="A29" s="331"/>
      <c r="B29" s="332"/>
      <c r="C29" s="313" t="s">
        <v>40</v>
      </c>
      <c r="D29" s="315"/>
      <c r="E29" s="313"/>
      <c r="F29" s="314"/>
      <c r="G29" s="315"/>
      <c r="H29" s="313"/>
      <c r="I29" s="314"/>
      <c r="J29" s="315"/>
      <c r="K29" s="313"/>
      <c r="L29" s="314"/>
      <c r="M29" s="315"/>
      <c r="N29" s="313"/>
      <c r="O29" s="314"/>
      <c r="P29" s="315"/>
      <c r="Q29" s="322"/>
      <c r="R29" s="323"/>
      <c r="S29" s="319"/>
      <c r="T29" s="320"/>
      <c r="U29" s="321"/>
      <c r="V29" s="319"/>
      <c r="W29" s="320"/>
      <c r="X29" s="321"/>
      <c r="Y29" s="202"/>
      <c r="Z29" s="292"/>
      <c r="AA29" s="293"/>
      <c r="AB29" s="294"/>
      <c r="AC29" s="292"/>
      <c r="AD29" s="293"/>
      <c r="AE29" s="294"/>
      <c r="AF29" s="285"/>
      <c r="AG29" s="286"/>
      <c r="AH29" s="282"/>
      <c r="AI29" s="283"/>
      <c r="AJ29" s="284"/>
      <c r="AK29" s="282"/>
      <c r="AL29" s="283"/>
      <c r="AM29" s="284"/>
    </row>
    <row r="30" spans="1:39" ht="18" customHeight="1" x14ac:dyDescent="0.3">
      <c r="A30" s="333"/>
      <c r="B30" s="334"/>
      <c r="C30" s="287" t="s">
        <v>41</v>
      </c>
      <c r="D30" s="289"/>
      <c r="E30" s="287"/>
      <c r="F30" s="288"/>
      <c r="G30" s="289"/>
      <c r="H30" s="287"/>
      <c r="I30" s="288"/>
      <c r="J30" s="289"/>
      <c r="K30" s="287"/>
      <c r="L30" s="288"/>
      <c r="M30" s="289"/>
      <c r="N30" s="287"/>
      <c r="O30" s="288"/>
      <c r="P30" s="289"/>
      <c r="Q30" s="290"/>
      <c r="R30" s="291"/>
      <c r="S30" s="273"/>
      <c r="T30" s="274"/>
      <c r="U30" s="275"/>
      <c r="V30" s="273"/>
      <c r="W30" s="274"/>
      <c r="X30" s="275"/>
      <c r="Y30" s="202"/>
      <c r="Z30" s="287"/>
      <c r="AA30" s="288"/>
      <c r="AB30" s="289"/>
      <c r="AC30" s="287"/>
      <c r="AD30" s="288"/>
      <c r="AE30" s="289"/>
      <c r="AF30" s="290"/>
      <c r="AG30" s="291"/>
      <c r="AH30" s="273"/>
      <c r="AI30" s="274"/>
      <c r="AJ30" s="275"/>
      <c r="AK30" s="273"/>
      <c r="AL30" s="274"/>
      <c r="AM30" s="275"/>
    </row>
    <row r="31" spans="1:39" ht="18" customHeight="1" x14ac:dyDescent="0.3">
      <c r="A31" s="331"/>
      <c r="B31" s="332"/>
      <c r="C31" s="313" t="s">
        <v>42</v>
      </c>
      <c r="D31" s="315"/>
      <c r="E31" s="313"/>
      <c r="F31" s="314"/>
      <c r="G31" s="315"/>
      <c r="H31" s="313"/>
      <c r="I31" s="314"/>
      <c r="J31" s="315"/>
      <c r="K31" s="313"/>
      <c r="L31" s="314"/>
      <c r="M31" s="315"/>
      <c r="N31" s="313"/>
      <c r="O31" s="314"/>
      <c r="P31" s="315"/>
      <c r="Q31" s="322"/>
      <c r="R31" s="323"/>
      <c r="S31" s="319"/>
      <c r="T31" s="320"/>
      <c r="U31" s="321"/>
      <c r="V31" s="319"/>
      <c r="W31" s="320"/>
      <c r="X31" s="321"/>
      <c r="Y31" s="202"/>
      <c r="Z31" s="292"/>
      <c r="AA31" s="293"/>
      <c r="AB31" s="294"/>
      <c r="AC31" s="292"/>
      <c r="AD31" s="293"/>
      <c r="AE31" s="294"/>
      <c r="AF31" s="285"/>
      <c r="AG31" s="286"/>
      <c r="AH31" s="282"/>
      <c r="AI31" s="283"/>
      <c r="AJ31" s="284"/>
      <c r="AK31" s="282"/>
      <c r="AL31" s="283"/>
      <c r="AM31" s="284"/>
    </row>
    <row r="32" spans="1:39" ht="15.75" customHeight="1" x14ac:dyDescent="0.3"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</row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</sheetData>
  <mergeCells count="198">
    <mergeCell ref="A25:B25"/>
    <mergeCell ref="A23:B23"/>
    <mergeCell ref="H24:J24"/>
    <mergeCell ref="K24:M24"/>
    <mergeCell ref="E25:G25"/>
    <mergeCell ref="E29:G29"/>
    <mergeCell ref="N26:P26"/>
    <mergeCell ref="N25:P25"/>
    <mergeCell ref="Z10:AM17"/>
    <mergeCell ref="A10:D10"/>
    <mergeCell ref="A21:B21"/>
    <mergeCell ref="A20:C20"/>
    <mergeCell ref="A11:D11"/>
    <mergeCell ref="A22:B22"/>
    <mergeCell ref="A18:X18"/>
    <mergeCell ref="Q27:R27"/>
    <mergeCell ref="N27:P27"/>
    <mergeCell ref="A26:B26"/>
    <mergeCell ref="C26:D26"/>
    <mergeCell ref="K26:M26"/>
    <mergeCell ref="A12:D12"/>
    <mergeCell ref="C25:D25"/>
    <mergeCell ref="K22:M22"/>
    <mergeCell ref="N22:P22"/>
    <mergeCell ref="C24:D24"/>
    <mergeCell ref="A24:B24"/>
    <mergeCell ref="C21:D21"/>
    <mergeCell ref="C23:D23"/>
    <mergeCell ref="E22:G22"/>
    <mergeCell ref="E21:G21"/>
    <mergeCell ref="E13:X13"/>
    <mergeCell ref="E15:X15"/>
    <mergeCell ref="E14:X14"/>
    <mergeCell ref="C22:D22"/>
    <mergeCell ref="S22:U22"/>
    <mergeCell ref="A15:D15"/>
    <mergeCell ref="A16:D16"/>
    <mergeCell ref="A14:D14"/>
    <mergeCell ref="V22:X22"/>
    <mergeCell ref="E23:G23"/>
    <mergeCell ref="K21:M21"/>
    <mergeCell ref="N21:P21"/>
    <mergeCell ref="N23:P23"/>
    <mergeCell ref="V24:X24"/>
    <mergeCell ref="E24:G24"/>
    <mergeCell ref="S24:U24"/>
    <mergeCell ref="N24:P24"/>
    <mergeCell ref="V23:X23"/>
    <mergeCell ref="A31:B31"/>
    <mergeCell ref="K30:M30"/>
    <mergeCell ref="A28:B28"/>
    <mergeCell ref="A29:B29"/>
    <mergeCell ref="C28:D28"/>
    <mergeCell ref="A27:B27"/>
    <mergeCell ref="N30:P30"/>
    <mergeCell ref="A30:B30"/>
    <mergeCell ref="C30:D30"/>
    <mergeCell ref="C29:D29"/>
    <mergeCell ref="K31:M31"/>
    <mergeCell ref="N29:P29"/>
    <mergeCell ref="K29:M29"/>
    <mergeCell ref="K27:M27"/>
    <mergeCell ref="H31:J31"/>
    <mergeCell ref="H30:J30"/>
    <mergeCell ref="C31:D31"/>
    <mergeCell ref="E31:G31"/>
    <mergeCell ref="C27:D27"/>
    <mergeCell ref="E30:G30"/>
    <mergeCell ref="E11:X11"/>
    <mergeCell ref="E12:X12"/>
    <mergeCell ref="H21:J21"/>
    <mergeCell ref="V26:X26"/>
    <mergeCell ref="V25:X25"/>
    <mergeCell ref="H25:J25"/>
    <mergeCell ref="E28:G28"/>
    <mergeCell ref="E27:G27"/>
    <mergeCell ref="E26:G26"/>
    <mergeCell ref="H27:J27"/>
    <mergeCell ref="H28:J28"/>
    <mergeCell ref="S26:U26"/>
    <mergeCell ref="S27:U27"/>
    <mergeCell ref="S28:U28"/>
    <mergeCell ref="Q29:R29"/>
    <mergeCell ref="Q28:R28"/>
    <mergeCell ref="K25:M25"/>
    <mergeCell ref="S23:U23"/>
    <mergeCell ref="Q26:R26"/>
    <mergeCell ref="K28:M28"/>
    <mergeCell ref="N28:P28"/>
    <mergeCell ref="Q24:R24"/>
    <mergeCell ref="Q25:R25"/>
    <mergeCell ref="S25:U25"/>
    <mergeCell ref="Q23:R23"/>
    <mergeCell ref="V21:X21"/>
    <mergeCell ref="H23:J23"/>
    <mergeCell ref="K23:M23"/>
    <mergeCell ref="S21:U21"/>
    <mergeCell ref="Q22:R22"/>
    <mergeCell ref="Q21:R21"/>
    <mergeCell ref="H29:J29"/>
    <mergeCell ref="N31:P31"/>
    <mergeCell ref="Z27:AB27"/>
    <mergeCell ref="AC27:AE27"/>
    <mergeCell ref="AF27:AG27"/>
    <mergeCell ref="AH27:AJ27"/>
    <mergeCell ref="Z29:AB29"/>
    <mergeCell ref="AC29:AE29"/>
    <mergeCell ref="AH30:AJ30"/>
    <mergeCell ref="V28:X28"/>
    <mergeCell ref="V27:X27"/>
    <mergeCell ref="V30:X30"/>
    <mergeCell ref="V29:X29"/>
    <mergeCell ref="V31:X31"/>
    <mergeCell ref="S31:U31"/>
    <mergeCell ref="S30:U30"/>
    <mergeCell ref="Q30:R30"/>
    <mergeCell ref="S29:U29"/>
    <mergeCell ref="Q31:R31"/>
    <mergeCell ref="A3:AM3"/>
    <mergeCell ref="AC21:AE21"/>
    <mergeCell ref="Z22:AB22"/>
    <mergeCell ref="AC22:AE22"/>
    <mergeCell ref="AF22:AG22"/>
    <mergeCell ref="AH22:AJ22"/>
    <mergeCell ref="AK22:AM22"/>
    <mergeCell ref="Z23:AB23"/>
    <mergeCell ref="AC23:AE23"/>
    <mergeCell ref="AF23:AG23"/>
    <mergeCell ref="AH23:AJ23"/>
    <mergeCell ref="AK23:AM23"/>
    <mergeCell ref="Z21:AB21"/>
    <mergeCell ref="E10:X10"/>
    <mergeCell ref="H22:J22"/>
    <mergeCell ref="R20:X20"/>
    <mergeCell ref="I19:P19"/>
    <mergeCell ref="D20:F20"/>
    <mergeCell ref="E17:X17"/>
    <mergeCell ref="E16:X16"/>
    <mergeCell ref="A17:D17"/>
    <mergeCell ref="A13:D13"/>
    <mergeCell ref="A4:X4"/>
    <mergeCell ref="Z31:AB31"/>
    <mergeCell ref="AC31:AE31"/>
    <mergeCell ref="AF31:AG31"/>
    <mergeCell ref="AH31:AJ31"/>
    <mergeCell ref="AK31:AM31"/>
    <mergeCell ref="A1:Z1"/>
    <mergeCell ref="AA1:AM1"/>
    <mergeCell ref="A7:D7"/>
    <mergeCell ref="A6:D6"/>
    <mergeCell ref="A5:D5"/>
    <mergeCell ref="E5:L5"/>
    <mergeCell ref="E6:L6"/>
    <mergeCell ref="E7:L7"/>
    <mergeCell ref="O5:V5"/>
    <mergeCell ref="O7:V7"/>
    <mergeCell ref="Z20:AB20"/>
    <mergeCell ref="AC20:AE20"/>
    <mergeCell ref="AF21:AG21"/>
    <mergeCell ref="AH21:AJ21"/>
    <mergeCell ref="AK21:AM21"/>
    <mergeCell ref="Z30:AB30"/>
    <mergeCell ref="AC30:AE30"/>
    <mergeCell ref="AF30:AG30"/>
    <mergeCell ref="A2:AM2"/>
    <mergeCell ref="AF29:AG29"/>
    <mergeCell ref="AH29:AJ29"/>
    <mergeCell ref="AK29:AM29"/>
    <mergeCell ref="Z28:AB28"/>
    <mergeCell ref="AC28:AE28"/>
    <mergeCell ref="AF28:AG28"/>
    <mergeCell ref="AH28:AJ28"/>
    <mergeCell ref="AK28:AM28"/>
    <mergeCell ref="AK30:AM30"/>
    <mergeCell ref="AK26:AM26"/>
    <mergeCell ref="O6:V6"/>
    <mergeCell ref="Z6:AC7"/>
    <mergeCell ref="Z5:AC5"/>
    <mergeCell ref="AD5:AM5"/>
    <mergeCell ref="AD6:AM7"/>
    <mergeCell ref="A9:X9"/>
    <mergeCell ref="Z9:AM9"/>
    <mergeCell ref="AK27:AM27"/>
    <mergeCell ref="Z26:AB26"/>
    <mergeCell ref="AC26:AE26"/>
    <mergeCell ref="AF26:AG26"/>
    <mergeCell ref="AH26:AJ26"/>
    <mergeCell ref="Z24:AB24"/>
    <mergeCell ref="AC24:AE24"/>
    <mergeCell ref="AF24:AG24"/>
    <mergeCell ref="AH24:AJ24"/>
    <mergeCell ref="AK24:AM24"/>
    <mergeCell ref="Z25:AB25"/>
    <mergeCell ref="AC25:AE25"/>
    <mergeCell ref="AF25:AG25"/>
    <mergeCell ref="AH25:AJ25"/>
    <mergeCell ref="AK25:AM25"/>
    <mergeCell ref="H26:J26"/>
  </mergeCells>
  <conditionalFormatting sqref="A1:B1048576">
    <cfRule type="containsText" dxfId="7878" priority="5" operator="containsText" text="12:00 AM">
      <formula>NOT(ISERROR(SEARCH("12:00 AM",A1)))</formula>
    </cfRule>
  </conditionalFormatting>
  <conditionalFormatting sqref="E5:L7">
    <cfRule type="beginsWith" dxfId="7877" priority="4" operator="beginsWith" text="0">
      <formula>LEFT(E5,LEN("0"))="0"</formula>
    </cfRule>
  </conditionalFormatting>
  <conditionalFormatting sqref="O6:V7">
    <cfRule type="beginsWith" dxfId="7876" priority="3" operator="beginsWith" text="0">
      <formula>LEFT(O6,LEN("0"))="0"</formula>
    </cfRule>
  </conditionalFormatting>
  <conditionalFormatting sqref="AD5:AM7">
    <cfRule type="beginsWith" dxfId="7875" priority="2" operator="beginsWith" text="0">
      <formula>LEFT(AD5,LEN("0"))="0"</formula>
    </cfRule>
  </conditionalFormatting>
  <conditionalFormatting sqref="Z10">
    <cfRule type="beginsWith" dxfId="7874" priority="1" operator="beginsWith" text="0">
      <formula>LEFT(Z10,LEN("0"))="0"</formula>
    </cfRule>
  </conditionalFormatting>
  <dataValidations count="3">
    <dataValidation type="list" allowBlank="1" sqref="S22:S31 AH22:AH31" xr:uid="{00000000-0002-0000-0000-000000000000}">
      <formula1>"500 - Deaf-Blindness,505 - ED,510 - CD,515 - Hearing Loss,525 - SLD,530 - Multiple Disability,540 - Vision Loss,545 - Deafness,550 - S/LI,555 - OHI,560 - ASD,565 - TBI,570 - Developmental Delay"</formula1>
    </dataValidation>
    <dataValidation type="custom" allowBlank="1" showDropDown="1" sqref="Q22:Q31 AF22:AF31" xr:uid="{00000000-0002-0000-0000-000001000000}">
      <formula1>OR(NOT(ISERROR(DATEVALUE(Q22))), AND(ISNUMBER(Q22), LEFT(CELL("format", Q22))="D"))</formula1>
    </dataValidation>
    <dataValidation type="list" allowBlank="1" sqref="V22:V31 AK22:AK31" xr:uid="{00000000-0002-0000-0000-000002000000}">
      <formula1>"Initial,Reevaluation,Initial - Transition,Reeval - Transition,Transition Only"</formula1>
    </dataValidation>
  </dataValidations>
  <pageMargins left="0.25" right="0.25" top="0.75" bottom="0.75" header="0" footer="0"/>
  <pageSetup scale="6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Schedule'!C30</f>
        <v>File 9</v>
      </c>
      <c r="F1" s="770"/>
      <c r="G1" s="775" t="s">
        <v>43</v>
      </c>
      <c r="H1" s="770"/>
      <c r="I1" s="770"/>
      <c r="J1" s="769">
        <f>'Master Schedule'!E30</f>
        <v>0</v>
      </c>
      <c r="K1" s="770"/>
      <c r="L1" s="770"/>
      <c r="M1" s="775" t="s">
        <v>44</v>
      </c>
      <c r="N1" s="770"/>
      <c r="O1" s="770"/>
      <c r="P1" s="769">
        <f>'Master Schedule'!H30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Schedule'!K30</f>
        <v>0</v>
      </c>
      <c r="F4" s="612"/>
      <c r="G4" s="612"/>
      <c r="H4" s="612"/>
      <c r="I4" s="613"/>
      <c r="J4" s="723">
        <f>'Master Schedule'!N30</f>
        <v>0</v>
      </c>
      <c r="K4" s="724"/>
      <c r="L4" s="724"/>
      <c r="M4" s="724"/>
      <c r="N4" s="725"/>
      <c r="O4" s="726">
        <f>'Master Schedule'!Q30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Schedule'!S30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Schedule'!V30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0.5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0.5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0.5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0.5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0.5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0.5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0.5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0.5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0.5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0.5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0.5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0.5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0.5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0.5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145"/>
      <c r="J908" s="145"/>
      <c r="K908" s="145"/>
      <c r="L908" s="145"/>
      <c r="M908" s="145"/>
      <c r="N908" s="14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6"/>
      <c r="H986" s="87"/>
      <c r="I986" s="87"/>
      <c r="J986" s="87"/>
      <c r="K986" s="87"/>
      <c r="L986" s="87"/>
      <c r="M986" s="87"/>
      <c r="N986" s="87"/>
      <c r="O986" s="87"/>
      <c r="P986" s="87"/>
      <c r="Q986" s="88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No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324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5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O992:Q992"/>
    <mergeCell ref="A968:F968"/>
    <mergeCell ref="A969:F986"/>
    <mergeCell ref="G969:Q969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33:P935"/>
    <mergeCell ref="I934:J934"/>
    <mergeCell ref="K937:P939"/>
    <mergeCell ref="I938:J938"/>
    <mergeCell ref="K941:P943"/>
    <mergeCell ref="I942:J942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K909:P911"/>
    <mergeCell ref="I910:J910"/>
    <mergeCell ref="K913:P915"/>
    <mergeCell ref="I914:J914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T901:U901"/>
    <mergeCell ref="G902:Q902"/>
    <mergeCell ref="G903:Q903"/>
    <mergeCell ref="A904:F906"/>
    <mergeCell ref="G904:Q906"/>
    <mergeCell ref="I893:L893"/>
    <mergeCell ref="N893:O893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29:P931"/>
    <mergeCell ref="N841:O841"/>
    <mergeCell ref="G844:I844"/>
    <mergeCell ref="J844:Q844"/>
    <mergeCell ref="I827:L827"/>
    <mergeCell ref="N827:O827"/>
    <mergeCell ref="I807:L807"/>
    <mergeCell ref="N807:O807"/>
    <mergeCell ref="I811:L811"/>
    <mergeCell ref="N811:O811"/>
    <mergeCell ref="A813:F813"/>
    <mergeCell ref="A814:R814"/>
    <mergeCell ref="A772:F812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G817:Q817"/>
    <mergeCell ref="G772:I772"/>
    <mergeCell ref="J772:Q772"/>
    <mergeCell ref="G773:Q773"/>
    <mergeCell ref="I775:L775"/>
    <mergeCell ref="N775:O775"/>
    <mergeCell ref="I779:L779"/>
    <mergeCell ref="N779:O779"/>
    <mergeCell ref="J758:Q758"/>
    <mergeCell ref="G759:Q75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G716:J716"/>
    <mergeCell ref="K716:M716"/>
    <mergeCell ref="N716:Q716"/>
    <mergeCell ref="A725:F727"/>
    <mergeCell ref="G725:Q727"/>
    <mergeCell ref="A728:R728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I737:L737"/>
    <mergeCell ref="N737:O737"/>
    <mergeCell ref="T737:U737"/>
    <mergeCell ref="N755:O755"/>
    <mergeCell ref="G758:I758"/>
    <mergeCell ref="T751:U75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19:F720"/>
    <mergeCell ref="G719:M719"/>
    <mergeCell ref="N719:Q719"/>
    <mergeCell ref="W719:Y728"/>
    <mergeCell ref="A708:F708"/>
    <mergeCell ref="G708:Q708"/>
    <mergeCell ref="S708:AB708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T711:U711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1576" priority="773" operator="equal">
      <formula>"TRUE"</formula>
    </cfRule>
  </conditionalFormatting>
  <conditionalFormatting sqref="N719:Q719">
    <cfRule type="containsText" dxfId="1575" priority="758" operator="containsText" text="12/31/1916">
      <formula>NOT(ISERROR(SEARCH("12/31/1916",N719)))</formula>
    </cfRule>
    <cfRule type="cellIs" dxfId="1574" priority="777" operator="equal">
      <formula>"DOB not determined"</formula>
    </cfRule>
  </conditionalFormatting>
  <conditionalFormatting sqref="L121:N121">
    <cfRule type="cellIs" dxfId="1573" priority="778" operator="equal">
      <formula>"Not Determined"</formula>
    </cfRule>
  </conditionalFormatting>
  <conditionalFormatting sqref="K68:M68">
    <cfRule type="expression" dxfId="1572" priority="779">
      <formula>K68=30</formula>
    </cfRule>
  </conditionalFormatting>
  <conditionalFormatting sqref="K68:M68">
    <cfRule type="containsText" dxfId="1571" priority="780" operator="containsText" text="#VALUE!">
      <formula>NOT(ISERROR(SEARCH(("#VALUE!"),(K68))))</formula>
    </cfRule>
  </conditionalFormatting>
  <conditionalFormatting sqref="G282 L282">
    <cfRule type="cellIs" dxfId="1570" priority="781" operator="equal">
      <formula>"FALSE"</formula>
    </cfRule>
  </conditionalFormatting>
  <conditionalFormatting sqref="G282 L282">
    <cfRule type="cellIs" dxfId="1569" priority="782" operator="equal">
      <formula>"TRUE"</formula>
    </cfRule>
  </conditionalFormatting>
  <conditionalFormatting sqref="Q123:R123">
    <cfRule type="containsText" dxfId="1568" priority="783" operator="containsText" text="Not">
      <formula>NOT(ISERROR(SEARCH("Not",Q123)))</formula>
    </cfRule>
  </conditionalFormatting>
  <conditionalFormatting sqref="L121:N121">
    <cfRule type="expression" dxfId="1567" priority="784">
      <formula>L121&lt;2</formula>
    </cfRule>
  </conditionalFormatting>
  <conditionalFormatting sqref="Q123:R123">
    <cfRule type="expression" dxfId="1566" priority="785">
      <formula>Q123&lt;31</formula>
    </cfRule>
  </conditionalFormatting>
  <conditionalFormatting sqref="K991:M991">
    <cfRule type="cellIs" dxfId="1565" priority="786" operator="equal">
      <formula>"Input date sent"</formula>
    </cfRule>
  </conditionalFormatting>
  <conditionalFormatting sqref="N71:O82 N93:O104">
    <cfRule type="containsBlanks" dxfId="1564" priority="768">
      <formula>LEN(TRIM(N71))=0</formula>
    </cfRule>
    <cfRule type="cellIs" dxfId="1563" priority="771" operator="lessThan">
      <formula>$K$66</formula>
    </cfRule>
    <cfRule type="cellIs" dxfId="1562" priority="772" operator="greaterThan">
      <formula>$K$68</formula>
    </cfRule>
  </conditionalFormatting>
  <conditionalFormatting sqref="N84:O91">
    <cfRule type="cellIs" dxfId="1561" priority="769" operator="greaterThan">
      <formula>$K$66-1</formula>
    </cfRule>
    <cfRule type="cellIs" dxfId="1560" priority="770" operator="greaterThan">
      <formula>$K$66</formula>
    </cfRule>
  </conditionalFormatting>
  <conditionalFormatting sqref="N71:O82">
    <cfRule type="cellIs" dxfId="1559" priority="767" operator="greaterThan">
      <formula>$L$108</formula>
    </cfRule>
    <cfRule type="containsBlanks" dxfId="1558" priority="787">
      <formula>LEN(TRIM(N71))=0</formula>
    </cfRule>
  </conditionalFormatting>
  <conditionalFormatting sqref="N93:O104">
    <cfRule type="cellIs" dxfId="1557" priority="766" operator="greaterThan">
      <formula>$L$108</formula>
    </cfRule>
  </conditionalFormatting>
  <conditionalFormatting sqref="L122:N122">
    <cfRule type="cellIs" dxfId="1556" priority="765" operator="greaterThan">
      <formula>$Q$122</formula>
    </cfRule>
  </conditionalFormatting>
  <conditionalFormatting sqref="L269:N269">
    <cfRule type="containsBlanks" dxfId="1555" priority="763">
      <formula>LEN(TRIM(L269))=0</formula>
    </cfRule>
    <cfRule type="cellIs" dxfId="1554" priority="764" operator="lessThan">
      <formula>$Q$269</formula>
    </cfRule>
  </conditionalFormatting>
  <conditionalFormatting sqref="Q129:R129">
    <cfRule type="cellIs" dxfId="1553" priority="761" operator="equal">
      <formula>"12/30/3796"</formula>
    </cfRule>
  </conditionalFormatting>
  <conditionalFormatting sqref="Q129:R129">
    <cfRule type="cellIs" dxfId="1552" priority="762" operator="equal">
      <formula>"Not Determined"</formula>
    </cfRule>
  </conditionalFormatting>
  <conditionalFormatting sqref="Q270:R270">
    <cfRule type="expression" dxfId="1551" priority="759">
      <formula>Q270=693596</formula>
    </cfRule>
  </conditionalFormatting>
  <conditionalFormatting sqref="Q270:R270">
    <cfRule type="cellIs" dxfId="1550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1549" priority="774" operator="equal">
      <formula>"N/A"</formula>
    </cfRule>
    <cfRule type="cellIs" dxfId="1548" priority="775" operator="equal">
      <formula>100%</formula>
    </cfRule>
    <cfRule type="cellIs" dxfId="1547" priority="776" operator="lessThan">
      <formula>"100%"</formula>
    </cfRule>
  </conditionalFormatting>
  <conditionalFormatting sqref="Q6">
    <cfRule type="containsText" dxfId="1546" priority="755" operator="containsText" text="119">
      <formula>NOT(ISERROR(SEARCH(("119"),(Q6))))</formula>
    </cfRule>
  </conditionalFormatting>
  <conditionalFormatting sqref="D8:F8 J6 I8:J8">
    <cfRule type="containsText" dxfId="1545" priority="756" operator="containsText" text="Reeval">
      <formula>NOT(ISERROR(SEARCH(("Reeval"),(D6))))</formula>
    </cfRule>
  </conditionalFormatting>
  <conditionalFormatting sqref="D8:F8 J6 I8:J8">
    <cfRule type="containsText" dxfId="1544" priority="757" operator="containsText" text="Initial">
      <formula>NOT(ISERROR(SEARCH(("Initial"),(D6))))</formula>
    </cfRule>
  </conditionalFormatting>
  <conditionalFormatting sqref="A5:C5 J3:J4 A6">
    <cfRule type="cellIs" dxfId="1543" priority="754" operator="equal">
      <formula>"Confidential"</formula>
    </cfRule>
  </conditionalFormatting>
  <conditionalFormatting sqref="T15:U15">
    <cfRule type="containsText" dxfId="1542" priority="753" operator="containsText" text="Select">
      <formula>NOT(ISERROR(SEARCH("Select",T15)))</formula>
    </cfRule>
  </conditionalFormatting>
  <conditionalFormatting sqref="T21:U21">
    <cfRule type="containsText" dxfId="1541" priority="752" operator="containsText" text="Select">
      <formula>NOT(ISERROR(SEARCH("Select",T21)))</formula>
    </cfRule>
  </conditionalFormatting>
  <conditionalFormatting sqref="T28:U28">
    <cfRule type="containsText" dxfId="1540" priority="751" operator="containsText" text="Select">
      <formula>NOT(ISERROR(SEARCH("Select",T28)))</formula>
    </cfRule>
  </conditionalFormatting>
  <conditionalFormatting sqref="T37:U37">
    <cfRule type="containsText" dxfId="1539" priority="750" operator="containsText" text="Select">
      <formula>NOT(ISERROR(SEARCH("Select",T37)))</formula>
    </cfRule>
  </conditionalFormatting>
  <conditionalFormatting sqref="T40:U40">
    <cfRule type="containsText" dxfId="1538" priority="749" operator="containsText" text="Select">
      <formula>NOT(ISERROR(SEARCH("Select",T40)))</formula>
    </cfRule>
  </conditionalFormatting>
  <conditionalFormatting sqref="T43:U43">
    <cfRule type="containsText" dxfId="1537" priority="748" operator="containsText" text="Select">
      <formula>NOT(ISERROR(SEARCH("Select",T43)))</formula>
    </cfRule>
  </conditionalFormatting>
  <conditionalFormatting sqref="G55:G61">
    <cfRule type="cellIs" dxfId="1536" priority="747" operator="equal">
      <formula>"TRUE"</formula>
    </cfRule>
  </conditionalFormatting>
  <conditionalFormatting sqref="T53:U53">
    <cfRule type="containsText" dxfId="1535" priority="746" operator="containsText" text="Select">
      <formula>NOT(ISERROR(SEARCH("Select",T53)))</formula>
    </cfRule>
  </conditionalFormatting>
  <conditionalFormatting sqref="O48:P48 O52:P52 O56:P56 O60:P60">
    <cfRule type="containsText" dxfId="1534" priority="745" operator="containsText" text="Select">
      <formula>NOT(ISERROR(SEARCH("Select",O48)))</formula>
    </cfRule>
  </conditionalFormatting>
  <conditionalFormatting sqref="T66:U66">
    <cfRule type="containsText" dxfId="1533" priority="744" operator="containsText" text="Select">
      <formula>NOT(ISERROR(SEARCH("Select",T66)))</formula>
    </cfRule>
  </conditionalFormatting>
  <conditionalFormatting sqref="T73:U73">
    <cfRule type="containsText" dxfId="1532" priority="743" operator="containsText" text="Select">
      <formula>NOT(ISERROR(SEARCH("Select",T73)))</formula>
    </cfRule>
  </conditionalFormatting>
  <conditionalFormatting sqref="T85:U85">
    <cfRule type="containsText" dxfId="1531" priority="742" operator="containsText" text="Select">
      <formula>NOT(ISERROR(SEARCH("Select",T85)))</formula>
    </cfRule>
  </conditionalFormatting>
  <conditionalFormatting sqref="T95:U95">
    <cfRule type="containsText" dxfId="1530" priority="741" operator="containsText" text="Select">
      <formula>NOT(ISERROR(SEARCH("Select",T95)))</formula>
    </cfRule>
  </conditionalFormatting>
  <conditionalFormatting sqref="T106:U106">
    <cfRule type="containsText" dxfId="1529" priority="740" operator="containsText" text="Select">
      <formula>NOT(ISERROR(SEARCH("Select",T106)))</formula>
    </cfRule>
  </conditionalFormatting>
  <conditionalFormatting sqref="T110:U110">
    <cfRule type="containsText" dxfId="1528" priority="739" operator="containsText" text="Select">
      <formula>NOT(ISERROR(SEARCH("Select",T110)))</formula>
    </cfRule>
  </conditionalFormatting>
  <conditionalFormatting sqref="T113:U113">
    <cfRule type="containsText" dxfId="1527" priority="738" operator="containsText" text="Select">
      <formula>NOT(ISERROR(SEARCH("Select",T113)))</formula>
    </cfRule>
  </conditionalFormatting>
  <conditionalFormatting sqref="T116:U116">
    <cfRule type="containsText" dxfId="1526" priority="737" operator="containsText" text="Select">
      <formula>NOT(ISERROR(SEARCH("Select",T116)))</formula>
    </cfRule>
  </conditionalFormatting>
  <conditionalFormatting sqref="T119:U119">
    <cfRule type="containsText" dxfId="1525" priority="736" operator="containsText" text="Select">
      <formula>NOT(ISERROR(SEARCH("Select",T119)))</formula>
    </cfRule>
  </conditionalFormatting>
  <conditionalFormatting sqref="T122:U122">
    <cfRule type="containsText" dxfId="1524" priority="735" operator="containsText" text="Select">
      <formula>NOT(ISERROR(SEARCH("Select",T122)))</formula>
    </cfRule>
  </conditionalFormatting>
  <conditionalFormatting sqref="T125:U125">
    <cfRule type="containsText" dxfId="1523" priority="734" operator="containsText" text="Select">
      <formula>NOT(ISERROR(SEARCH("Select",T125)))</formula>
    </cfRule>
  </conditionalFormatting>
  <conditionalFormatting sqref="T128:U128">
    <cfRule type="containsText" dxfId="1522" priority="733" operator="containsText" text="Select">
      <formula>NOT(ISERROR(SEARCH("Select",T128)))</formula>
    </cfRule>
  </conditionalFormatting>
  <conditionalFormatting sqref="T131:U131">
    <cfRule type="containsText" dxfId="1521" priority="732" operator="containsText" text="Select">
      <formula>NOT(ISERROR(SEARCH("Select",T131)))</formula>
    </cfRule>
  </conditionalFormatting>
  <conditionalFormatting sqref="T138:U138">
    <cfRule type="containsText" dxfId="1520" priority="731" operator="containsText" text="Select">
      <formula>NOT(ISERROR(SEARCH("Select",T138)))</formula>
    </cfRule>
  </conditionalFormatting>
  <conditionalFormatting sqref="M145:N145">
    <cfRule type="containsText" dxfId="1519" priority="730" operator="containsText" text="Select">
      <formula>NOT(ISERROR(SEARCH("Select",M145)))</formula>
    </cfRule>
  </conditionalFormatting>
  <conditionalFormatting sqref="M149:N149">
    <cfRule type="containsText" dxfId="1518" priority="729" operator="containsText" text="Select">
      <formula>NOT(ISERROR(SEARCH("Select",M149)))</formula>
    </cfRule>
  </conditionalFormatting>
  <conditionalFormatting sqref="M153:N153">
    <cfRule type="containsText" dxfId="1517" priority="728" operator="containsText" text="Select">
      <formula>NOT(ISERROR(SEARCH("Select",M153)))</formula>
    </cfRule>
  </conditionalFormatting>
  <conditionalFormatting sqref="M157:N157">
    <cfRule type="containsText" dxfId="1516" priority="727" operator="containsText" text="Select">
      <formula>NOT(ISERROR(SEARCH("Select",M157)))</formula>
    </cfRule>
  </conditionalFormatting>
  <conditionalFormatting sqref="M161:N161">
    <cfRule type="containsText" dxfId="1515" priority="726" operator="containsText" text="Select">
      <formula>NOT(ISERROR(SEARCH("Select",M161)))</formula>
    </cfRule>
  </conditionalFormatting>
  <conditionalFormatting sqref="M165:N165">
    <cfRule type="containsText" dxfId="1514" priority="725" operator="containsText" text="Select">
      <formula>NOT(ISERROR(SEARCH("Select",M165)))</formula>
    </cfRule>
  </conditionalFormatting>
  <conditionalFormatting sqref="M169:N169">
    <cfRule type="containsText" dxfId="1513" priority="724" operator="containsText" text="Select">
      <formula>NOT(ISERROR(SEARCH("Select",M169)))</formula>
    </cfRule>
  </conditionalFormatting>
  <conditionalFormatting sqref="M173:N173">
    <cfRule type="containsText" dxfId="1512" priority="723" operator="containsText" text="Select">
      <formula>NOT(ISERROR(SEARCH("Select",M173)))</formula>
    </cfRule>
  </conditionalFormatting>
  <conditionalFormatting sqref="M177:N177">
    <cfRule type="containsText" dxfId="1511" priority="722" operator="containsText" text="Select">
      <formula>NOT(ISERROR(SEARCH("Select",M177)))</formula>
    </cfRule>
  </conditionalFormatting>
  <conditionalFormatting sqref="M181:N181">
    <cfRule type="containsText" dxfId="1510" priority="721" operator="containsText" text="Select">
      <formula>NOT(ISERROR(SEARCH("Select",M181)))</formula>
    </cfRule>
  </conditionalFormatting>
  <conditionalFormatting sqref="M189:N189">
    <cfRule type="containsText" dxfId="1509" priority="720" operator="containsText" text="Select">
      <formula>NOT(ISERROR(SEARCH("Select",M189)))</formula>
    </cfRule>
  </conditionalFormatting>
  <conditionalFormatting sqref="M193:N193">
    <cfRule type="containsText" dxfId="1508" priority="719" operator="containsText" text="Select">
      <formula>NOT(ISERROR(SEARCH("Select",M193)))</formula>
    </cfRule>
  </conditionalFormatting>
  <conditionalFormatting sqref="M197:N197">
    <cfRule type="containsText" dxfId="1507" priority="718" operator="containsText" text="Select">
      <formula>NOT(ISERROR(SEARCH("Select",M197)))</formula>
    </cfRule>
  </conditionalFormatting>
  <conditionalFormatting sqref="M201:N201">
    <cfRule type="containsText" dxfId="1506" priority="717" operator="containsText" text="Select">
      <formula>NOT(ISERROR(SEARCH("Select",M201)))</formula>
    </cfRule>
  </conditionalFormatting>
  <conditionalFormatting sqref="M205:N205">
    <cfRule type="containsText" dxfId="1505" priority="716" operator="containsText" text="Select">
      <formula>NOT(ISERROR(SEARCH("Select",M205)))</formula>
    </cfRule>
  </conditionalFormatting>
  <conditionalFormatting sqref="M209:N209">
    <cfRule type="containsText" dxfId="1504" priority="715" operator="containsText" text="Select">
      <formula>NOT(ISERROR(SEARCH("Select",M209)))</formula>
    </cfRule>
  </conditionalFormatting>
  <conditionalFormatting sqref="I217:J217">
    <cfRule type="containsText" dxfId="1503" priority="714" operator="containsText" text="Select">
      <formula>NOT(ISERROR(SEARCH("Select",I217)))</formula>
    </cfRule>
  </conditionalFormatting>
  <conditionalFormatting sqref="O222:P222">
    <cfRule type="containsText" dxfId="1502" priority="713" operator="containsText" text="Select">
      <formula>NOT(ISERROR(SEARCH("Select",O222)))</formula>
    </cfRule>
  </conditionalFormatting>
  <conditionalFormatting sqref="I222:J222">
    <cfRule type="containsText" dxfId="1501" priority="711" operator="containsText" text="Select">
      <formula>NOT(ISERROR(SEARCH("Select",I222)))</formula>
    </cfRule>
  </conditionalFormatting>
  <conditionalFormatting sqref="O217:P217">
    <cfRule type="containsText" dxfId="1500" priority="712" operator="containsText" text="Select">
      <formula>NOT(ISERROR(SEARCH("Select",O217)))</formula>
    </cfRule>
  </conditionalFormatting>
  <conditionalFormatting sqref="I217:J217 O217:P217 O222:P222 I222:J222">
    <cfRule type="containsText" dxfId="1499" priority="710" operator="containsText" text="No">
      <formula>NOT(ISERROR(SEARCH("No",I217)))</formula>
    </cfRule>
  </conditionalFormatting>
  <conditionalFormatting sqref="I237:J237">
    <cfRule type="containsText" dxfId="1498" priority="709" operator="containsText" text="Select">
      <formula>NOT(ISERROR(SEARCH("Select",I237)))</formula>
    </cfRule>
  </conditionalFormatting>
  <conditionalFormatting sqref="O242:P242">
    <cfRule type="containsText" dxfId="1497" priority="708" operator="containsText" text="Select">
      <formula>NOT(ISERROR(SEARCH("Select",O242)))</formula>
    </cfRule>
  </conditionalFormatting>
  <conditionalFormatting sqref="I242:J242">
    <cfRule type="containsText" dxfId="1496" priority="706" operator="containsText" text="Select">
      <formula>NOT(ISERROR(SEARCH("Select",I242)))</formula>
    </cfRule>
  </conditionalFormatting>
  <conditionalFormatting sqref="O237:P237">
    <cfRule type="containsText" dxfId="1495" priority="707" operator="containsText" text="Select">
      <formula>NOT(ISERROR(SEARCH("Select",O237)))</formula>
    </cfRule>
  </conditionalFormatting>
  <conditionalFormatting sqref="N251:Q251">
    <cfRule type="containsText" dxfId="1494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1493" priority="704" operator="containsText" text="Select">
      <formula>NOT(ISERROR(SEARCH("Select",I237)))</formula>
    </cfRule>
  </conditionalFormatting>
  <conditionalFormatting sqref="J283:K283">
    <cfRule type="containsText" dxfId="1492" priority="703" operator="containsText" text="Select">
      <formula>NOT(ISERROR(SEARCH("Select",J283)))</formula>
    </cfRule>
  </conditionalFormatting>
  <conditionalFormatting sqref="P107:Q107">
    <cfRule type="containsText" dxfId="1491" priority="701" operator="containsText" text="No">
      <formula>NOT(ISERROR(SEARCH("No",P107)))</formula>
    </cfRule>
    <cfRule type="containsText" dxfId="1490" priority="702" operator="containsText" text="Select">
      <formula>NOT(ISERROR(SEARCH("Select",P107)))</formula>
    </cfRule>
  </conditionalFormatting>
  <conditionalFormatting sqref="O60:P60 O56:P56 O52:P52 O48:P48">
    <cfRule type="containsText" dxfId="1489" priority="700" operator="containsText" text="No">
      <formula>NOT(ISERROR(SEARCH("No",O48)))</formula>
    </cfRule>
  </conditionalFormatting>
  <conditionalFormatting sqref="I217:J217 O217:P217 I222:J222 O222:P222">
    <cfRule type="containsText" dxfId="1488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1487" priority="698" operator="containsText" text="Unexcuse">
      <formula>NOT(ISERROR(SEARCH("Unexcuse",I237)))</formula>
    </cfRule>
  </conditionalFormatting>
  <conditionalFormatting sqref="L10:M10">
    <cfRule type="containsText" dxfId="1486" priority="697" operator="containsText" text="Select">
      <formula>NOT(ISERROR(SEARCH("Select",L10)))</formula>
    </cfRule>
  </conditionalFormatting>
  <conditionalFormatting sqref="L10:M10">
    <cfRule type="containsText" dxfId="1485" priority="696" operator="containsText" text="No">
      <formula>NOT(ISERROR(SEARCH("No",L10)))</formula>
    </cfRule>
  </conditionalFormatting>
  <conditionalFormatting sqref="O292:P292">
    <cfRule type="containsText" dxfId="1484" priority="694" operator="containsText" text="Select">
      <formula>NOT(ISERROR(SEARCH("Select",O292)))</formula>
    </cfRule>
  </conditionalFormatting>
  <conditionalFormatting sqref="N570:O570">
    <cfRule type="containsText" dxfId="1483" priority="690" operator="containsText" text="Select">
      <formula>NOT(ISERROR(SEARCH("Select",N570)))</formula>
    </cfRule>
  </conditionalFormatting>
  <conditionalFormatting sqref="I607:J607">
    <cfRule type="containsText" dxfId="1482" priority="671" operator="containsText" text="Select">
      <formula>NOT(ISERROR(SEARCH("Select",I607)))</formula>
    </cfRule>
  </conditionalFormatting>
  <conditionalFormatting sqref="N574:O574">
    <cfRule type="containsText" dxfId="1481" priority="688" operator="containsText" text="Select">
      <formula>NOT(ISERROR(SEARCH("Select",N574)))</formula>
    </cfRule>
  </conditionalFormatting>
  <conditionalFormatting sqref="O292:P292 J283:K283">
    <cfRule type="containsText" dxfId="1480" priority="695" operator="containsText" text="No">
      <formula>NOT(ISERROR(SEARCH("No",J283)))</formula>
    </cfRule>
  </conditionalFormatting>
  <conditionalFormatting sqref="I423:J423">
    <cfRule type="containsText" dxfId="1479" priority="365" operator="containsText" text="Select">
      <formula>NOT(ISERROR(SEARCH("Select",I423)))</formula>
    </cfRule>
  </conditionalFormatting>
  <conditionalFormatting sqref="I347:J347">
    <cfRule type="containsText" dxfId="1478" priority="488" operator="containsText" text="No">
      <formula>NOT(ISERROR(SEARCH("No",I347)))</formula>
    </cfRule>
  </conditionalFormatting>
  <conditionalFormatting sqref="O401:P402">
    <cfRule type="containsText" dxfId="1477" priority="390" operator="containsText" text="Select">
      <formula>NOT(ISERROR(SEARCH("Select",O401)))</formula>
    </cfRule>
  </conditionalFormatting>
  <conditionalFormatting sqref="O401:P402">
    <cfRule type="containsText" dxfId="1476" priority="389" operator="containsText" text="No">
      <formula>NOT(ISERROR(SEARCH("No",O401)))</formula>
    </cfRule>
  </conditionalFormatting>
  <conditionalFormatting sqref="N385:O385">
    <cfRule type="containsText" dxfId="1475" priority="415" operator="containsText" text="Select">
      <formula>NOT(ISERROR(SEARCH("Select",N385)))</formula>
    </cfRule>
  </conditionalFormatting>
  <conditionalFormatting sqref="N385:O385">
    <cfRule type="containsText" dxfId="1474" priority="414" operator="containsText" text="No">
      <formula>NOT(ISERROR(SEARCH("No",N385)))</formula>
    </cfRule>
  </conditionalFormatting>
  <conditionalFormatting sqref="J363:K364 J368:K371">
    <cfRule type="containsText" dxfId="1473" priority="463" operator="containsText" text="No">
      <formula>NOT(ISERROR(SEARCH("No",J363)))</formula>
    </cfRule>
  </conditionalFormatting>
  <conditionalFormatting sqref="I362:J362">
    <cfRule type="containsText" dxfId="1472" priority="462" operator="containsText" text="Select">
      <formula>NOT(ISERROR(SEARCH("Select",I362)))</formula>
    </cfRule>
  </conditionalFormatting>
  <conditionalFormatting sqref="I423:J423">
    <cfRule type="containsText" dxfId="1471" priority="364" operator="containsText" text="No">
      <formula>NOT(ISERROR(SEARCH("No",I423)))</formula>
    </cfRule>
  </conditionalFormatting>
  <conditionalFormatting sqref="O340:P340">
    <cfRule type="containsText" dxfId="1470" priority="487" operator="containsText" text="Select">
      <formula>NOT(ISERROR(SEARCH("Select",O340)))</formula>
    </cfRule>
  </conditionalFormatting>
  <conditionalFormatting sqref="O325:P326">
    <cfRule type="containsText" dxfId="1469" priority="513" operator="containsText" text="No">
      <formula>NOT(ISERROR(SEARCH("No",O325)))</formula>
    </cfRule>
  </conditionalFormatting>
  <conditionalFormatting sqref="N324:O324">
    <cfRule type="containsText" dxfId="1468" priority="512" operator="containsText" text="Select">
      <formula>NOT(ISERROR(SEARCH("Select",N324)))</formula>
    </cfRule>
  </conditionalFormatting>
  <conditionalFormatting sqref="N309:O309">
    <cfRule type="containsText" dxfId="1467" priority="538" operator="containsText" text="No">
      <formula>NOT(ISERROR(SEARCH("No",N309)))</formula>
    </cfRule>
  </conditionalFormatting>
  <conditionalFormatting sqref="O314:P314">
    <cfRule type="containsText" dxfId="1466" priority="537" operator="containsText" text="Select">
      <formula>NOT(ISERROR(SEARCH("Select",O314)))</formula>
    </cfRule>
  </conditionalFormatting>
  <conditionalFormatting sqref="J302:K302">
    <cfRule type="containsText" dxfId="1465" priority="562" operator="containsText" text="Select">
      <formula>NOT(ISERROR(SEARCH("Select",J302)))</formula>
    </cfRule>
  </conditionalFormatting>
  <conditionalFormatting sqref="I282:J282">
    <cfRule type="containsText" dxfId="1464" priority="590" operator="containsText" text="Select">
      <formula>NOT(ISERROR(SEARCH("Select",I282)))</formula>
    </cfRule>
  </conditionalFormatting>
  <conditionalFormatting sqref="I282:J282">
    <cfRule type="containsText" dxfId="1463" priority="589" operator="containsText" text="No">
      <formula>NOT(ISERROR(SEARCH("No",I282)))</formula>
    </cfRule>
  </conditionalFormatting>
  <conditionalFormatting sqref="N566:O566">
    <cfRule type="containsText" dxfId="1462" priority="692" operator="containsText" text="Select">
      <formula>NOT(ISERROR(SEARCH("Select",N566)))</formula>
    </cfRule>
  </conditionalFormatting>
  <conditionalFormatting sqref="N566:O566">
    <cfRule type="containsText" dxfId="1461" priority="693" operator="containsText" text="No">
      <formula>NOT(ISERROR(SEARCH("No",N566)))</formula>
    </cfRule>
  </conditionalFormatting>
  <conditionalFormatting sqref="N570:O570">
    <cfRule type="containsText" dxfId="1460" priority="691" operator="containsText" text="No">
      <formula>NOT(ISERROR(SEARCH("No",N570)))</formula>
    </cfRule>
  </conditionalFormatting>
  <conditionalFormatting sqref="N574:O574">
    <cfRule type="containsText" dxfId="1459" priority="689" operator="containsText" text="No">
      <formula>NOT(ISERROR(SEARCH("No",N574)))</formula>
    </cfRule>
  </conditionalFormatting>
  <conditionalFormatting sqref="N584:O584">
    <cfRule type="containsText" dxfId="1458" priority="684" operator="containsText" text="Select">
      <formula>NOT(ISERROR(SEARCH("Select",N584)))</formula>
    </cfRule>
  </conditionalFormatting>
  <conditionalFormatting sqref="N588:O588">
    <cfRule type="containsText" dxfId="1457" priority="682" operator="containsText" text="Select">
      <formula>NOT(ISERROR(SEARCH("Select",N588)))</formula>
    </cfRule>
  </conditionalFormatting>
  <conditionalFormatting sqref="N580:O580">
    <cfRule type="containsText" dxfId="1456" priority="686" operator="containsText" text="Select">
      <formula>NOT(ISERROR(SEARCH("Select",N580)))</formula>
    </cfRule>
  </conditionalFormatting>
  <conditionalFormatting sqref="N580:O580">
    <cfRule type="containsText" dxfId="1455" priority="687" operator="containsText" text="No">
      <formula>NOT(ISERROR(SEARCH("No",N580)))</formula>
    </cfRule>
  </conditionalFormatting>
  <conditionalFormatting sqref="N584:O584">
    <cfRule type="containsText" dxfId="1454" priority="685" operator="containsText" text="No">
      <formula>NOT(ISERROR(SEARCH("No",N584)))</formula>
    </cfRule>
  </conditionalFormatting>
  <conditionalFormatting sqref="N588:O588">
    <cfRule type="containsText" dxfId="1453" priority="683" operator="containsText" text="No">
      <formula>NOT(ISERROR(SEARCH("No",N588)))</formula>
    </cfRule>
  </conditionalFormatting>
  <conditionalFormatting sqref="I597:J597">
    <cfRule type="containsText" dxfId="1452" priority="681" operator="containsText" text="Select">
      <formula>NOT(ISERROR(SEARCH("Select",I597)))</formula>
    </cfRule>
  </conditionalFormatting>
  <conditionalFormatting sqref="I597:J597">
    <cfRule type="containsText" dxfId="1451" priority="680" operator="containsText" text="Not Addressed">
      <formula>NOT(ISERROR(SEARCH("Not Addressed",I597)))</formula>
    </cfRule>
  </conditionalFormatting>
  <conditionalFormatting sqref="N607:O607">
    <cfRule type="containsText" dxfId="1450" priority="679" operator="containsText" text="Select">
      <formula>NOT(ISERROR(SEARCH("Select",N607)))</formula>
    </cfRule>
  </conditionalFormatting>
  <conditionalFormatting sqref="N607:O607">
    <cfRule type="containsText" dxfId="1449" priority="678" operator="containsText" text="Not Addressed">
      <formula>NOT(ISERROR(SEARCH("Not Addressed",N607)))</formula>
    </cfRule>
  </conditionalFormatting>
  <conditionalFormatting sqref="N597:O597">
    <cfRule type="containsText" dxfId="1448" priority="677" operator="containsText" text="Select">
      <formula>NOT(ISERROR(SEARCH("Select",N597)))</formula>
    </cfRule>
  </conditionalFormatting>
  <conditionalFormatting sqref="N597:O597">
    <cfRule type="containsText" dxfId="1447" priority="676" operator="containsText" text="Not Addressed">
      <formula>NOT(ISERROR(SEARCH("Not Addressed",N597)))</formula>
    </cfRule>
  </conditionalFormatting>
  <conditionalFormatting sqref="I602:J602">
    <cfRule type="containsText" dxfId="1446" priority="675" operator="containsText" text="Select">
      <formula>NOT(ISERROR(SEARCH("Select",I602)))</formula>
    </cfRule>
  </conditionalFormatting>
  <conditionalFormatting sqref="I602:J602">
    <cfRule type="containsText" dxfId="1445" priority="674" operator="containsText" text="Not Addressed">
      <formula>NOT(ISERROR(SEARCH("Not Addressed",I602)))</formula>
    </cfRule>
  </conditionalFormatting>
  <conditionalFormatting sqref="N602:O602">
    <cfRule type="containsText" dxfId="1444" priority="673" operator="containsText" text="Select">
      <formula>NOT(ISERROR(SEARCH("Select",N602)))</formula>
    </cfRule>
  </conditionalFormatting>
  <conditionalFormatting sqref="N602:O602">
    <cfRule type="containsText" dxfId="1443" priority="672" operator="containsText" text="Not Addressed">
      <formula>NOT(ISERROR(SEARCH("Not Addressed",N602)))</formula>
    </cfRule>
  </conditionalFormatting>
  <conditionalFormatting sqref="I607:J607">
    <cfRule type="containsText" dxfId="1442" priority="670" operator="containsText" text="Not Addressed">
      <formula>NOT(ISERROR(SEARCH("Not Addressed",I607)))</formula>
    </cfRule>
  </conditionalFormatting>
  <conditionalFormatting sqref="I612:J612">
    <cfRule type="containsText" dxfId="1441" priority="669" operator="containsText" text="Select">
      <formula>NOT(ISERROR(SEARCH("Select",I612)))</formula>
    </cfRule>
  </conditionalFormatting>
  <conditionalFormatting sqref="I612:J612">
    <cfRule type="containsText" dxfId="1440" priority="668" operator="containsText" text="Not Addressed">
      <formula>NOT(ISERROR(SEARCH("Not Addressed",I612)))</formula>
    </cfRule>
  </conditionalFormatting>
  <conditionalFormatting sqref="I618:L618">
    <cfRule type="containsText" dxfId="1439" priority="666" operator="containsText" text="Not Addressed">
      <formula>NOT(ISERROR(SEARCH("Not Addressed",I618)))</formula>
    </cfRule>
    <cfRule type="containsText" dxfId="1438" priority="667" operator="containsText" text="Select">
      <formula>NOT(ISERROR(SEARCH("Select",I618)))</formula>
    </cfRule>
  </conditionalFormatting>
  <conditionalFormatting sqref="N624:O624">
    <cfRule type="endsWith" dxfId="1437" priority="663" operator="endsWith" text="Addressed">
      <formula>RIGHT(N624,LEN("Addressed"))="Addressed"</formula>
    </cfRule>
    <cfRule type="containsText" dxfId="1436" priority="664" operator="containsText" text="Select">
      <formula>NOT(ISERROR(SEARCH("Select",N624)))</formula>
    </cfRule>
  </conditionalFormatting>
  <conditionalFormatting sqref="N624:O624">
    <cfRule type="endsWith" dxfId="1435" priority="665" operator="endsWith" text="No">
      <formula>RIGHT(N624,LEN("No"))="No"</formula>
    </cfRule>
  </conditionalFormatting>
  <conditionalFormatting sqref="N632:O632 N628:O628">
    <cfRule type="endsWith" dxfId="1434" priority="660" operator="endsWith" text="Addressed">
      <formula>RIGHT(N628,LEN("Addressed"))="Addressed"</formula>
    </cfRule>
    <cfRule type="containsText" dxfId="1433" priority="661" operator="containsText" text="Select">
      <formula>NOT(ISERROR(SEARCH("Select",N628)))</formula>
    </cfRule>
  </conditionalFormatting>
  <conditionalFormatting sqref="N632:O632 N628:O628">
    <cfRule type="endsWith" dxfId="1432" priority="662" operator="endsWith" text="No">
      <formula>RIGHT(N628,LEN("No"))="No"</formula>
    </cfRule>
  </conditionalFormatting>
  <conditionalFormatting sqref="I645:J645">
    <cfRule type="endsWith" dxfId="1431" priority="657" operator="endsWith" text="No">
      <formula>RIGHT(I645,LEN("No"))="No"</formula>
    </cfRule>
    <cfRule type="containsText" dxfId="1430" priority="659" operator="containsText" text="Select">
      <formula>NOT(ISERROR(SEARCH("Select",I645)))</formula>
    </cfRule>
  </conditionalFormatting>
  <conditionalFormatting sqref="I645:J645">
    <cfRule type="containsText" dxfId="1429" priority="658" operator="containsText" text="Not Addressed">
      <formula>NOT(ISERROR(SEARCH("Not Addressed",I645)))</formula>
    </cfRule>
  </conditionalFormatting>
  <conditionalFormatting sqref="N645:O645">
    <cfRule type="endsWith" dxfId="1428" priority="654" operator="endsWith" text="No">
      <formula>RIGHT(N645,LEN("No"))="No"</formula>
    </cfRule>
    <cfRule type="containsText" dxfId="1427" priority="656" operator="containsText" text="Select">
      <formula>NOT(ISERROR(SEARCH("Select",N645)))</formula>
    </cfRule>
  </conditionalFormatting>
  <conditionalFormatting sqref="N645:O645">
    <cfRule type="containsText" dxfId="1426" priority="655" operator="containsText" text="Not Addressed">
      <formula>NOT(ISERROR(SEARCH("Not Addressed",N645)))</formula>
    </cfRule>
  </conditionalFormatting>
  <conditionalFormatting sqref="I650:J650">
    <cfRule type="endsWith" dxfId="1425" priority="651" operator="endsWith" text="No">
      <formula>RIGHT(I650,LEN("No"))="No"</formula>
    </cfRule>
    <cfRule type="containsText" dxfId="1424" priority="653" operator="containsText" text="Select">
      <formula>NOT(ISERROR(SEARCH("Select",I650)))</formula>
    </cfRule>
  </conditionalFormatting>
  <conditionalFormatting sqref="I650:J650">
    <cfRule type="containsText" dxfId="1423" priority="652" operator="containsText" text="Not Addressed">
      <formula>NOT(ISERROR(SEARCH("Not Addressed",I650)))</formula>
    </cfRule>
  </conditionalFormatting>
  <conditionalFormatting sqref="I660:J660">
    <cfRule type="endsWith" dxfId="1422" priority="648" operator="endsWith" text="No">
      <formula>RIGHT(I660,LEN("No"))="No"</formula>
    </cfRule>
    <cfRule type="containsText" dxfId="1421" priority="650" operator="containsText" text="Select">
      <formula>NOT(ISERROR(SEARCH("Select",I660)))</formula>
    </cfRule>
  </conditionalFormatting>
  <conditionalFormatting sqref="I660:J660">
    <cfRule type="containsText" dxfId="1420" priority="649" operator="containsText" text="Not Addressed">
      <formula>NOT(ISERROR(SEARCH("Not Addressed",I660)))</formula>
    </cfRule>
  </conditionalFormatting>
  <conditionalFormatting sqref="N660:O660">
    <cfRule type="endsWith" dxfId="1419" priority="645" operator="endsWith" text="No">
      <formula>RIGHT(N660,LEN("No"))="No"</formula>
    </cfRule>
    <cfRule type="containsText" dxfId="1418" priority="647" operator="containsText" text="Select">
      <formula>NOT(ISERROR(SEARCH("Select",N660)))</formula>
    </cfRule>
  </conditionalFormatting>
  <conditionalFormatting sqref="N660:O660">
    <cfRule type="containsText" dxfId="1417" priority="646" operator="containsText" text="Not Addressed">
      <formula>NOT(ISERROR(SEARCH("Not Addressed",N660)))</formula>
    </cfRule>
  </conditionalFormatting>
  <conditionalFormatting sqref="I665:J665">
    <cfRule type="endsWith" dxfId="1416" priority="642" operator="endsWith" text="No">
      <formula>RIGHT(I665,LEN("No"))="No"</formula>
    </cfRule>
    <cfRule type="containsText" dxfId="1415" priority="644" operator="containsText" text="Select">
      <formula>NOT(ISERROR(SEARCH("Select",I665)))</formula>
    </cfRule>
  </conditionalFormatting>
  <conditionalFormatting sqref="I665:J665">
    <cfRule type="containsText" dxfId="1414" priority="643" operator="containsText" text="Not Addressed">
      <formula>NOT(ISERROR(SEARCH("Not Addressed",I665)))</formula>
    </cfRule>
  </conditionalFormatting>
  <conditionalFormatting sqref="I676:J676">
    <cfRule type="endsWith" dxfId="1413" priority="639" operator="endsWith" text="No">
      <formula>RIGHT(I676,LEN("No"))="No"</formula>
    </cfRule>
    <cfRule type="containsText" dxfId="1412" priority="641" operator="containsText" text="Select">
      <formula>NOT(ISERROR(SEARCH("Select",I676)))</formula>
    </cfRule>
  </conditionalFormatting>
  <conditionalFormatting sqref="I676:J676">
    <cfRule type="containsText" dxfId="1411" priority="640" operator="containsText" text="Not Addressed">
      <formula>NOT(ISERROR(SEARCH("Not Addressed",I676)))</formula>
    </cfRule>
  </conditionalFormatting>
  <conditionalFormatting sqref="N676:O676">
    <cfRule type="endsWith" dxfId="1410" priority="636" operator="endsWith" text="No">
      <formula>RIGHT(N676,LEN("No"))="No"</formula>
    </cfRule>
    <cfRule type="containsText" dxfId="1409" priority="638" operator="containsText" text="Select">
      <formula>NOT(ISERROR(SEARCH("Select",N676)))</formula>
    </cfRule>
  </conditionalFormatting>
  <conditionalFormatting sqref="N676:O676">
    <cfRule type="containsText" dxfId="1408" priority="637" operator="containsText" text="Not Addressed">
      <formula>NOT(ISERROR(SEARCH("Not Addressed",N676)))</formula>
    </cfRule>
  </conditionalFormatting>
  <conditionalFormatting sqref="I681:J681">
    <cfRule type="endsWith" dxfId="1407" priority="633" operator="endsWith" text="No">
      <formula>RIGHT(I681,LEN("No"))="No"</formula>
    </cfRule>
    <cfRule type="containsText" dxfId="1406" priority="635" operator="containsText" text="Select">
      <formula>NOT(ISERROR(SEARCH("Select",I681)))</formula>
    </cfRule>
  </conditionalFormatting>
  <conditionalFormatting sqref="I681:J681">
    <cfRule type="containsText" dxfId="1405" priority="634" operator="containsText" text="Not Addressed">
      <formula>NOT(ISERROR(SEARCH("Not Addressed",I681)))</formula>
    </cfRule>
  </conditionalFormatting>
  <conditionalFormatting sqref="I688:J688">
    <cfRule type="endsWith" dxfId="1404" priority="630" operator="endsWith" text="No">
      <formula>RIGHT(I688,LEN("No"))="No"</formula>
    </cfRule>
    <cfRule type="containsText" dxfId="1403" priority="632" operator="containsText" text="Select">
      <formula>NOT(ISERROR(SEARCH("Select",I688)))</formula>
    </cfRule>
  </conditionalFormatting>
  <conditionalFormatting sqref="I688:J688">
    <cfRule type="containsText" dxfId="1402" priority="631" operator="containsText" text="Not Addressed">
      <formula>NOT(ISERROR(SEARCH("Not Addressed",I688)))</formula>
    </cfRule>
  </conditionalFormatting>
  <conditionalFormatting sqref="N688:O688">
    <cfRule type="endsWith" dxfId="1401" priority="627" operator="endsWith" text="No">
      <formula>RIGHT(N688,LEN("No"))="No"</formula>
    </cfRule>
    <cfRule type="containsText" dxfId="1400" priority="629" operator="containsText" text="Select">
      <formula>NOT(ISERROR(SEARCH("Select",N688)))</formula>
    </cfRule>
  </conditionalFormatting>
  <conditionalFormatting sqref="N688:O688">
    <cfRule type="containsText" dxfId="1399" priority="628" operator="containsText" text="Not Addressed">
      <formula>NOT(ISERROR(SEARCH("Not Addressed",N688)))</formula>
    </cfRule>
  </conditionalFormatting>
  <conditionalFormatting sqref="I693:J693">
    <cfRule type="endsWith" dxfId="1398" priority="624" operator="endsWith" text="No">
      <formula>RIGHT(I693,LEN("No"))="No"</formula>
    </cfRule>
    <cfRule type="containsText" dxfId="1397" priority="626" operator="containsText" text="Select">
      <formula>NOT(ISERROR(SEARCH("Select",I693)))</formula>
    </cfRule>
  </conditionalFormatting>
  <conditionalFormatting sqref="I693:J693">
    <cfRule type="containsText" dxfId="1396" priority="625" operator="containsText" text="Not Addressed">
      <formula>NOT(ISERROR(SEARCH("Not Addressed",I693)))</formula>
    </cfRule>
  </conditionalFormatting>
  <conditionalFormatting sqref="I700:J700">
    <cfRule type="endsWith" dxfId="1395" priority="621" operator="endsWith" text="No">
      <formula>RIGHT(I700,LEN("No"))="No"</formula>
    </cfRule>
    <cfRule type="containsText" dxfId="1394" priority="623" operator="containsText" text="Select">
      <formula>NOT(ISERROR(SEARCH("Select",I700)))</formula>
    </cfRule>
  </conditionalFormatting>
  <conditionalFormatting sqref="I700:J700">
    <cfRule type="containsText" dxfId="1393" priority="622" operator="containsText" text="Not Addressed">
      <formula>NOT(ISERROR(SEARCH("Not Addressed",I700)))</formula>
    </cfRule>
  </conditionalFormatting>
  <conditionalFormatting sqref="N700:O700">
    <cfRule type="endsWith" dxfId="1392" priority="618" operator="endsWith" text="No">
      <formula>RIGHT(N700,LEN("No"))="No"</formula>
    </cfRule>
    <cfRule type="containsText" dxfId="1391" priority="620" operator="containsText" text="Select">
      <formula>NOT(ISERROR(SEARCH("Select",N700)))</formula>
    </cfRule>
  </conditionalFormatting>
  <conditionalFormatting sqref="N700:O700">
    <cfRule type="containsText" dxfId="1390" priority="619" operator="containsText" text="Not Addressed">
      <formula>NOT(ISERROR(SEARCH("Not Addressed",N700)))</formula>
    </cfRule>
  </conditionalFormatting>
  <conditionalFormatting sqref="I705:J705">
    <cfRule type="endsWith" dxfId="1389" priority="615" operator="endsWith" text="No">
      <formula>RIGHT(I705,LEN("No"))="No"</formula>
    </cfRule>
    <cfRule type="containsText" dxfId="1388" priority="617" operator="containsText" text="Select">
      <formula>NOT(ISERROR(SEARCH("Select",I705)))</formula>
    </cfRule>
  </conditionalFormatting>
  <conditionalFormatting sqref="I705:J705">
    <cfRule type="containsText" dxfId="1387" priority="616" operator="containsText" text="Not Addressed">
      <formula>NOT(ISERROR(SEARCH("Not Addressed",I705)))</formula>
    </cfRule>
  </conditionalFormatting>
  <conditionalFormatting sqref="H711:J711">
    <cfRule type="containsText" dxfId="1386" priority="613" operator="containsText" text="Not Addressed">
      <formula>NOT(ISERROR(SEARCH("Not Addressed",H711)))</formula>
    </cfRule>
    <cfRule type="containsText" dxfId="1385" priority="614" operator="containsText" text="Select">
      <formula>NOT(ISERROR(SEARCH("Select",H711)))</formula>
    </cfRule>
  </conditionalFormatting>
  <conditionalFormatting sqref="K715:M715">
    <cfRule type="endsWith" dxfId="1384" priority="611" operator="endsWith" text="No">
      <formula>RIGHT(K715,LEN("No"))="No"</formula>
    </cfRule>
    <cfRule type="containsText" dxfId="1383" priority="612" operator="containsText" text="Select">
      <formula>NOT(ISERROR(SEARCH("Select",K715)))</formula>
    </cfRule>
  </conditionalFormatting>
  <conditionalFormatting sqref="K258:N258">
    <cfRule type="endsWith" dxfId="1382" priority="609" operator="endsWith" text="No">
      <formula>RIGHT(K258,LEN("No"))="No"</formula>
    </cfRule>
    <cfRule type="containsText" dxfId="1381" priority="610" operator="containsText" text="Select">
      <formula>NOT(ISERROR(SEARCH("Select",K258)))</formula>
    </cfRule>
  </conditionalFormatting>
  <conditionalFormatting sqref="J287:K288 J292:K295">
    <cfRule type="containsText" dxfId="1380" priority="588" operator="containsText" text="Select">
      <formula>NOT(ISERROR(SEARCH("Select",J287)))</formula>
    </cfRule>
  </conditionalFormatting>
  <conditionalFormatting sqref="O291:P291">
    <cfRule type="containsText" dxfId="1379" priority="571" operator="containsText" text="No">
      <formula>NOT(ISERROR(SEARCH("No",O291)))</formula>
    </cfRule>
  </conditionalFormatting>
  <conditionalFormatting sqref="N741:O741 N737:O737 N733:O733">
    <cfRule type="endsWith" dxfId="1378" priority="606" operator="endsWith" text="No">
      <formula>RIGHT(N733,LEN("No"))="No"</formula>
    </cfRule>
    <cfRule type="containsText" dxfId="1377" priority="608" operator="containsText" text="Select">
      <formula>NOT(ISERROR(SEARCH("Select",N733)))</formula>
    </cfRule>
  </conditionalFormatting>
  <conditionalFormatting sqref="N741:O741 N737:O737 N733:O733">
    <cfRule type="containsText" dxfId="1376" priority="607" operator="containsText" text="Not Addressed">
      <formula>NOT(ISERROR(SEARCH("Not Addressed",N733)))</formula>
    </cfRule>
  </conditionalFormatting>
  <conditionalFormatting sqref="N755:O755 N751:O751 N747:O747">
    <cfRule type="endsWith" dxfId="1375" priority="603" operator="endsWith" text="No">
      <formula>RIGHT(N747,LEN("No"))="No"</formula>
    </cfRule>
    <cfRule type="containsText" dxfId="1374" priority="605" operator="containsText" text="Select">
      <formula>NOT(ISERROR(SEARCH("Select",N747)))</formula>
    </cfRule>
  </conditionalFormatting>
  <conditionalFormatting sqref="N755:O755 N751:O751 N747:O747">
    <cfRule type="containsText" dxfId="1373" priority="604" operator="containsText" text="Not Addressed">
      <formula>NOT(ISERROR(SEARCH("Not Addressed",N747)))</formula>
    </cfRule>
  </conditionalFormatting>
  <conditionalFormatting sqref="N769:O769 N765:O765 N761:O761">
    <cfRule type="endsWith" dxfId="1372" priority="600" operator="endsWith" text="No">
      <formula>RIGHT(N761,LEN("No"))="No"</formula>
    </cfRule>
    <cfRule type="containsText" dxfId="1371" priority="602" operator="containsText" text="Select">
      <formula>NOT(ISERROR(SEARCH("Select",N761)))</formula>
    </cfRule>
  </conditionalFormatting>
  <conditionalFormatting sqref="N769:O769 N765:O765 N761:O761">
    <cfRule type="containsText" dxfId="1370" priority="601" operator="containsText" text="Not Addressed">
      <formula>NOT(ISERROR(SEARCH("Not Addressed",N761)))</formula>
    </cfRule>
  </conditionalFormatting>
  <conditionalFormatting sqref="N783:O783 N779:O779 N775:O775">
    <cfRule type="endsWith" dxfId="1369" priority="597" operator="endsWith" text="No">
      <formula>RIGHT(N775,LEN("No"))="No"</formula>
    </cfRule>
    <cfRule type="containsText" dxfId="1368" priority="599" operator="containsText" text="Select">
      <formula>NOT(ISERROR(SEARCH("Select",N775)))</formula>
    </cfRule>
  </conditionalFormatting>
  <conditionalFormatting sqref="N783:O783 N779:O779 N775:O775">
    <cfRule type="containsText" dxfId="1367" priority="598" operator="containsText" text="Not Addressed">
      <formula>NOT(ISERROR(SEARCH("Not Addressed",N775)))</formula>
    </cfRule>
  </conditionalFormatting>
  <conditionalFormatting sqref="N797:O797 N793:O793 N789:O789">
    <cfRule type="endsWith" dxfId="1366" priority="594" operator="endsWith" text="No">
      <formula>RIGHT(N789,LEN("No"))="No"</formula>
    </cfRule>
    <cfRule type="containsText" dxfId="1365" priority="596" operator="containsText" text="Select">
      <formula>NOT(ISERROR(SEARCH("Select",N789)))</formula>
    </cfRule>
  </conditionalFormatting>
  <conditionalFormatting sqref="N797:O797 N793:O793 N789:O789">
    <cfRule type="containsText" dxfId="1364" priority="595" operator="containsText" text="Not Addressed">
      <formula>NOT(ISERROR(SEARCH("Not Addressed",N789)))</formula>
    </cfRule>
  </conditionalFormatting>
  <conditionalFormatting sqref="N811:O812 N807:O807 N803:O803">
    <cfRule type="endsWith" dxfId="1363" priority="591" operator="endsWith" text="No">
      <formula>RIGHT(N803,LEN("No"))="No"</formula>
    </cfRule>
    <cfRule type="containsText" dxfId="1362" priority="593" operator="containsText" text="Select">
      <formula>NOT(ISERROR(SEARCH("Select",N803)))</formula>
    </cfRule>
  </conditionalFormatting>
  <conditionalFormatting sqref="N811:O812 N807:O807 N803:O803">
    <cfRule type="containsText" dxfId="1361" priority="592" operator="containsText" text="Not Addressed">
      <formula>NOT(ISERROR(SEARCH("Not Addressed",N803)))</formula>
    </cfRule>
  </conditionalFormatting>
  <conditionalFormatting sqref="N290:O290">
    <cfRule type="containsText" dxfId="1360" priority="570" operator="containsText" text="Select">
      <formula>NOT(ISERROR(SEARCH("Select",N290)))</formula>
    </cfRule>
  </conditionalFormatting>
  <conditionalFormatting sqref="N290:O290">
    <cfRule type="containsText" dxfId="1359" priority="569" operator="containsText" text="No">
      <formula>NOT(ISERROR(SEARCH("No",N290)))</formula>
    </cfRule>
  </conditionalFormatting>
  <conditionalFormatting sqref="O295:P295">
    <cfRule type="containsText" dxfId="1358" priority="568" operator="containsText" text="Select">
      <formula>NOT(ISERROR(SEARCH("Select",O295)))</formula>
    </cfRule>
  </conditionalFormatting>
  <conditionalFormatting sqref="J287:K288 J292:K295">
    <cfRule type="containsText" dxfId="1357" priority="587" operator="containsText" text="No">
      <formula>NOT(ISERROR(SEARCH("No",J287)))</formula>
    </cfRule>
  </conditionalFormatting>
  <conditionalFormatting sqref="I286:J286">
    <cfRule type="containsText" dxfId="1356" priority="586" operator="containsText" text="Select">
      <formula>NOT(ISERROR(SEARCH("Select",I286)))</formula>
    </cfRule>
  </conditionalFormatting>
  <conditionalFormatting sqref="I286:J286">
    <cfRule type="containsText" dxfId="1355" priority="585" operator="containsText" text="No">
      <formula>NOT(ISERROR(SEARCH("No",I286)))</formula>
    </cfRule>
  </conditionalFormatting>
  <conditionalFormatting sqref="J291:K291">
    <cfRule type="containsText" dxfId="1354" priority="584" operator="containsText" text="Select">
      <formula>NOT(ISERROR(SEARCH("Select",J291)))</formula>
    </cfRule>
  </conditionalFormatting>
  <conditionalFormatting sqref="J291:K291">
    <cfRule type="containsText" dxfId="1353" priority="583" operator="containsText" text="No">
      <formula>NOT(ISERROR(SEARCH("No",J291)))</formula>
    </cfRule>
  </conditionalFormatting>
  <conditionalFormatting sqref="I290:J290">
    <cfRule type="containsText" dxfId="1352" priority="582" operator="containsText" text="Select">
      <formula>NOT(ISERROR(SEARCH("Select",I290)))</formula>
    </cfRule>
  </conditionalFormatting>
  <conditionalFormatting sqref="I290:J290">
    <cfRule type="containsText" dxfId="1351" priority="581" operator="containsText" text="No">
      <formula>NOT(ISERROR(SEARCH("No",I290)))</formula>
    </cfRule>
  </conditionalFormatting>
  <conditionalFormatting sqref="O283:P283">
    <cfRule type="containsText" dxfId="1350" priority="580" operator="containsText" text="Select">
      <formula>NOT(ISERROR(SEARCH("Select",O283)))</formula>
    </cfRule>
  </conditionalFormatting>
  <conditionalFormatting sqref="O283:P283">
    <cfRule type="containsText" dxfId="1349" priority="579" operator="containsText" text="No">
      <formula>NOT(ISERROR(SEARCH("No",O283)))</formula>
    </cfRule>
  </conditionalFormatting>
  <conditionalFormatting sqref="O287:P288">
    <cfRule type="containsText" dxfId="1348" priority="576" operator="containsText" text="Select">
      <formula>NOT(ISERROR(SEARCH("Select",O287)))</formula>
    </cfRule>
  </conditionalFormatting>
  <conditionalFormatting sqref="N282:O282">
    <cfRule type="containsText" dxfId="1347" priority="578" operator="containsText" text="Select">
      <formula>NOT(ISERROR(SEARCH("Select",N282)))</formula>
    </cfRule>
  </conditionalFormatting>
  <conditionalFormatting sqref="N282:O282">
    <cfRule type="containsText" dxfId="1346" priority="577" operator="containsText" text="No">
      <formula>NOT(ISERROR(SEARCH("No",N282)))</formula>
    </cfRule>
  </conditionalFormatting>
  <conditionalFormatting sqref="O287:P288">
    <cfRule type="containsText" dxfId="1345" priority="575" operator="containsText" text="No">
      <formula>NOT(ISERROR(SEARCH("No",O287)))</formula>
    </cfRule>
  </conditionalFormatting>
  <conditionalFormatting sqref="N286:O286">
    <cfRule type="containsText" dxfId="1344" priority="574" operator="containsText" text="Select">
      <formula>NOT(ISERROR(SEARCH("Select",N286)))</formula>
    </cfRule>
  </conditionalFormatting>
  <conditionalFormatting sqref="N286:O286">
    <cfRule type="containsText" dxfId="1343" priority="573" operator="containsText" text="No">
      <formula>NOT(ISERROR(SEARCH("No",N286)))</formula>
    </cfRule>
  </conditionalFormatting>
  <conditionalFormatting sqref="O291:P291">
    <cfRule type="containsText" dxfId="1342" priority="572" operator="containsText" text="Select">
      <formula>NOT(ISERROR(SEARCH("Select",O291)))</formula>
    </cfRule>
  </conditionalFormatting>
  <conditionalFormatting sqref="O310:P310">
    <cfRule type="containsText" dxfId="1341" priority="540" operator="containsText" text="No">
      <formula>NOT(ISERROR(SEARCH("No",O310)))</formula>
    </cfRule>
  </conditionalFormatting>
  <conditionalFormatting sqref="N309:O309">
    <cfRule type="containsText" dxfId="1340" priority="539" operator="containsText" text="Select">
      <formula>NOT(ISERROR(SEARCH("Select",N309)))</formula>
    </cfRule>
  </conditionalFormatting>
  <conditionalFormatting sqref="O295:P295">
    <cfRule type="containsText" dxfId="1339" priority="567" operator="containsText" text="No">
      <formula>NOT(ISERROR(SEARCH("No",O295)))</formula>
    </cfRule>
  </conditionalFormatting>
  <conditionalFormatting sqref="N294:O294">
    <cfRule type="containsText" dxfId="1338" priority="566" operator="containsText" text="Select">
      <formula>NOT(ISERROR(SEARCH("Select",N294)))</formula>
    </cfRule>
  </conditionalFormatting>
  <conditionalFormatting sqref="N294:O294">
    <cfRule type="containsText" dxfId="1337" priority="565" operator="containsText" text="No">
      <formula>NOT(ISERROR(SEARCH("No",N294)))</formula>
    </cfRule>
  </conditionalFormatting>
  <conditionalFormatting sqref="G301 L301">
    <cfRule type="cellIs" dxfId="1336" priority="563" operator="equal">
      <formula>"FALSE"</formula>
    </cfRule>
  </conditionalFormatting>
  <conditionalFormatting sqref="G301 L301">
    <cfRule type="cellIs" dxfId="1335" priority="564" operator="equal">
      <formula>"TRUE"</formula>
    </cfRule>
  </conditionalFormatting>
  <conditionalFormatting sqref="O311:P311">
    <cfRule type="containsText" dxfId="1334" priority="560" operator="containsText" text="Select">
      <formula>NOT(ISERROR(SEARCH("Select",O311)))</formula>
    </cfRule>
  </conditionalFormatting>
  <conditionalFormatting sqref="O311:P311 J302:K302">
    <cfRule type="containsText" dxfId="1333" priority="561" operator="containsText" text="No">
      <formula>NOT(ISERROR(SEARCH("No",J302)))</formula>
    </cfRule>
  </conditionalFormatting>
  <conditionalFormatting sqref="J306:K307 J311:K314">
    <cfRule type="containsText" dxfId="1332" priority="557" operator="containsText" text="Select">
      <formula>NOT(ISERROR(SEARCH("Select",J306)))</formula>
    </cfRule>
  </conditionalFormatting>
  <conditionalFormatting sqref="I301:J301">
    <cfRule type="containsText" dxfId="1331" priority="559" operator="containsText" text="Select">
      <formula>NOT(ISERROR(SEARCH("Select",I301)))</formula>
    </cfRule>
  </conditionalFormatting>
  <conditionalFormatting sqref="O557:P557">
    <cfRule type="containsText" dxfId="1330" priority="137" operator="containsText" text="No">
      <formula>NOT(ISERROR(SEARCH("No",O557)))</formula>
    </cfRule>
  </conditionalFormatting>
  <conditionalFormatting sqref="I301:J301">
    <cfRule type="containsText" dxfId="1329" priority="558" operator="containsText" text="No">
      <formula>NOT(ISERROR(SEARCH("No",I301)))</formula>
    </cfRule>
  </conditionalFormatting>
  <conditionalFormatting sqref="N556:O556">
    <cfRule type="containsText" dxfId="1328" priority="136" operator="containsText" text="Select">
      <formula>NOT(ISERROR(SEARCH("Select",N556)))</formula>
    </cfRule>
  </conditionalFormatting>
  <conditionalFormatting sqref="N556:O556">
    <cfRule type="containsText" dxfId="1327" priority="135" operator="containsText" text="No">
      <formula>NOT(ISERROR(SEARCH("No",N556)))</formula>
    </cfRule>
  </conditionalFormatting>
  <conditionalFormatting sqref="O561:P561">
    <cfRule type="containsText" dxfId="1326" priority="134" operator="containsText" text="Select">
      <formula>NOT(ISERROR(SEARCH("Select",O561)))</formula>
    </cfRule>
  </conditionalFormatting>
  <conditionalFormatting sqref="J306:K307 J311:K314">
    <cfRule type="containsText" dxfId="1325" priority="556" operator="containsText" text="No">
      <formula>NOT(ISERROR(SEARCH("No",J306)))</formula>
    </cfRule>
  </conditionalFormatting>
  <conditionalFormatting sqref="I305:J305">
    <cfRule type="containsText" dxfId="1324" priority="555" operator="containsText" text="Select">
      <formula>NOT(ISERROR(SEARCH("Select",I305)))</formula>
    </cfRule>
  </conditionalFormatting>
  <conditionalFormatting sqref="I305:J305">
    <cfRule type="containsText" dxfId="1323" priority="554" operator="containsText" text="No">
      <formula>NOT(ISERROR(SEARCH("No",I305)))</formula>
    </cfRule>
  </conditionalFormatting>
  <conditionalFormatting sqref="J310:K310">
    <cfRule type="containsText" dxfId="1322" priority="553" operator="containsText" text="Select">
      <formula>NOT(ISERROR(SEARCH("Select",J310)))</formula>
    </cfRule>
  </conditionalFormatting>
  <conditionalFormatting sqref="J310:K310">
    <cfRule type="containsText" dxfId="1321" priority="552" operator="containsText" text="No">
      <formula>NOT(ISERROR(SEARCH("No",J310)))</formula>
    </cfRule>
  </conditionalFormatting>
  <conditionalFormatting sqref="I309:J309">
    <cfRule type="containsText" dxfId="1320" priority="551" operator="containsText" text="Select">
      <formula>NOT(ISERROR(SEARCH("Select",I309)))</formula>
    </cfRule>
  </conditionalFormatting>
  <conditionalFormatting sqref="I309:J309">
    <cfRule type="containsText" dxfId="1319" priority="550" operator="containsText" text="No">
      <formula>NOT(ISERROR(SEARCH("No",I309)))</formula>
    </cfRule>
  </conditionalFormatting>
  <conditionalFormatting sqref="O302:P302">
    <cfRule type="containsText" dxfId="1318" priority="549" operator="containsText" text="Select">
      <formula>NOT(ISERROR(SEARCH("Select",O302)))</formula>
    </cfRule>
  </conditionalFormatting>
  <conditionalFormatting sqref="O302:P302">
    <cfRule type="containsText" dxfId="1317" priority="548" operator="containsText" text="No">
      <formula>NOT(ISERROR(SEARCH("No",O302)))</formula>
    </cfRule>
  </conditionalFormatting>
  <conditionalFormatting sqref="O306:P307">
    <cfRule type="containsText" dxfId="1316" priority="545" operator="containsText" text="Select">
      <formula>NOT(ISERROR(SEARCH("Select",O306)))</formula>
    </cfRule>
  </conditionalFormatting>
  <conditionalFormatting sqref="N301:O301">
    <cfRule type="containsText" dxfId="1315" priority="547" operator="containsText" text="Select">
      <formula>NOT(ISERROR(SEARCH("Select",N301)))</formula>
    </cfRule>
  </conditionalFormatting>
  <conditionalFormatting sqref="N301:O301">
    <cfRule type="containsText" dxfId="1314" priority="546" operator="containsText" text="No">
      <formula>NOT(ISERROR(SEARCH("No",N301)))</formula>
    </cfRule>
  </conditionalFormatting>
  <conditionalFormatting sqref="O306:P307">
    <cfRule type="containsText" dxfId="1313" priority="544" operator="containsText" text="No">
      <formula>NOT(ISERROR(SEARCH("No",O306)))</formula>
    </cfRule>
  </conditionalFormatting>
  <conditionalFormatting sqref="N305:O305">
    <cfRule type="containsText" dxfId="1312" priority="543" operator="containsText" text="Select">
      <formula>NOT(ISERROR(SEARCH("Select",N305)))</formula>
    </cfRule>
  </conditionalFormatting>
  <conditionalFormatting sqref="N305:O305">
    <cfRule type="containsText" dxfId="1311" priority="542" operator="containsText" text="No">
      <formula>NOT(ISERROR(SEARCH("No",N305)))</formula>
    </cfRule>
  </conditionalFormatting>
  <conditionalFormatting sqref="O310:P310">
    <cfRule type="containsText" dxfId="1310" priority="541" operator="containsText" text="Select">
      <formula>NOT(ISERROR(SEARCH("Select",O310)))</formula>
    </cfRule>
  </conditionalFormatting>
  <conditionalFormatting sqref="O314:P314">
    <cfRule type="containsText" dxfId="1309" priority="536" operator="containsText" text="No">
      <formula>NOT(ISERROR(SEARCH("No",O314)))</formula>
    </cfRule>
  </conditionalFormatting>
  <conditionalFormatting sqref="N313:O313">
    <cfRule type="containsText" dxfId="1308" priority="535" operator="containsText" text="Select">
      <formula>NOT(ISERROR(SEARCH("Select",N313)))</formula>
    </cfRule>
  </conditionalFormatting>
  <conditionalFormatting sqref="N313:O313">
    <cfRule type="containsText" dxfId="1307" priority="534" operator="containsText" text="No">
      <formula>NOT(ISERROR(SEARCH("No",N313)))</formula>
    </cfRule>
  </conditionalFormatting>
  <conditionalFormatting sqref="O329:P329">
    <cfRule type="containsText" dxfId="1306" priority="509" operator="containsText" text="No">
      <formula>NOT(ISERROR(SEARCH("No",O329)))</formula>
    </cfRule>
  </conditionalFormatting>
  <conditionalFormatting sqref="N328:O328">
    <cfRule type="containsText" dxfId="1305" priority="508" operator="containsText" text="Select">
      <formula>NOT(ISERROR(SEARCH("Select",N328)))</formula>
    </cfRule>
  </conditionalFormatting>
  <conditionalFormatting sqref="N328:O328">
    <cfRule type="containsText" dxfId="1304" priority="507" operator="containsText" text="No">
      <formula>NOT(ISERROR(SEARCH("No",N328)))</formula>
    </cfRule>
  </conditionalFormatting>
  <conditionalFormatting sqref="O333:P333">
    <cfRule type="containsText" dxfId="1303" priority="506" operator="containsText" text="Select">
      <formula>NOT(ISERROR(SEARCH("Select",O333)))</formula>
    </cfRule>
  </conditionalFormatting>
  <conditionalFormatting sqref="G320 L320">
    <cfRule type="cellIs" dxfId="1302" priority="532" operator="equal">
      <formula>"FALSE"</formula>
    </cfRule>
  </conditionalFormatting>
  <conditionalFormatting sqref="G320 L320">
    <cfRule type="cellIs" dxfId="1301" priority="533" operator="equal">
      <formula>"TRUE"</formula>
    </cfRule>
  </conditionalFormatting>
  <conditionalFormatting sqref="J321:K321">
    <cfRule type="containsText" dxfId="1300" priority="531" operator="containsText" text="Select">
      <formula>NOT(ISERROR(SEARCH("Select",J321)))</formula>
    </cfRule>
  </conditionalFormatting>
  <conditionalFormatting sqref="O330:P330">
    <cfRule type="containsText" dxfId="1299" priority="529" operator="containsText" text="Select">
      <formula>NOT(ISERROR(SEARCH("Select",O330)))</formula>
    </cfRule>
  </conditionalFormatting>
  <conditionalFormatting sqref="O330:P330 J321:K321">
    <cfRule type="containsText" dxfId="1298" priority="530" operator="containsText" text="No">
      <formula>NOT(ISERROR(SEARCH("No",J321)))</formula>
    </cfRule>
  </conditionalFormatting>
  <conditionalFormatting sqref="J325:K326 J330:K333">
    <cfRule type="containsText" dxfId="1297" priority="526" operator="containsText" text="Select">
      <formula>NOT(ISERROR(SEARCH("Select",J325)))</formula>
    </cfRule>
  </conditionalFormatting>
  <conditionalFormatting sqref="I320:J320">
    <cfRule type="containsText" dxfId="1296" priority="528" operator="containsText" text="Select">
      <formula>NOT(ISERROR(SEARCH("Select",I320)))</formula>
    </cfRule>
  </conditionalFormatting>
  <conditionalFormatting sqref="I320:J320">
    <cfRule type="containsText" dxfId="1295" priority="527" operator="containsText" text="No">
      <formula>NOT(ISERROR(SEARCH("No",I320)))</formula>
    </cfRule>
  </conditionalFormatting>
  <conditionalFormatting sqref="J325:K326 J330:K333">
    <cfRule type="containsText" dxfId="1294" priority="525" operator="containsText" text="No">
      <formula>NOT(ISERROR(SEARCH("No",J325)))</formula>
    </cfRule>
  </conditionalFormatting>
  <conditionalFormatting sqref="I324:J324">
    <cfRule type="containsText" dxfId="1293" priority="524" operator="containsText" text="Select">
      <formula>NOT(ISERROR(SEARCH("Select",I324)))</formula>
    </cfRule>
  </conditionalFormatting>
  <conditionalFormatting sqref="I324:J324">
    <cfRule type="containsText" dxfId="1292" priority="523" operator="containsText" text="No">
      <formula>NOT(ISERROR(SEARCH("No",I324)))</formula>
    </cfRule>
  </conditionalFormatting>
  <conditionalFormatting sqref="J329:K329">
    <cfRule type="containsText" dxfId="1291" priority="522" operator="containsText" text="Select">
      <formula>NOT(ISERROR(SEARCH("Select",J329)))</formula>
    </cfRule>
  </conditionalFormatting>
  <conditionalFormatting sqref="J329:K329">
    <cfRule type="containsText" dxfId="1290" priority="521" operator="containsText" text="No">
      <formula>NOT(ISERROR(SEARCH("No",J329)))</formula>
    </cfRule>
  </conditionalFormatting>
  <conditionalFormatting sqref="I328:J328">
    <cfRule type="containsText" dxfId="1289" priority="520" operator="containsText" text="Select">
      <formula>NOT(ISERROR(SEARCH("Select",I328)))</formula>
    </cfRule>
  </conditionalFormatting>
  <conditionalFormatting sqref="I328:J328">
    <cfRule type="containsText" dxfId="1288" priority="519" operator="containsText" text="No">
      <formula>NOT(ISERROR(SEARCH("No",I328)))</formula>
    </cfRule>
  </conditionalFormatting>
  <conditionalFormatting sqref="O321:P321">
    <cfRule type="containsText" dxfId="1287" priority="518" operator="containsText" text="Select">
      <formula>NOT(ISERROR(SEARCH("Select",O321)))</formula>
    </cfRule>
  </conditionalFormatting>
  <conditionalFormatting sqref="O321:P321">
    <cfRule type="containsText" dxfId="1286" priority="517" operator="containsText" text="No">
      <formula>NOT(ISERROR(SEARCH("No",O321)))</formula>
    </cfRule>
  </conditionalFormatting>
  <conditionalFormatting sqref="O325:P326">
    <cfRule type="containsText" dxfId="1285" priority="514" operator="containsText" text="Select">
      <formula>NOT(ISERROR(SEARCH("Select",O325)))</formula>
    </cfRule>
  </conditionalFormatting>
  <conditionalFormatting sqref="N320:O320">
    <cfRule type="containsText" dxfId="1284" priority="516" operator="containsText" text="Select">
      <formula>NOT(ISERROR(SEARCH("Select",N320)))</formula>
    </cfRule>
  </conditionalFormatting>
  <conditionalFormatting sqref="N320:O320">
    <cfRule type="containsText" dxfId="1283" priority="515" operator="containsText" text="No">
      <formula>NOT(ISERROR(SEARCH("No",N320)))</formula>
    </cfRule>
  </conditionalFormatting>
  <conditionalFormatting sqref="N324:O324">
    <cfRule type="containsText" dxfId="1282" priority="511" operator="containsText" text="No">
      <formula>NOT(ISERROR(SEARCH("No",N324)))</formula>
    </cfRule>
  </conditionalFormatting>
  <conditionalFormatting sqref="O329:P329">
    <cfRule type="containsText" dxfId="1281" priority="510" operator="containsText" text="Select">
      <formula>NOT(ISERROR(SEARCH("Select",O329)))</formula>
    </cfRule>
  </conditionalFormatting>
  <conditionalFormatting sqref="O333:P333">
    <cfRule type="containsText" dxfId="1280" priority="505" operator="containsText" text="No">
      <formula>NOT(ISERROR(SEARCH("No",O333)))</formula>
    </cfRule>
  </conditionalFormatting>
  <conditionalFormatting sqref="N332:O332">
    <cfRule type="containsText" dxfId="1279" priority="504" operator="containsText" text="Select">
      <formula>NOT(ISERROR(SEARCH("Select",N332)))</formula>
    </cfRule>
  </conditionalFormatting>
  <conditionalFormatting sqref="N332:O332">
    <cfRule type="containsText" dxfId="1278" priority="503" operator="containsText" text="No">
      <formula>NOT(ISERROR(SEARCH("No",N332)))</formula>
    </cfRule>
  </conditionalFormatting>
  <conditionalFormatting sqref="O348:P348">
    <cfRule type="containsText" dxfId="1277" priority="478" operator="containsText" text="No">
      <formula>NOT(ISERROR(SEARCH("No",O348)))</formula>
    </cfRule>
  </conditionalFormatting>
  <conditionalFormatting sqref="N347:O347">
    <cfRule type="containsText" dxfId="1276" priority="477" operator="containsText" text="Select">
      <formula>NOT(ISERROR(SEARCH("Select",N347)))</formula>
    </cfRule>
  </conditionalFormatting>
  <conditionalFormatting sqref="N347:O347">
    <cfRule type="containsText" dxfId="1275" priority="476" operator="containsText" text="No">
      <formula>NOT(ISERROR(SEARCH("No",N347)))</formula>
    </cfRule>
  </conditionalFormatting>
  <conditionalFormatting sqref="O352:P352">
    <cfRule type="containsText" dxfId="1274" priority="475" operator="containsText" text="Select">
      <formula>NOT(ISERROR(SEARCH("Select",O352)))</formula>
    </cfRule>
  </conditionalFormatting>
  <conditionalFormatting sqref="G339 L339">
    <cfRule type="cellIs" dxfId="1273" priority="501" operator="equal">
      <formula>"FALSE"</formula>
    </cfRule>
  </conditionalFormatting>
  <conditionalFormatting sqref="G339 L339">
    <cfRule type="cellIs" dxfId="1272" priority="502" operator="equal">
      <formula>"TRUE"</formula>
    </cfRule>
  </conditionalFormatting>
  <conditionalFormatting sqref="J340:K340">
    <cfRule type="containsText" dxfId="1271" priority="500" operator="containsText" text="Select">
      <formula>NOT(ISERROR(SEARCH("Select",J340)))</formula>
    </cfRule>
  </conditionalFormatting>
  <conditionalFormatting sqref="O349:P349">
    <cfRule type="containsText" dxfId="1270" priority="498" operator="containsText" text="Select">
      <formula>NOT(ISERROR(SEARCH("Select",O349)))</formula>
    </cfRule>
  </conditionalFormatting>
  <conditionalFormatting sqref="O349:P349 J340:K340">
    <cfRule type="containsText" dxfId="1269" priority="499" operator="containsText" text="No">
      <formula>NOT(ISERROR(SEARCH("No",J340)))</formula>
    </cfRule>
  </conditionalFormatting>
  <conditionalFormatting sqref="J344:K345 J349:K352">
    <cfRule type="containsText" dxfId="1268" priority="495" operator="containsText" text="Select">
      <formula>NOT(ISERROR(SEARCH("Select",J344)))</formula>
    </cfRule>
  </conditionalFormatting>
  <conditionalFormatting sqref="I339:J339">
    <cfRule type="containsText" dxfId="1267" priority="497" operator="containsText" text="Select">
      <formula>NOT(ISERROR(SEARCH("Select",I339)))</formula>
    </cfRule>
  </conditionalFormatting>
  <conditionalFormatting sqref="I339:J339">
    <cfRule type="containsText" dxfId="1266" priority="496" operator="containsText" text="No">
      <formula>NOT(ISERROR(SEARCH("No",I339)))</formula>
    </cfRule>
  </conditionalFormatting>
  <conditionalFormatting sqref="J344:K345 J349:K352">
    <cfRule type="containsText" dxfId="1265" priority="494" operator="containsText" text="No">
      <formula>NOT(ISERROR(SEARCH("No",J344)))</formula>
    </cfRule>
  </conditionalFormatting>
  <conditionalFormatting sqref="I343:J343">
    <cfRule type="containsText" dxfId="1264" priority="493" operator="containsText" text="Select">
      <formula>NOT(ISERROR(SEARCH("Select",I343)))</formula>
    </cfRule>
  </conditionalFormatting>
  <conditionalFormatting sqref="I343:J343">
    <cfRule type="containsText" dxfId="1263" priority="492" operator="containsText" text="No">
      <formula>NOT(ISERROR(SEARCH("No",I343)))</formula>
    </cfRule>
  </conditionalFormatting>
  <conditionalFormatting sqref="J348:K348">
    <cfRule type="containsText" dxfId="1262" priority="491" operator="containsText" text="Select">
      <formula>NOT(ISERROR(SEARCH("Select",J348)))</formula>
    </cfRule>
  </conditionalFormatting>
  <conditionalFormatting sqref="J348:K348">
    <cfRule type="containsText" dxfId="1261" priority="490" operator="containsText" text="No">
      <formula>NOT(ISERROR(SEARCH("No",J348)))</formula>
    </cfRule>
  </conditionalFormatting>
  <conditionalFormatting sqref="I347:J347">
    <cfRule type="containsText" dxfId="1260" priority="489" operator="containsText" text="Select">
      <formula>NOT(ISERROR(SEARCH("Select",I347)))</formula>
    </cfRule>
  </conditionalFormatting>
  <conditionalFormatting sqref="O340:P340">
    <cfRule type="containsText" dxfId="1259" priority="486" operator="containsText" text="No">
      <formula>NOT(ISERROR(SEARCH("No",O340)))</formula>
    </cfRule>
  </conditionalFormatting>
  <conditionalFormatting sqref="O344:P345">
    <cfRule type="containsText" dxfId="1258" priority="483" operator="containsText" text="Select">
      <formula>NOT(ISERROR(SEARCH("Select",O344)))</formula>
    </cfRule>
  </conditionalFormatting>
  <conditionalFormatting sqref="N339:O339">
    <cfRule type="containsText" dxfId="1257" priority="485" operator="containsText" text="Select">
      <formula>NOT(ISERROR(SEARCH("Select",N339)))</formula>
    </cfRule>
  </conditionalFormatting>
  <conditionalFormatting sqref="N339:O339">
    <cfRule type="containsText" dxfId="1256" priority="484" operator="containsText" text="No">
      <formula>NOT(ISERROR(SEARCH("No",N339)))</formula>
    </cfRule>
  </conditionalFormatting>
  <conditionalFormatting sqref="O344:P345">
    <cfRule type="containsText" dxfId="1255" priority="482" operator="containsText" text="No">
      <formula>NOT(ISERROR(SEARCH("No",O344)))</formula>
    </cfRule>
  </conditionalFormatting>
  <conditionalFormatting sqref="N343:O343">
    <cfRule type="containsText" dxfId="1254" priority="481" operator="containsText" text="Select">
      <formula>NOT(ISERROR(SEARCH("Select",N343)))</formula>
    </cfRule>
  </conditionalFormatting>
  <conditionalFormatting sqref="N343:O343">
    <cfRule type="containsText" dxfId="1253" priority="480" operator="containsText" text="No">
      <formula>NOT(ISERROR(SEARCH("No",N343)))</formula>
    </cfRule>
  </conditionalFormatting>
  <conditionalFormatting sqref="O348:P348">
    <cfRule type="containsText" dxfId="1252" priority="479" operator="containsText" text="Select">
      <formula>NOT(ISERROR(SEARCH("Select",O348)))</formula>
    </cfRule>
  </conditionalFormatting>
  <conditionalFormatting sqref="O352:P352">
    <cfRule type="containsText" dxfId="1251" priority="474" operator="containsText" text="No">
      <formula>NOT(ISERROR(SEARCH("No",O352)))</formula>
    </cfRule>
  </conditionalFormatting>
  <conditionalFormatting sqref="N351:O351">
    <cfRule type="containsText" dxfId="1250" priority="473" operator="containsText" text="Select">
      <formula>NOT(ISERROR(SEARCH("Select",N351)))</formula>
    </cfRule>
  </conditionalFormatting>
  <conditionalFormatting sqref="N351:O351">
    <cfRule type="containsText" dxfId="1249" priority="472" operator="containsText" text="No">
      <formula>NOT(ISERROR(SEARCH("No",N351)))</formula>
    </cfRule>
  </conditionalFormatting>
  <conditionalFormatting sqref="O367:P367">
    <cfRule type="containsText" dxfId="1248" priority="447" operator="containsText" text="No">
      <formula>NOT(ISERROR(SEARCH("No",O367)))</formula>
    </cfRule>
  </conditionalFormatting>
  <conditionalFormatting sqref="N366:O366">
    <cfRule type="containsText" dxfId="1247" priority="446" operator="containsText" text="Select">
      <formula>NOT(ISERROR(SEARCH("Select",N366)))</formula>
    </cfRule>
  </conditionalFormatting>
  <conditionalFormatting sqref="N366:O366">
    <cfRule type="containsText" dxfId="1246" priority="445" operator="containsText" text="No">
      <formula>NOT(ISERROR(SEARCH("No",N366)))</formula>
    </cfRule>
  </conditionalFormatting>
  <conditionalFormatting sqref="O371:P371">
    <cfRule type="containsText" dxfId="1245" priority="444" operator="containsText" text="Select">
      <formula>NOT(ISERROR(SEARCH("Select",O371)))</formula>
    </cfRule>
  </conditionalFormatting>
  <conditionalFormatting sqref="G358 L358">
    <cfRule type="cellIs" dxfId="1244" priority="470" operator="equal">
      <formula>"FALSE"</formula>
    </cfRule>
  </conditionalFormatting>
  <conditionalFormatting sqref="G358 L358">
    <cfRule type="cellIs" dxfId="1243" priority="471" operator="equal">
      <formula>"TRUE"</formula>
    </cfRule>
  </conditionalFormatting>
  <conditionalFormatting sqref="J359:K359">
    <cfRule type="containsText" dxfId="1242" priority="469" operator="containsText" text="Select">
      <formula>NOT(ISERROR(SEARCH("Select",J359)))</formula>
    </cfRule>
  </conditionalFormatting>
  <conditionalFormatting sqref="O368:P368">
    <cfRule type="containsText" dxfId="1241" priority="467" operator="containsText" text="Select">
      <formula>NOT(ISERROR(SEARCH("Select",O368)))</formula>
    </cfRule>
  </conditionalFormatting>
  <conditionalFormatting sqref="O368:P368 J359:K359">
    <cfRule type="containsText" dxfId="1240" priority="468" operator="containsText" text="No">
      <formula>NOT(ISERROR(SEARCH("No",J359)))</formula>
    </cfRule>
  </conditionalFormatting>
  <conditionalFormatting sqref="J363:K364 J368:K371">
    <cfRule type="containsText" dxfId="1239" priority="464" operator="containsText" text="Select">
      <formula>NOT(ISERROR(SEARCH("Select",J363)))</formula>
    </cfRule>
  </conditionalFormatting>
  <conditionalFormatting sqref="I358:J358">
    <cfRule type="containsText" dxfId="1238" priority="466" operator="containsText" text="Select">
      <formula>NOT(ISERROR(SEARCH("Select",I358)))</formula>
    </cfRule>
  </conditionalFormatting>
  <conditionalFormatting sqref="I358:J358">
    <cfRule type="containsText" dxfId="1237" priority="465" operator="containsText" text="No">
      <formula>NOT(ISERROR(SEARCH("No",I358)))</formula>
    </cfRule>
  </conditionalFormatting>
  <conditionalFormatting sqref="I362:J362">
    <cfRule type="containsText" dxfId="1236" priority="461" operator="containsText" text="No">
      <formula>NOT(ISERROR(SEARCH("No",I362)))</formula>
    </cfRule>
  </conditionalFormatting>
  <conditionalFormatting sqref="J367:K367">
    <cfRule type="containsText" dxfId="1235" priority="460" operator="containsText" text="Select">
      <formula>NOT(ISERROR(SEARCH("Select",J367)))</formula>
    </cfRule>
  </conditionalFormatting>
  <conditionalFormatting sqref="J367:K367">
    <cfRule type="containsText" dxfId="1234" priority="459" operator="containsText" text="No">
      <formula>NOT(ISERROR(SEARCH("No",J367)))</formula>
    </cfRule>
  </conditionalFormatting>
  <conditionalFormatting sqref="I366:J366">
    <cfRule type="containsText" dxfId="1233" priority="458" operator="containsText" text="Select">
      <formula>NOT(ISERROR(SEARCH("Select",I366)))</formula>
    </cfRule>
  </conditionalFormatting>
  <conditionalFormatting sqref="I366:J366">
    <cfRule type="containsText" dxfId="1232" priority="457" operator="containsText" text="No">
      <formula>NOT(ISERROR(SEARCH("No",I366)))</formula>
    </cfRule>
  </conditionalFormatting>
  <conditionalFormatting sqref="O359:P359">
    <cfRule type="containsText" dxfId="1231" priority="456" operator="containsText" text="Select">
      <formula>NOT(ISERROR(SEARCH("Select",O359)))</formula>
    </cfRule>
  </conditionalFormatting>
  <conditionalFormatting sqref="O359:P359">
    <cfRule type="containsText" dxfId="1230" priority="455" operator="containsText" text="No">
      <formula>NOT(ISERROR(SEARCH("No",O359)))</formula>
    </cfRule>
  </conditionalFormatting>
  <conditionalFormatting sqref="O363:P364">
    <cfRule type="containsText" dxfId="1229" priority="452" operator="containsText" text="Select">
      <formula>NOT(ISERROR(SEARCH("Select",O363)))</formula>
    </cfRule>
  </conditionalFormatting>
  <conditionalFormatting sqref="N358:O358">
    <cfRule type="containsText" dxfId="1228" priority="454" operator="containsText" text="Select">
      <formula>NOT(ISERROR(SEARCH("Select",N358)))</formula>
    </cfRule>
  </conditionalFormatting>
  <conditionalFormatting sqref="N358:O358">
    <cfRule type="containsText" dxfId="1227" priority="453" operator="containsText" text="No">
      <formula>NOT(ISERROR(SEARCH("No",N358)))</formula>
    </cfRule>
  </conditionalFormatting>
  <conditionalFormatting sqref="O363:P364">
    <cfRule type="containsText" dxfId="1226" priority="451" operator="containsText" text="No">
      <formula>NOT(ISERROR(SEARCH("No",O363)))</formula>
    </cfRule>
  </conditionalFormatting>
  <conditionalFormatting sqref="N362:O362">
    <cfRule type="containsText" dxfId="1225" priority="450" operator="containsText" text="Select">
      <formula>NOT(ISERROR(SEARCH("Select",N362)))</formula>
    </cfRule>
  </conditionalFormatting>
  <conditionalFormatting sqref="N362:O362">
    <cfRule type="containsText" dxfId="1224" priority="449" operator="containsText" text="No">
      <formula>NOT(ISERROR(SEARCH("No",N362)))</formula>
    </cfRule>
  </conditionalFormatting>
  <conditionalFormatting sqref="O367:P367">
    <cfRule type="containsText" dxfId="1223" priority="448" operator="containsText" text="Select">
      <formula>NOT(ISERROR(SEARCH("Select",O367)))</formula>
    </cfRule>
  </conditionalFormatting>
  <conditionalFormatting sqref="O371:P371">
    <cfRule type="containsText" dxfId="1222" priority="443" operator="containsText" text="No">
      <formula>NOT(ISERROR(SEARCH("No",O371)))</formula>
    </cfRule>
  </conditionalFormatting>
  <conditionalFormatting sqref="N370:O370">
    <cfRule type="containsText" dxfId="1221" priority="442" operator="containsText" text="Select">
      <formula>NOT(ISERROR(SEARCH("Select",N370)))</formula>
    </cfRule>
  </conditionalFormatting>
  <conditionalFormatting sqref="N370:O370">
    <cfRule type="containsText" dxfId="1220" priority="441" operator="containsText" text="No">
      <formula>NOT(ISERROR(SEARCH("No",N370)))</formula>
    </cfRule>
  </conditionalFormatting>
  <conditionalFormatting sqref="O386:P386">
    <cfRule type="containsText" dxfId="1219" priority="416" operator="containsText" text="No">
      <formula>NOT(ISERROR(SEARCH("No",O386)))</formula>
    </cfRule>
  </conditionalFormatting>
  <conditionalFormatting sqref="O390:P390">
    <cfRule type="containsText" dxfId="1218" priority="413" operator="containsText" text="Select">
      <formula>NOT(ISERROR(SEARCH("Select",O390)))</formula>
    </cfRule>
  </conditionalFormatting>
  <conditionalFormatting sqref="G377 L377">
    <cfRule type="cellIs" dxfId="1217" priority="439" operator="equal">
      <formula>"FALSE"</formula>
    </cfRule>
  </conditionalFormatting>
  <conditionalFormatting sqref="G377 L377">
    <cfRule type="cellIs" dxfId="1216" priority="440" operator="equal">
      <formula>"TRUE"</formula>
    </cfRule>
  </conditionalFormatting>
  <conditionalFormatting sqref="J378:K378">
    <cfRule type="containsText" dxfId="1215" priority="438" operator="containsText" text="Select">
      <formula>NOT(ISERROR(SEARCH("Select",J378)))</formula>
    </cfRule>
  </conditionalFormatting>
  <conditionalFormatting sqref="O387:P387">
    <cfRule type="containsText" dxfId="1214" priority="436" operator="containsText" text="Select">
      <formula>NOT(ISERROR(SEARCH("Select",O387)))</formula>
    </cfRule>
  </conditionalFormatting>
  <conditionalFormatting sqref="O387:P387 J378:K378">
    <cfRule type="containsText" dxfId="1213" priority="437" operator="containsText" text="No">
      <formula>NOT(ISERROR(SEARCH("No",J378)))</formula>
    </cfRule>
  </conditionalFormatting>
  <conditionalFormatting sqref="J382:K383 J387:K390">
    <cfRule type="containsText" dxfId="1212" priority="433" operator="containsText" text="Select">
      <formula>NOT(ISERROR(SEARCH("Select",J382)))</formula>
    </cfRule>
  </conditionalFormatting>
  <conditionalFormatting sqref="I377:J377">
    <cfRule type="containsText" dxfId="1211" priority="435" operator="containsText" text="Select">
      <formula>NOT(ISERROR(SEARCH("Select",I377)))</formula>
    </cfRule>
  </conditionalFormatting>
  <conditionalFormatting sqref="I377:J377">
    <cfRule type="containsText" dxfId="1210" priority="434" operator="containsText" text="No">
      <formula>NOT(ISERROR(SEARCH("No",I377)))</formula>
    </cfRule>
  </conditionalFormatting>
  <conditionalFormatting sqref="J382:K383 J387:K390">
    <cfRule type="containsText" dxfId="1209" priority="432" operator="containsText" text="No">
      <formula>NOT(ISERROR(SEARCH("No",J382)))</formula>
    </cfRule>
  </conditionalFormatting>
  <conditionalFormatting sqref="I381:J381">
    <cfRule type="containsText" dxfId="1208" priority="431" operator="containsText" text="Select">
      <formula>NOT(ISERROR(SEARCH("Select",I381)))</formula>
    </cfRule>
  </conditionalFormatting>
  <conditionalFormatting sqref="I381:J381">
    <cfRule type="containsText" dxfId="1207" priority="430" operator="containsText" text="No">
      <formula>NOT(ISERROR(SEARCH("No",I381)))</formula>
    </cfRule>
  </conditionalFormatting>
  <conditionalFormatting sqref="J386:K386">
    <cfRule type="containsText" dxfId="1206" priority="429" operator="containsText" text="Select">
      <formula>NOT(ISERROR(SEARCH("Select",J386)))</formula>
    </cfRule>
  </conditionalFormatting>
  <conditionalFormatting sqref="J386:K386">
    <cfRule type="containsText" dxfId="1205" priority="428" operator="containsText" text="No">
      <formula>NOT(ISERROR(SEARCH("No",J386)))</formula>
    </cfRule>
  </conditionalFormatting>
  <conditionalFormatting sqref="I385:J385">
    <cfRule type="containsText" dxfId="1204" priority="427" operator="containsText" text="Select">
      <formula>NOT(ISERROR(SEARCH("Select",I385)))</formula>
    </cfRule>
  </conditionalFormatting>
  <conditionalFormatting sqref="I385:J385">
    <cfRule type="containsText" dxfId="1203" priority="426" operator="containsText" text="No">
      <formula>NOT(ISERROR(SEARCH("No",I385)))</formula>
    </cfRule>
  </conditionalFormatting>
  <conditionalFormatting sqref="O378:P378">
    <cfRule type="containsText" dxfId="1202" priority="425" operator="containsText" text="Select">
      <formula>NOT(ISERROR(SEARCH("Select",O378)))</formula>
    </cfRule>
  </conditionalFormatting>
  <conditionalFormatting sqref="O378:P378">
    <cfRule type="containsText" dxfId="1201" priority="424" operator="containsText" text="No">
      <formula>NOT(ISERROR(SEARCH("No",O378)))</formula>
    </cfRule>
  </conditionalFormatting>
  <conditionalFormatting sqref="O382:P383">
    <cfRule type="containsText" dxfId="1200" priority="421" operator="containsText" text="Select">
      <formula>NOT(ISERROR(SEARCH("Select",O382)))</formula>
    </cfRule>
  </conditionalFormatting>
  <conditionalFormatting sqref="N377:O377">
    <cfRule type="containsText" dxfId="1199" priority="423" operator="containsText" text="Select">
      <formula>NOT(ISERROR(SEARCH("Select",N377)))</formula>
    </cfRule>
  </conditionalFormatting>
  <conditionalFormatting sqref="N377:O377">
    <cfRule type="containsText" dxfId="1198" priority="422" operator="containsText" text="No">
      <formula>NOT(ISERROR(SEARCH("No",N377)))</formula>
    </cfRule>
  </conditionalFormatting>
  <conditionalFormatting sqref="O382:P383">
    <cfRule type="containsText" dxfId="1197" priority="420" operator="containsText" text="No">
      <formula>NOT(ISERROR(SEARCH("No",O382)))</formula>
    </cfRule>
  </conditionalFormatting>
  <conditionalFormatting sqref="N381:O381">
    <cfRule type="containsText" dxfId="1196" priority="419" operator="containsText" text="Select">
      <formula>NOT(ISERROR(SEARCH("Select",N381)))</formula>
    </cfRule>
  </conditionalFormatting>
  <conditionalFormatting sqref="N381:O381">
    <cfRule type="containsText" dxfId="1195" priority="418" operator="containsText" text="No">
      <formula>NOT(ISERROR(SEARCH("No",N381)))</formula>
    </cfRule>
  </conditionalFormatting>
  <conditionalFormatting sqref="O386:P386">
    <cfRule type="containsText" dxfId="1194" priority="417" operator="containsText" text="Select">
      <formula>NOT(ISERROR(SEARCH("Select",O386)))</formula>
    </cfRule>
  </conditionalFormatting>
  <conditionalFormatting sqref="O390:P390">
    <cfRule type="containsText" dxfId="1193" priority="412" operator="containsText" text="No">
      <formula>NOT(ISERROR(SEARCH("No",O390)))</formula>
    </cfRule>
  </conditionalFormatting>
  <conditionalFormatting sqref="N389:O389">
    <cfRule type="containsText" dxfId="1192" priority="411" operator="containsText" text="Select">
      <formula>NOT(ISERROR(SEARCH("Select",N389)))</formula>
    </cfRule>
  </conditionalFormatting>
  <conditionalFormatting sqref="N389:O389">
    <cfRule type="containsText" dxfId="1191" priority="410" operator="containsText" text="No">
      <formula>NOT(ISERROR(SEARCH("No",N389)))</formula>
    </cfRule>
  </conditionalFormatting>
  <conditionalFormatting sqref="O405:P405">
    <cfRule type="containsText" dxfId="1190" priority="385" operator="containsText" text="No">
      <formula>NOT(ISERROR(SEARCH("No",O405)))</formula>
    </cfRule>
  </conditionalFormatting>
  <conditionalFormatting sqref="N404:O404">
    <cfRule type="containsText" dxfId="1189" priority="384" operator="containsText" text="Select">
      <formula>NOT(ISERROR(SEARCH("Select",N404)))</formula>
    </cfRule>
  </conditionalFormatting>
  <conditionalFormatting sqref="N404:O404">
    <cfRule type="containsText" dxfId="1188" priority="383" operator="containsText" text="No">
      <formula>NOT(ISERROR(SEARCH("No",N404)))</formula>
    </cfRule>
  </conditionalFormatting>
  <conditionalFormatting sqref="O409:P409">
    <cfRule type="containsText" dxfId="1187" priority="382" operator="containsText" text="Select">
      <formula>NOT(ISERROR(SEARCH("Select",O409)))</formula>
    </cfRule>
  </conditionalFormatting>
  <conditionalFormatting sqref="G396 L396">
    <cfRule type="cellIs" dxfId="1186" priority="408" operator="equal">
      <formula>"FALSE"</formula>
    </cfRule>
  </conditionalFormatting>
  <conditionalFormatting sqref="G396 L396">
    <cfRule type="cellIs" dxfId="1185" priority="409" operator="equal">
      <formula>"TRUE"</formula>
    </cfRule>
  </conditionalFormatting>
  <conditionalFormatting sqref="J397:K397">
    <cfRule type="containsText" dxfId="1184" priority="407" operator="containsText" text="Select">
      <formula>NOT(ISERROR(SEARCH("Select",J397)))</formula>
    </cfRule>
  </conditionalFormatting>
  <conditionalFormatting sqref="O406:P406">
    <cfRule type="containsText" dxfId="1183" priority="405" operator="containsText" text="Select">
      <formula>NOT(ISERROR(SEARCH("Select",O406)))</formula>
    </cfRule>
  </conditionalFormatting>
  <conditionalFormatting sqref="O406:P406 J397:K397">
    <cfRule type="containsText" dxfId="1182" priority="406" operator="containsText" text="No">
      <formula>NOT(ISERROR(SEARCH("No",J397)))</formula>
    </cfRule>
  </conditionalFormatting>
  <conditionalFormatting sqref="J401:K402 J406:K409">
    <cfRule type="containsText" dxfId="1181" priority="402" operator="containsText" text="Select">
      <formula>NOT(ISERROR(SEARCH("Select",J401)))</formula>
    </cfRule>
  </conditionalFormatting>
  <conditionalFormatting sqref="I396:J396">
    <cfRule type="containsText" dxfId="1180" priority="404" operator="containsText" text="Select">
      <formula>NOT(ISERROR(SEARCH("Select",I396)))</formula>
    </cfRule>
  </conditionalFormatting>
  <conditionalFormatting sqref="I396:J396">
    <cfRule type="containsText" dxfId="1179" priority="403" operator="containsText" text="No">
      <formula>NOT(ISERROR(SEARCH("No",I396)))</formula>
    </cfRule>
  </conditionalFormatting>
  <conditionalFormatting sqref="J401:K402 J406:K409">
    <cfRule type="containsText" dxfId="1178" priority="401" operator="containsText" text="No">
      <formula>NOT(ISERROR(SEARCH("No",J401)))</formula>
    </cfRule>
  </conditionalFormatting>
  <conditionalFormatting sqref="I400:J400">
    <cfRule type="containsText" dxfId="1177" priority="400" operator="containsText" text="Select">
      <formula>NOT(ISERROR(SEARCH("Select",I400)))</formula>
    </cfRule>
  </conditionalFormatting>
  <conditionalFormatting sqref="I400:J400">
    <cfRule type="containsText" dxfId="1176" priority="399" operator="containsText" text="No">
      <formula>NOT(ISERROR(SEARCH("No",I400)))</formula>
    </cfRule>
  </conditionalFormatting>
  <conditionalFormatting sqref="J405:K405">
    <cfRule type="containsText" dxfId="1175" priority="398" operator="containsText" text="Select">
      <formula>NOT(ISERROR(SEARCH("Select",J405)))</formula>
    </cfRule>
  </conditionalFormatting>
  <conditionalFormatting sqref="J405:K405">
    <cfRule type="containsText" dxfId="1174" priority="397" operator="containsText" text="No">
      <formula>NOT(ISERROR(SEARCH("No",J405)))</formula>
    </cfRule>
  </conditionalFormatting>
  <conditionalFormatting sqref="I404:J404">
    <cfRule type="containsText" dxfId="1173" priority="396" operator="containsText" text="Select">
      <formula>NOT(ISERROR(SEARCH("Select",I404)))</formula>
    </cfRule>
  </conditionalFormatting>
  <conditionalFormatting sqref="I404:J404">
    <cfRule type="containsText" dxfId="1172" priority="395" operator="containsText" text="No">
      <formula>NOT(ISERROR(SEARCH("No",I404)))</formula>
    </cfRule>
  </conditionalFormatting>
  <conditionalFormatting sqref="O397:P397">
    <cfRule type="containsText" dxfId="1171" priority="394" operator="containsText" text="Select">
      <formula>NOT(ISERROR(SEARCH("Select",O397)))</formula>
    </cfRule>
  </conditionalFormatting>
  <conditionalFormatting sqref="O397:P397">
    <cfRule type="containsText" dxfId="1170" priority="393" operator="containsText" text="No">
      <formula>NOT(ISERROR(SEARCH("No",O397)))</formula>
    </cfRule>
  </conditionalFormatting>
  <conditionalFormatting sqref="N396:O396">
    <cfRule type="containsText" dxfId="1169" priority="392" operator="containsText" text="Select">
      <formula>NOT(ISERROR(SEARCH("Select",N396)))</formula>
    </cfRule>
  </conditionalFormatting>
  <conditionalFormatting sqref="N396:O396">
    <cfRule type="containsText" dxfId="1168" priority="391" operator="containsText" text="No">
      <formula>NOT(ISERROR(SEARCH("No",N396)))</formula>
    </cfRule>
  </conditionalFormatting>
  <conditionalFormatting sqref="N400:O400">
    <cfRule type="containsText" dxfId="1167" priority="388" operator="containsText" text="Select">
      <formula>NOT(ISERROR(SEARCH("Select",N400)))</formula>
    </cfRule>
  </conditionalFormatting>
  <conditionalFormatting sqref="N400:O400">
    <cfRule type="containsText" dxfId="1166" priority="387" operator="containsText" text="No">
      <formula>NOT(ISERROR(SEARCH("No",N400)))</formula>
    </cfRule>
  </conditionalFormatting>
  <conditionalFormatting sqref="O405:P405">
    <cfRule type="containsText" dxfId="1165" priority="386" operator="containsText" text="Select">
      <formula>NOT(ISERROR(SEARCH("Select",O405)))</formula>
    </cfRule>
  </conditionalFormatting>
  <conditionalFormatting sqref="O409:P409">
    <cfRule type="containsText" dxfId="1164" priority="381" operator="containsText" text="No">
      <formula>NOT(ISERROR(SEARCH("No",O409)))</formula>
    </cfRule>
  </conditionalFormatting>
  <conditionalFormatting sqref="N408:O408">
    <cfRule type="containsText" dxfId="1163" priority="380" operator="containsText" text="Select">
      <formula>NOT(ISERROR(SEARCH("Select",N408)))</formula>
    </cfRule>
  </conditionalFormatting>
  <conditionalFormatting sqref="N408:O408">
    <cfRule type="containsText" dxfId="1162" priority="379" operator="containsText" text="No">
      <formula>NOT(ISERROR(SEARCH("No",N408)))</formula>
    </cfRule>
  </conditionalFormatting>
  <conditionalFormatting sqref="O424:P424">
    <cfRule type="containsText" dxfId="1161" priority="354" operator="containsText" text="No">
      <formula>NOT(ISERROR(SEARCH("No",O424)))</formula>
    </cfRule>
  </conditionalFormatting>
  <conditionalFormatting sqref="N423:O423">
    <cfRule type="containsText" dxfId="1160" priority="353" operator="containsText" text="Select">
      <formula>NOT(ISERROR(SEARCH("Select",N423)))</formula>
    </cfRule>
  </conditionalFormatting>
  <conditionalFormatting sqref="N423:O423">
    <cfRule type="containsText" dxfId="1159" priority="352" operator="containsText" text="No">
      <formula>NOT(ISERROR(SEARCH("No",N423)))</formula>
    </cfRule>
  </conditionalFormatting>
  <conditionalFormatting sqref="O428:P428">
    <cfRule type="containsText" dxfId="1158" priority="351" operator="containsText" text="Select">
      <formula>NOT(ISERROR(SEARCH("Select",O428)))</formula>
    </cfRule>
  </conditionalFormatting>
  <conditionalFormatting sqref="G415 L415">
    <cfRule type="cellIs" dxfId="1157" priority="377" operator="equal">
      <formula>"FALSE"</formula>
    </cfRule>
  </conditionalFormatting>
  <conditionalFormatting sqref="G415 L415">
    <cfRule type="cellIs" dxfId="1156" priority="378" operator="equal">
      <formula>"TRUE"</formula>
    </cfRule>
  </conditionalFormatting>
  <conditionalFormatting sqref="J416:K416">
    <cfRule type="containsText" dxfId="1155" priority="376" operator="containsText" text="Select">
      <formula>NOT(ISERROR(SEARCH("Select",J416)))</formula>
    </cfRule>
  </conditionalFormatting>
  <conditionalFormatting sqref="O425:P425">
    <cfRule type="containsText" dxfId="1154" priority="374" operator="containsText" text="Select">
      <formula>NOT(ISERROR(SEARCH("Select",O425)))</formula>
    </cfRule>
  </conditionalFormatting>
  <conditionalFormatting sqref="O425:P425 J416:K416">
    <cfRule type="containsText" dxfId="1153" priority="375" operator="containsText" text="No">
      <formula>NOT(ISERROR(SEARCH("No",J416)))</formula>
    </cfRule>
  </conditionalFormatting>
  <conditionalFormatting sqref="J420:K421 J425:K428">
    <cfRule type="containsText" dxfId="1152" priority="371" operator="containsText" text="Select">
      <formula>NOT(ISERROR(SEARCH("Select",J420)))</formula>
    </cfRule>
  </conditionalFormatting>
  <conditionalFormatting sqref="I415:J415">
    <cfRule type="containsText" dxfId="1151" priority="373" operator="containsText" text="Select">
      <formula>NOT(ISERROR(SEARCH("Select",I415)))</formula>
    </cfRule>
  </conditionalFormatting>
  <conditionalFormatting sqref="I415:J415">
    <cfRule type="containsText" dxfId="1150" priority="372" operator="containsText" text="No">
      <formula>NOT(ISERROR(SEARCH("No",I415)))</formula>
    </cfRule>
  </conditionalFormatting>
  <conditionalFormatting sqref="J420:K421 J425:K428">
    <cfRule type="containsText" dxfId="1149" priority="370" operator="containsText" text="No">
      <formula>NOT(ISERROR(SEARCH("No",J420)))</formula>
    </cfRule>
  </conditionalFormatting>
  <conditionalFormatting sqref="I419:J419">
    <cfRule type="containsText" dxfId="1148" priority="369" operator="containsText" text="Select">
      <formula>NOT(ISERROR(SEARCH("Select",I419)))</formula>
    </cfRule>
  </conditionalFormatting>
  <conditionalFormatting sqref="I419:J419">
    <cfRule type="containsText" dxfId="1147" priority="368" operator="containsText" text="No">
      <formula>NOT(ISERROR(SEARCH("No",I419)))</formula>
    </cfRule>
  </conditionalFormatting>
  <conditionalFormatting sqref="J424:K424">
    <cfRule type="containsText" dxfId="1146" priority="367" operator="containsText" text="Select">
      <formula>NOT(ISERROR(SEARCH("Select",J424)))</formula>
    </cfRule>
  </conditionalFormatting>
  <conditionalFormatting sqref="J424:K424">
    <cfRule type="containsText" dxfId="1145" priority="366" operator="containsText" text="No">
      <formula>NOT(ISERROR(SEARCH("No",J424)))</formula>
    </cfRule>
  </conditionalFormatting>
  <conditionalFormatting sqref="O416:P416">
    <cfRule type="containsText" dxfId="1144" priority="363" operator="containsText" text="Select">
      <formula>NOT(ISERROR(SEARCH("Select",O416)))</formula>
    </cfRule>
  </conditionalFormatting>
  <conditionalFormatting sqref="O416:P416">
    <cfRule type="containsText" dxfId="1143" priority="362" operator="containsText" text="No">
      <formula>NOT(ISERROR(SEARCH("No",O416)))</formula>
    </cfRule>
  </conditionalFormatting>
  <conditionalFormatting sqref="O420:P421">
    <cfRule type="containsText" dxfId="1142" priority="359" operator="containsText" text="Select">
      <formula>NOT(ISERROR(SEARCH("Select",O420)))</formula>
    </cfRule>
  </conditionalFormatting>
  <conditionalFormatting sqref="N415:O415">
    <cfRule type="containsText" dxfId="1141" priority="361" operator="containsText" text="Select">
      <formula>NOT(ISERROR(SEARCH("Select",N415)))</formula>
    </cfRule>
  </conditionalFormatting>
  <conditionalFormatting sqref="N415:O415">
    <cfRule type="containsText" dxfId="1140" priority="360" operator="containsText" text="No">
      <formula>NOT(ISERROR(SEARCH("No",N415)))</formula>
    </cfRule>
  </conditionalFormatting>
  <conditionalFormatting sqref="O420:P421">
    <cfRule type="containsText" dxfId="1139" priority="358" operator="containsText" text="No">
      <formula>NOT(ISERROR(SEARCH("No",O420)))</formula>
    </cfRule>
  </conditionalFormatting>
  <conditionalFormatting sqref="N419:O419">
    <cfRule type="containsText" dxfId="1138" priority="357" operator="containsText" text="Select">
      <formula>NOT(ISERROR(SEARCH("Select",N419)))</formula>
    </cfRule>
  </conditionalFormatting>
  <conditionalFormatting sqref="N419:O419">
    <cfRule type="containsText" dxfId="1137" priority="356" operator="containsText" text="No">
      <formula>NOT(ISERROR(SEARCH("No",N419)))</formula>
    </cfRule>
  </conditionalFormatting>
  <conditionalFormatting sqref="O424:P424">
    <cfRule type="containsText" dxfId="1136" priority="355" operator="containsText" text="Select">
      <formula>NOT(ISERROR(SEARCH("Select",O424)))</formula>
    </cfRule>
  </conditionalFormatting>
  <conditionalFormatting sqref="O428:P428">
    <cfRule type="containsText" dxfId="1135" priority="350" operator="containsText" text="No">
      <formula>NOT(ISERROR(SEARCH("No",O428)))</formula>
    </cfRule>
  </conditionalFormatting>
  <conditionalFormatting sqref="N427:O427">
    <cfRule type="containsText" dxfId="1134" priority="349" operator="containsText" text="Select">
      <formula>NOT(ISERROR(SEARCH("Select",N427)))</formula>
    </cfRule>
  </conditionalFormatting>
  <conditionalFormatting sqref="N427:O427">
    <cfRule type="containsText" dxfId="1133" priority="348" operator="containsText" text="No">
      <formula>NOT(ISERROR(SEARCH("No",N427)))</formula>
    </cfRule>
  </conditionalFormatting>
  <conditionalFormatting sqref="O443:P443">
    <cfRule type="containsText" dxfId="1132" priority="323" operator="containsText" text="No">
      <formula>NOT(ISERROR(SEARCH("No",O443)))</formula>
    </cfRule>
  </conditionalFormatting>
  <conditionalFormatting sqref="N442:O442">
    <cfRule type="containsText" dxfId="1131" priority="322" operator="containsText" text="Select">
      <formula>NOT(ISERROR(SEARCH("Select",N442)))</formula>
    </cfRule>
  </conditionalFormatting>
  <conditionalFormatting sqref="N442:O442">
    <cfRule type="containsText" dxfId="1130" priority="321" operator="containsText" text="No">
      <formula>NOT(ISERROR(SEARCH("No",N442)))</formula>
    </cfRule>
  </conditionalFormatting>
  <conditionalFormatting sqref="O447:P447">
    <cfRule type="containsText" dxfId="1129" priority="320" operator="containsText" text="Select">
      <formula>NOT(ISERROR(SEARCH("Select",O447)))</formula>
    </cfRule>
  </conditionalFormatting>
  <conditionalFormatting sqref="G434 L434">
    <cfRule type="cellIs" dxfId="1128" priority="346" operator="equal">
      <formula>"FALSE"</formula>
    </cfRule>
  </conditionalFormatting>
  <conditionalFormatting sqref="G434 L434">
    <cfRule type="cellIs" dxfId="1127" priority="347" operator="equal">
      <formula>"TRUE"</formula>
    </cfRule>
  </conditionalFormatting>
  <conditionalFormatting sqref="J435:K435">
    <cfRule type="containsText" dxfId="1126" priority="345" operator="containsText" text="Select">
      <formula>NOT(ISERROR(SEARCH("Select",J435)))</formula>
    </cfRule>
  </conditionalFormatting>
  <conditionalFormatting sqref="O444:P444">
    <cfRule type="containsText" dxfId="1125" priority="343" operator="containsText" text="Select">
      <formula>NOT(ISERROR(SEARCH("Select",O444)))</formula>
    </cfRule>
  </conditionalFormatting>
  <conditionalFormatting sqref="O444:P444 J435:K435">
    <cfRule type="containsText" dxfId="1124" priority="344" operator="containsText" text="No">
      <formula>NOT(ISERROR(SEARCH("No",J435)))</formula>
    </cfRule>
  </conditionalFormatting>
  <conditionalFormatting sqref="J439:K440 J444:K447">
    <cfRule type="containsText" dxfId="1123" priority="340" operator="containsText" text="Select">
      <formula>NOT(ISERROR(SEARCH("Select",J439)))</formula>
    </cfRule>
  </conditionalFormatting>
  <conditionalFormatting sqref="I434:J434">
    <cfRule type="containsText" dxfId="1122" priority="342" operator="containsText" text="Select">
      <formula>NOT(ISERROR(SEARCH("Select",I434)))</formula>
    </cfRule>
  </conditionalFormatting>
  <conditionalFormatting sqref="I434:J434">
    <cfRule type="containsText" dxfId="1121" priority="341" operator="containsText" text="No">
      <formula>NOT(ISERROR(SEARCH("No",I434)))</formula>
    </cfRule>
  </conditionalFormatting>
  <conditionalFormatting sqref="J439:K440 J444:K447">
    <cfRule type="containsText" dxfId="1120" priority="339" operator="containsText" text="No">
      <formula>NOT(ISERROR(SEARCH("No",J439)))</formula>
    </cfRule>
  </conditionalFormatting>
  <conditionalFormatting sqref="I438:J438">
    <cfRule type="containsText" dxfId="1119" priority="338" operator="containsText" text="Select">
      <formula>NOT(ISERROR(SEARCH("Select",I438)))</formula>
    </cfRule>
  </conditionalFormatting>
  <conditionalFormatting sqref="I438:J438">
    <cfRule type="containsText" dxfId="1118" priority="337" operator="containsText" text="No">
      <formula>NOT(ISERROR(SEARCH("No",I438)))</formula>
    </cfRule>
  </conditionalFormatting>
  <conditionalFormatting sqref="J443:K443">
    <cfRule type="containsText" dxfId="1117" priority="336" operator="containsText" text="Select">
      <formula>NOT(ISERROR(SEARCH("Select",J443)))</formula>
    </cfRule>
  </conditionalFormatting>
  <conditionalFormatting sqref="J443:K443">
    <cfRule type="containsText" dxfId="1116" priority="335" operator="containsText" text="No">
      <formula>NOT(ISERROR(SEARCH("No",J443)))</formula>
    </cfRule>
  </conditionalFormatting>
  <conditionalFormatting sqref="I442:J442">
    <cfRule type="containsText" dxfId="1115" priority="334" operator="containsText" text="Select">
      <formula>NOT(ISERROR(SEARCH("Select",I442)))</formula>
    </cfRule>
  </conditionalFormatting>
  <conditionalFormatting sqref="I442:J442">
    <cfRule type="containsText" dxfId="1114" priority="333" operator="containsText" text="No">
      <formula>NOT(ISERROR(SEARCH("No",I442)))</formula>
    </cfRule>
  </conditionalFormatting>
  <conditionalFormatting sqref="O435:P435">
    <cfRule type="containsText" dxfId="1113" priority="332" operator="containsText" text="Select">
      <formula>NOT(ISERROR(SEARCH("Select",O435)))</formula>
    </cfRule>
  </conditionalFormatting>
  <conditionalFormatting sqref="O435:P435">
    <cfRule type="containsText" dxfId="1112" priority="331" operator="containsText" text="No">
      <formula>NOT(ISERROR(SEARCH("No",O435)))</formula>
    </cfRule>
  </conditionalFormatting>
  <conditionalFormatting sqref="O439:P440">
    <cfRule type="containsText" dxfId="1111" priority="328" operator="containsText" text="Select">
      <formula>NOT(ISERROR(SEARCH("Select",O439)))</formula>
    </cfRule>
  </conditionalFormatting>
  <conditionalFormatting sqref="N434:O434">
    <cfRule type="containsText" dxfId="1110" priority="330" operator="containsText" text="Select">
      <formula>NOT(ISERROR(SEARCH("Select",N434)))</formula>
    </cfRule>
  </conditionalFormatting>
  <conditionalFormatting sqref="N434:O434">
    <cfRule type="containsText" dxfId="1109" priority="329" operator="containsText" text="No">
      <formula>NOT(ISERROR(SEARCH("No",N434)))</formula>
    </cfRule>
  </conditionalFormatting>
  <conditionalFormatting sqref="O439:P440">
    <cfRule type="containsText" dxfId="1108" priority="327" operator="containsText" text="No">
      <formula>NOT(ISERROR(SEARCH("No",O439)))</formula>
    </cfRule>
  </conditionalFormatting>
  <conditionalFormatting sqref="N438:O438">
    <cfRule type="containsText" dxfId="1107" priority="326" operator="containsText" text="Select">
      <formula>NOT(ISERROR(SEARCH("Select",N438)))</formula>
    </cfRule>
  </conditionalFormatting>
  <conditionalFormatting sqref="N438:O438">
    <cfRule type="containsText" dxfId="1106" priority="325" operator="containsText" text="No">
      <formula>NOT(ISERROR(SEARCH("No",N438)))</formula>
    </cfRule>
  </conditionalFormatting>
  <conditionalFormatting sqref="O443:P443">
    <cfRule type="containsText" dxfId="1105" priority="324" operator="containsText" text="Select">
      <formula>NOT(ISERROR(SEARCH("Select",O443)))</formula>
    </cfRule>
  </conditionalFormatting>
  <conditionalFormatting sqref="O447:P447">
    <cfRule type="containsText" dxfId="1104" priority="319" operator="containsText" text="No">
      <formula>NOT(ISERROR(SEARCH("No",O447)))</formula>
    </cfRule>
  </conditionalFormatting>
  <conditionalFormatting sqref="N446:O446">
    <cfRule type="containsText" dxfId="1103" priority="318" operator="containsText" text="Select">
      <formula>NOT(ISERROR(SEARCH("Select",N446)))</formula>
    </cfRule>
  </conditionalFormatting>
  <conditionalFormatting sqref="N446:O446">
    <cfRule type="containsText" dxfId="1102" priority="317" operator="containsText" text="No">
      <formula>NOT(ISERROR(SEARCH("No",N446)))</formula>
    </cfRule>
  </conditionalFormatting>
  <conditionalFormatting sqref="O462:P462">
    <cfRule type="containsText" dxfId="1101" priority="292" operator="containsText" text="No">
      <formula>NOT(ISERROR(SEARCH("No",O462)))</formula>
    </cfRule>
  </conditionalFormatting>
  <conditionalFormatting sqref="N461:O461">
    <cfRule type="containsText" dxfId="1100" priority="291" operator="containsText" text="Select">
      <formula>NOT(ISERROR(SEARCH("Select",N461)))</formula>
    </cfRule>
  </conditionalFormatting>
  <conditionalFormatting sqref="N461:O461">
    <cfRule type="containsText" dxfId="1099" priority="290" operator="containsText" text="No">
      <formula>NOT(ISERROR(SEARCH("No",N461)))</formula>
    </cfRule>
  </conditionalFormatting>
  <conditionalFormatting sqref="O466:P466">
    <cfRule type="containsText" dxfId="1098" priority="289" operator="containsText" text="Select">
      <formula>NOT(ISERROR(SEARCH("Select",O466)))</formula>
    </cfRule>
  </conditionalFormatting>
  <conditionalFormatting sqref="G453 L453">
    <cfRule type="cellIs" dxfId="1097" priority="315" operator="equal">
      <formula>"FALSE"</formula>
    </cfRule>
  </conditionalFormatting>
  <conditionalFormatting sqref="G453 L453">
    <cfRule type="cellIs" dxfId="1096" priority="316" operator="equal">
      <formula>"TRUE"</formula>
    </cfRule>
  </conditionalFormatting>
  <conditionalFormatting sqref="J454:K454">
    <cfRule type="containsText" dxfId="1095" priority="314" operator="containsText" text="Select">
      <formula>NOT(ISERROR(SEARCH("Select",J454)))</formula>
    </cfRule>
  </conditionalFormatting>
  <conditionalFormatting sqref="O463:P463">
    <cfRule type="containsText" dxfId="1094" priority="312" operator="containsText" text="Select">
      <formula>NOT(ISERROR(SEARCH("Select",O463)))</formula>
    </cfRule>
  </conditionalFormatting>
  <conditionalFormatting sqref="O463:P463 J454:K454">
    <cfRule type="containsText" dxfId="1093" priority="313" operator="containsText" text="No">
      <formula>NOT(ISERROR(SEARCH("No",J454)))</formula>
    </cfRule>
  </conditionalFormatting>
  <conditionalFormatting sqref="J458:K459 J463:K466">
    <cfRule type="containsText" dxfId="1092" priority="309" operator="containsText" text="Select">
      <formula>NOT(ISERROR(SEARCH("Select",J458)))</formula>
    </cfRule>
  </conditionalFormatting>
  <conditionalFormatting sqref="I453:J453">
    <cfRule type="containsText" dxfId="1091" priority="311" operator="containsText" text="Select">
      <formula>NOT(ISERROR(SEARCH("Select",I453)))</formula>
    </cfRule>
  </conditionalFormatting>
  <conditionalFormatting sqref="I453:J453">
    <cfRule type="containsText" dxfId="1090" priority="310" operator="containsText" text="No">
      <formula>NOT(ISERROR(SEARCH("No",I453)))</formula>
    </cfRule>
  </conditionalFormatting>
  <conditionalFormatting sqref="J458:K459 J463:K466">
    <cfRule type="containsText" dxfId="1089" priority="308" operator="containsText" text="No">
      <formula>NOT(ISERROR(SEARCH("No",J458)))</formula>
    </cfRule>
  </conditionalFormatting>
  <conditionalFormatting sqref="I457:J457">
    <cfRule type="containsText" dxfId="1088" priority="307" operator="containsText" text="Select">
      <formula>NOT(ISERROR(SEARCH("Select",I457)))</formula>
    </cfRule>
  </conditionalFormatting>
  <conditionalFormatting sqref="I457:J457">
    <cfRule type="containsText" dxfId="1087" priority="306" operator="containsText" text="No">
      <formula>NOT(ISERROR(SEARCH("No",I457)))</formula>
    </cfRule>
  </conditionalFormatting>
  <conditionalFormatting sqref="J462:K462">
    <cfRule type="containsText" dxfId="1086" priority="305" operator="containsText" text="Select">
      <formula>NOT(ISERROR(SEARCH("Select",J462)))</formula>
    </cfRule>
  </conditionalFormatting>
  <conditionalFormatting sqref="J462:K462">
    <cfRule type="containsText" dxfId="1085" priority="304" operator="containsText" text="No">
      <formula>NOT(ISERROR(SEARCH("No",J462)))</formula>
    </cfRule>
  </conditionalFormatting>
  <conditionalFormatting sqref="I461:J461">
    <cfRule type="containsText" dxfId="1084" priority="303" operator="containsText" text="Select">
      <formula>NOT(ISERROR(SEARCH("Select",I461)))</formula>
    </cfRule>
  </conditionalFormatting>
  <conditionalFormatting sqref="I461:J461">
    <cfRule type="containsText" dxfId="1083" priority="302" operator="containsText" text="No">
      <formula>NOT(ISERROR(SEARCH("No",I461)))</formula>
    </cfRule>
  </conditionalFormatting>
  <conditionalFormatting sqref="O454:P454">
    <cfRule type="containsText" dxfId="1082" priority="301" operator="containsText" text="Select">
      <formula>NOT(ISERROR(SEARCH("Select",O454)))</formula>
    </cfRule>
  </conditionalFormatting>
  <conditionalFormatting sqref="O454:P454">
    <cfRule type="containsText" dxfId="1081" priority="300" operator="containsText" text="No">
      <formula>NOT(ISERROR(SEARCH("No",O454)))</formula>
    </cfRule>
  </conditionalFormatting>
  <conditionalFormatting sqref="O458:P459">
    <cfRule type="containsText" dxfId="1080" priority="297" operator="containsText" text="Select">
      <formula>NOT(ISERROR(SEARCH("Select",O458)))</formula>
    </cfRule>
  </conditionalFormatting>
  <conditionalFormatting sqref="N453:O453">
    <cfRule type="containsText" dxfId="1079" priority="299" operator="containsText" text="Select">
      <formula>NOT(ISERROR(SEARCH("Select",N453)))</formula>
    </cfRule>
  </conditionalFormatting>
  <conditionalFormatting sqref="N453:O453">
    <cfRule type="containsText" dxfId="1078" priority="298" operator="containsText" text="No">
      <formula>NOT(ISERROR(SEARCH("No",N453)))</formula>
    </cfRule>
  </conditionalFormatting>
  <conditionalFormatting sqref="O458:P459">
    <cfRule type="containsText" dxfId="1077" priority="296" operator="containsText" text="No">
      <formula>NOT(ISERROR(SEARCH("No",O458)))</formula>
    </cfRule>
  </conditionalFormatting>
  <conditionalFormatting sqref="N457:O457">
    <cfRule type="containsText" dxfId="1076" priority="295" operator="containsText" text="Select">
      <formula>NOT(ISERROR(SEARCH("Select",N457)))</formula>
    </cfRule>
  </conditionalFormatting>
  <conditionalFormatting sqref="N457:O457">
    <cfRule type="containsText" dxfId="1075" priority="294" operator="containsText" text="No">
      <formula>NOT(ISERROR(SEARCH("No",N457)))</formula>
    </cfRule>
  </conditionalFormatting>
  <conditionalFormatting sqref="O462:P462">
    <cfRule type="containsText" dxfId="1074" priority="293" operator="containsText" text="Select">
      <formula>NOT(ISERROR(SEARCH("Select",O462)))</formula>
    </cfRule>
  </conditionalFormatting>
  <conditionalFormatting sqref="O466:P466">
    <cfRule type="containsText" dxfId="1073" priority="288" operator="containsText" text="No">
      <formula>NOT(ISERROR(SEARCH("No",O466)))</formula>
    </cfRule>
  </conditionalFormatting>
  <conditionalFormatting sqref="N465:O465">
    <cfRule type="containsText" dxfId="1072" priority="287" operator="containsText" text="Select">
      <formula>NOT(ISERROR(SEARCH("Select",N465)))</formula>
    </cfRule>
  </conditionalFormatting>
  <conditionalFormatting sqref="N465:O465">
    <cfRule type="containsText" dxfId="1071" priority="286" operator="containsText" text="No">
      <formula>NOT(ISERROR(SEARCH("No",N465)))</formula>
    </cfRule>
  </conditionalFormatting>
  <conditionalFormatting sqref="O481:P481">
    <cfRule type="containsText" dxfId="1070" priority="261" operator="containsText" text="No">
      <formula>NOT(ISERROR(SEARCH("No",O481)))</formula>
    </cfRule>
  </conditionalFormatting>
  <conditionalFormatting sqref="N480:O480">
    <cfRule type="containsText" dxfId="1069" priority="260" operator="containsText" text="Select">
      <formula>NOT(ISERROR(SEARCH("Select",N480)))</formula>
    </cfRule>
  </conditionalFormatting>
  <conditionalFormatting sqref="N480:O480">
    <cfRule type="containsText" dxfId="1068" priority="259" operator="containsText" text="No">
      <formula>NOT(ISERROR(SEARCH("No",N480)))</formula>
    </cfRule>
  </conditionalFormatting>
  <conditionalFormatting sqref="O485:P485">
    <cfRule type="containsText" dxfId="1067" priority="258" operator="containsText" text="Select">
      <formula>NOT(ISERROR(SEARCH("Select",O485)))</formula>
    </cfRule>
  </conditionalFormatting>
  <conditionalFormatting sqref="G472 L472">
    <cfRule type="cellIs" dxfId="1066" priority="284" operator="equal">
      <formula>"FALSE"</formula>
    </cfRule>
  </conditionalFormatting>
  <conditionalFormatting sqref="G472 L472">
    <cfRule type="cellIs" dxfId="1065" priority="285" operator="equal">
      <formula>"TRUE"</formula>
    </cfRule>
  </conditionalFormatting>
  <conditionalFormatting sqref="J473:K473">
    <cfRule type="containsText" dxfId="1064" priority="283" operator="containsText" text="Select">
      <formula>NOT(ISERROR(SEARCH("Select",J473)))</formula>
    </cfRule>
  </conditionalFormatting>
  <conditionalFormatting sqref="O482:P482">
    <cfRule type="containsText" dxfId="1063" priority="281" operator="containsText" text="Select">
      <formula>NOT(ISERROR(SEARCH("Select",O482)))</formula>
    </cfRule>
  </conditionalFormatting>
  <conditionalFormatting sqref="O482:P482 J473:K473">
    <cfRule type="containsText" dxfId="1062" priority="282" operator="containsText" text="No">
      <formula>NOT(ISERROR(SEARCH("No",J473)))</formula>
    </cfRule>
  </conditionalFormatting>
  <conditionalFormatting sqref="J477:K478 J482:K485">
    <cfRule type="containsText" dxfId="1061" priority="278" operator="containsText" text="Select">
      <formula>NOT(ISERROR(SEARCH("Select",J477)))</formula>
    </cfRule>
  </conditionalFormatting>
  <conditionalFormatting sqref="I472:J472">
    <cfRule type="containsText" dxfId="1060" priority="280" operator="containsText" text="Select">
      <formula>NOT(ISERROR(SEARCH("Select",I472)))</formula>
    </cfRule>
  </conditionalFormatting>
  <conditionalFormatting sqref="I472:J472">
    <cfRule type="containsText" dxfId="1059" priority="279" operator="containsText" text="No">
      <formula>NOT(ISERROR(SEARCH("No",I472)))</formula>
    </cfRule>
  </conditionalFormatting>
  <conditionalFormatting sqref="J477:K478 J482:K485">
    <cfRule type="containsText" dxfId="1058" priority="277" operator="containsText" text="No">
      <formula>NOT(ISERROR(SEARCH("No",J477)))</formula>
    </cfRule>
  </conditionalFormatting>
  <conditionalFormatting sqref="I476:J476">
    <cfRule type="containsText" dxfId="1057" priority="276" operator="containsText" text="Select">
      <formula>NOT(ISERROR(SEARCH("Select",I476)))</formula>
    </cfRule>
  </conditionalFormatting>
  <conditionalFormatting sqref="I476:J476">
    <cfRule type="containsText" dxfId="1056" priority="275" operator="containsText" text="No">
      <formula>NOT(ISERROR(SEARCH("No",I476)))</formula>
    </cfRule>
  </conditionalFormatting>
  <conditionalFormatting sqref="J481:K481">
    <cfRule type="containsText" dxfId="1055" priority="274" operator="containsText" text="Select">
      <formula>NOT(ISERROR(SEARCH("Select",J481)))</formula>
    </cfRule>
  </conditionalFormatting>
  <conditionalFormatting sqref="J481:K481">
    <cfRule type="containsText" dxfId="1054" priority="273" operator="containsText" text="No">
      <formula>NOT(ISERROR(SEARCH("No",J481)))</formula>
    </cfRule>
  </conditionalFormatting>
  <conditionalFormatting sqref="I480:J480">
    <cfRule type="containsText" dxfId="1053" priority="272" operator="containsText" text="Select">
      <formula>NOT(ISERROR(SEARCH("Select",I480)))</formula>
    </cfRule>
  </conditionalFormatting>
  <conditionalFormatting sqref="I480:J480">
    <cfRule type="containsText" dxfId="1052" priority="271" operator="containsText" text="No">
      <formula>NOT(ISERROR(SEARCH("No",I480)))</formula>
    </cfRule>
  </conditionalFormatting>
  <conditionalFormatting sqref="O473:P473">
    <cfRule type="containsText" dxfId="1051" priority="270" operator="containsText" text="Select">
      <formula>NOT(ISERROR(SEARCH("Select",O473)))</formula>
    </cfRule>
  </conditionalFormatting>
  <conditionalFormatting sqref="O473:P473">
    <cfRule type="containsText" dxfId="1050" priority="269" operator="containsText" text="No">
      <formula>NOT(ISERROR(SEARCH("No",O473)))</formula>
    </cfRule>
  </conditionalFormatting>
  <conditionalFormatting sqref="O477:P478">
    <cfRule type="containsText" dxfId="1049" priority="266" operator="containsText" text="Select">
      <formula>NOT(ISERROR(SEARCH("Select",O477)))</formula>
    </cfRule>
  </conditionalFormatting>
  <conditionalFormatting sqref="N472:O472">
    <cfRule type="containsText" dxfId="1048" priority="268" operator="containsText" text="Select">
      <formula>NOT(ISERROR(SEARCH("Select",N472)))</formula>
    </cfRule>
  </conditionalFormatting>
  <conditionalFormatting sqref="N472:O472">
    <cfRule type="containsText" dxfId="1047" priority="267" operator="containsText" text="No">
      <formula>NOT(ISERROR(SEARCH("No",N472)))</formula>
    </cfRule>
  </conditionalFormatting>
  <conditionalFormatting sqref="O477:P478">
    <cfRule type="containsText" dxfId="1046" priority="265" operator="containsText" text="No">
      <formula>NOT(ISERROR(SEARCH("No",O477)))</formula>
    </cfRule>
  </conditionalFormatting>
  <conditionalFormatting sqref="N476:O476">
    <cfRule type="containsText" dxfId="1045" priority="264" operator="containsText" text="Select">
      <formula>NOT(ISERROR(SEARCH("Select",N476)))</formula>
    </cfRule>
  </conditionalFormatting>
  <conditionalFormatting sqref="N476:O476">
    <cfRule type="containsText" dxfId="1044" priority="263" operator="containsText" text="No">
      <formula>NOT(ISERROR(SEARCH("No",N476)))</formula>
    </cfRule>
  </conditionalFormatting>
  <conditionalFormatting sqref="O481:P481">
    <cfRule type="containsText" dxfId="1043" priority="262" operator="containsText" text="Select">
      <formula>NOT(ISERROR(SEARCH("Select",O481)))</formula>
    </cfRule>
  </conditionalFormatting>
  <conditionalFormatting sqref="O485:P485">
    <cfRule type="containsText" dxfId="1042" priority="257" operator="containsText" text="No">
      <formula>NOT(ISERROR(SEARCH("No",O485)))</formula>
    </cfRule>
  </conditionalFormatting>
  <conditionalFormatting sqref="N484:O484">
    <cfRule type="containsText" dxfId="1041" priority="256" operator="containsText" text="Select">
      <formula>NOT(ISERROR(SEARCH("Select",N484)))</formula>
    </cfRule>
  </conditionalFormatting>
  <conditionalFormatting sqref="N484:O484">
    <cfRule type="containsText" dxfId="1040" priority="255" operator="containsText" text="No">
      <formula>NOT(ISERROR(SEARCH("No",N484)))</formula>
    </cfRule>
  </conditionalFormatting>
  <conditionalFormatting sqref="O500:P500">
    <cfRule type="containsText" dxfId="1039" priority="230" operator="containsText" text="No">
      <formula>NOT(ISERROR(SEARCH("No",O500)))</formula>
    </cfRule>
  </conditionalFormatting>
  <conditionalFormatting sqref="N499:O499">
    <cfRule type="containsText" dxfId="1038" priority="229" operator="containsText" text="Select">
      <formula>NOT(ISERROR(SEARCH("Select",N499)))</formula>
    </cfRule>
  </conditionalFormatting>
  <conditionalFormatting sqref="N499:O499">
    <cfRule type="containsText" dxfId="1037" priority="228" operator="containsText" text="No">
      <formula>NOT(ISERROR(SEARCH("No",N499)))</formula>
    </cfRule>
  </conditionalFormatting>
  <conditionalFormatting sqref="O504:P504">
    <cfRule type="containsText" dxfId="1036" priority="227" operator="containsText" text="Select">
      <formula>NOT(ISERROR(SEARCH("Select",O504)))</formula>
    </cfRule>
  </conditionalFormatting>
  <conditionalFormatting sqref="G491 L491">
    <cfRule type="cellIs" dxfId="1035" priority="253" operator="equal">
      <formula>"FALSE"</formula>
    </cfRule>
  </conditionalFormatting>
  <conditionalFormatting sqref="G491 L491">
    <cfRule type="cellIs" dxfId="1034" priority="254" operator="equal">
      <formula>"TRUE"</formula>
    </cfRule>
  </conditionalFormatting>
  <conditionalFormatting sqref="J492:K492">
    <cfRule type="containsText" dxfId="1033" priority="252" operator="containsText" text="Select">
      <formula>NOT(ISERROR(SEARCH("Select",J492)))</formula>
    </cfRule>
  </conditionalFormatting>
  <conditionalFormatting sqref="O501:P501">
    <cfRule type="containsText" dxfId="1032" priority="250" operator="containsText" text="Select">
      <formula>NOT(ISERROR(SEARCH("Select",O501)))</formula>
    </cfRule>
  </conditionalFormatting>
  <conditionalFormatting sqref="O501:P501 J492:K492">
    <cfRule type="containsText" dxfId="1031" priority="251" operator="containsText" text="No">
      <formula>NOT(ISERROR(SEARCH("No",J492)))</formula>
    </cfRule>
  </conditionalFormatting>
  <conditionalFormatting sqref="J496:K497 J501:K504">
    <cfRule type="containsText" dxfId="1030" priority="247" operator="containsText" text="Select">
      <formula>NOT(ISERROR(SEARCH("Select",J496)))</formula>
    </cfRule>
  </conditionalFormatting>
  <conditionalFormatting sqref="I491:J491">
    <cfRule type="containsText" dxfId="1029" priority="249" operator="containsText" text="Select">
      <formula>NOT(ISERROR(SEARCH("Select",I491)))</formula>
    </cfRule>
  </conditionalFormatting>
  <conditionalFormatting sqref="I491:J491">
    <cfRule type="containsText" dxfId="1028" priority="248" operator="containsText" text="No">
      <formula>NOT(ISERROR(SEARCH("No",I491)))</formula>
    </cfRule>
  </conditionalFormatting>
  <conditionalFormatting sqref="J496:K497 J501:K504">
    <cfRule type="containsText" dxfId="1027" priority="246" operator="containsText" text="No">
      <formula>NOT(ISERROR(SEARCH("No",J496)))</formula>
    </cfRule>
  </conditionalFormatting>
  <conditionalFormatting sqref="I495:J495">
    <cfRule type="containsText" dxfId="1026" priority="245" operator="containsText" text="Select">
      <formula>NOT(ISERROR(SEARCH("Select",I495)))</formula>
    </cfRule>
  </conditionalFormatting>
  <conditionalFormatting sqref="I495:J495">
    <cfRule type="containsText" dxfId="1025" priority="244" operator="containsText" text="No">
      <formula>NOT(ISERROR(SEARCH("No",I495)))</formula>
    </cfRule>
  </conditionalFormatting>
  <conditionalFormatting sqref="J500:K500">
    <cfRule type="containsText" dxfId="1024" priority="243" operator="containsText" text="Select">
      <formula>NOT(ISERROR(SEARCH("Select",J500)))</formula>
    </cfRule>
  </conditionalFormatting>
  <conditionalFormatting sqref="J500:K500">
    <cfRule type="containsText" dxfId="1023" priority="242" operator="containsText" text="No">
      <formula>NOT(ISERROR(SEARCH("No",J500)))</formula>
    </cfRule>
  </conditionalFormatting>
  <conditionalFormatting sqref="I499:J499">
    <cfRule type="containsText" dxfId="1022" priority="241" operator="containsText" text="Select">
      <formula>NOT(ISERROR(SEARCH("Select",I499)))</formula>
    </cfRule>
  </conditionalFormatting>
  <conditionalFormatting sqref="I499:J499">
    <cfRule type="containsText" dxfId="1021" priority="240" operator="containsText" text="No">
      <formula>NOT(ISERROR(SEARCH("No",I499)))</formula>
    </cfRule>
  </conditionalFormatting>
  <conditionalFormatting sqref="O492:P492">
    <cfRule type="containsText" dxfId="1020" priority="239" operator="containsText" text="Select">
      <formula>NOT(ISERROR(SEARCH("Select",O492)))</formula>
    </cfRule>
  </conditionalFormatting>
  <conditionalFormatting sqref="O492:P492">
    <cfRule type="containsText" dxfId="1019" priority="238" operator="containsText" text="No">
      <formula>NOT(ISERROR(SEARCH("No",O492)))</formula>
    </cfRule>
  </conditionalFormatting>
  <conditionalFormatting sqref="O496:P497">
    <cfRule type="containsText" dxfId="1018" priority="235" operator="containsText" text="Select">
      <formula>NOT(ISERROR(SEARCH("Select",O496)))</formula>
    </cfRule>
  </conditionalFormatting>
  <conditionalFormatting sqref="N491:O491">
    <cfRule type="containsText" dxfId="1017" priority="237" operator="containsText" text="Select">
      <formula>NOT(ISERROR(SEARCH("Select",N491)))</formula>
    </cfRule>
  </conditionalFormatting>
  <conditionalFormatting sqref="N491:O491">
    <cfRule type="containsText" dxfId="1016" priority="236" operator="containsText" text="No">
      <formula>NOT(ISERROR(SEARCH("No",N491)))</formula>
    </cfRule>
  </conditionalFormatting>
  <conditionalFormatting sqref="O496:P497">
    <cfRule type="containsText" dxfId="1015" priority="234" operator="containsText" text="No">
      <formula>NOT(ISERROR(SEARCH("No",O496)))</formula>
    </cfRule>
  </conditionalFormatting>
  <conditionalFormatting sqref="N495:O495">
    <cfRule type="containsText" dxfId="1014" priority="233" operator="containsText" text="Select">
      <formula>NOT(ISERROR(SEARCH("Select",N495)))</formula>
    </cfRule>
  </conditionalFormatting>
  <conditionalFormatting sqref="N495:O495">
    <cfRule type="containsText" dxfId="1013" priority="232" operator="containsText" text="No">
      <formula>NOT(ISERROR(SEARCH("No",N495)))</formula>
    </cfRule>
  </conditionalFormatting>
  <conditionalFormatting sqref="O500:P500">
    <cfRule type="containsText" dxfId="1012" priority="231" operator="containsText" text="Select">
      <formula>NOT(ISERROR(SEARCH("Select",O500)))</formula>
    </cfRule>
  </conditionalFormatting>
  <conditionalFormatting sqref="O504:P504">
    <cfRule type="containsText" dxfId="1011" priority="226" operator="containsText" text="No">
      <formula>NOT(ISERROR(SEARCH("No",O504)))</formula>
    </cfRule>
  </conditionalFormatting>
  <conditionalFormatting sqref="N503:O503">
    <cfRule type="containsText" dxfId="1010" priority="225" operator="containsText" text="Select">
      <formula>NOT(ISERROR(SEARCH("Select",N503)))</formula>
    </cfRule>
  </conditionalFormatting>
  <conditionalFormatting sqref="N503:O503">
    <cfRule type="containsText" dxfId="1009" priority="224" operator="containsText" text="No">
      <formula>NOT(ISERROR(SEARCH("No",N503)))</formula>
    </cfRule>
  </conditionalFormatting>
  <conditionalFormatting sqref="O519:P519">
    <cfRule type="containsText" dxfId="1008" priority="199" operator="containsText" text="No">
      <formula>NOT(ISERROR(SEARCH("No",O519)))</formula>
    </cfRule>
  </conditionalFormatting>
  <conditionalFormatting sqref="N518:O518">
    <cfRule type="containsText" dxfId="1007" priority="198" operator="containsText" text="Select">
      <formula>NOT(ISERROR(SEARCH("Select",N518)))</formula>
    </cfRule>
  </conditionalFormatting>
  <conditionalFormatting sqref="N518:O518">
    <cfRule type="containsText" dxfId="1006" priority="197" operator="containsText" text="No">
      <formula>NOT(ISERROR(SEARCH("No",N518)))</formula>
    </cfRule>
  </conditionalFormatting>
  <conditionalFormatting sqref="O523:P523">
    <cfRule type="containsText" dxfId="1005" priority="196" operator="containsText" text="Select">
      <formula>NOT(ISERROR(SEARCH("Select",O523)))</formula>
    </cfRule>
  </conditionalFormatting>
  <conditionalFormatting sqref="G510 L510">
    <cfRule type="cellIs" dxfId="1004" priority="222" operator="equal">
      <formula>"FALSE"</formula>
    </cfRule>
  </conditionalFormatting>
  <conditionalFormatting sqref="G510 L510">
    <cfRule type="cellIs" dxfId="1003" priority="223" operator="equal">
      <formula>"TRUE"</formula>
    </cfRule>
  </conditionalFormatting>
  <conditionalFormatting sqref="J511:K511">
    <cfRule type="containsText" dxfId="1002" priority="221" operator="containsText" text="Select">
      <formula>NOT(ISERROR(SEARCH("Select",J511)))</formula>
    </cfRule>
  </conditionalFormatting>
  <conditionalFormatting sqref="O520:P520">
    <cfRule type="containsText" dxfId="1001" priority="219" operator="containsText" text="Select">
      <formula>NOT(ISERROR(SEARCH("Select",O520)))</formula>
    </cfRule>
  </conditionalFormatting>
  <conditionalFormatting sqref="O520:P520 J511:K511">
    <cfRule type="containsText" dxfId="1000" priority="220" operator="containsText" text="No">
      <formula>NOT(ISERROR(SEARCH("No",J511)))</formula>
    </cfRule>
  </conditionalFormatting>
  <conditionalFormatting sqref="J515:K516 J520:K523">
    <cfRule type="containsText" dxfId="999" priority="216" operator="containsText" text="Select">
      <formula>NOT(ISERROR(SEARCH("Select",J515)))</formula>
    </cfRule>
  </conditionalFormatting>
  <conditionalFormatting sqref="I510:J510">
    <cfRule type="containsText" dxfId="998" priority="218" operator="containsText" text="Select">
      <formula>NOT(ISERROR(SEARCH("Select",I510)))</formula>
    </cfRule>
  </conditionalFormatting>
  <conditionalFormatting sqref="I510:J510">
    <cfRule type="containsText" dxfId="997" priority="217" operator="containsText" text="No">
      <formula>NOT(ISERROR(SEARCH("No",I510)))</formula>
    </cfRule>
  </conditionalFormatting>
  <conditionalFormatting sqref="J515:K516 J520:K523">
    <cfRule type="containsText" dxfId="996" priority="215" operator="containsText" text="No">
      <formula>NOT(ISERROR(SEARCH("No",J515)))</formula>
    </cfRule>
  </conditionalFormatting>
  <conditionalFormatting sqref="I514:J514">
    <cfRule type="containsText" dxfId="995" priority="214" operator="containsText" text="Select">
      <formula>NOT(ISERROR(SEARCH("Select",I514)))</formula>
    </cfRule>
  </conditionalFormatting>
  <conditionalFormatting sqref="I514:J514">
    <cfRule type="containsText" dxfId="994" priority="213" operator="containsText" text="No">
      <formula>NOT(ISERROR(SEARCH("No",I514)))</formula>
    </cfRule>
  </conditionalFormatting>
  <conditionalFormatting sqref="J519:K519">
    <cfRule type="containsText" dxfId="993" priority="212" operator="containsText" text="Select">
      <formula>NOT(ISERROR(SEARCH("Select",J519)))</formula>
    </cfRule>
  </conditionalFormatting>
  <conditionalFormatting sqref="J519:K519">
    <cfRule type="containsText" dxfId="992" priority="211" operator="containsText" text="No">
      <formula>NOT(ISERROR(SEARCH("No",J519)))</formula>
    </cfRule>
  </conditionalFormatting>
  <conditionalFormatting sqref="I518:J518">
    <cfRule type="containsText" dxfId="991" priority="210" operator="containsText" text="Select">
      <formula>NOT(ISERROR(SEARCH("Select",I518)))</formula>
    </cfRule>
  </conditionalFormatting>
  <conditionalFormatting sqref="I518:J518">
    <cfRule type="containsText" dxfId="990" priority="209" operator="containsText" text="No">
      <formula>NOT(ISERROR(SEARCH("No",I518)))</formula>
    </cfRule>
  </conditionalFormatting>
  <conditionalFormatting sqref="O511:P511">
    <cfRule type="containsText" dxfId="989" priority="208" operator="containsText" text="Select">
      <formula>NOT(ISERROR(SEARCH("Select",O511)))</formula>
    </cfRule>
  </conditionalFormatting>
  <conditionalFormatting sqref="O511:P511">
    <cfRule type="containsText" dxfId="988" priority="207" operator="containsText" text="No">
      <formula>NOT(ISERROR(SEARCH("No",O511)))</formula>
    </cfRule>
  </conditionalFormatting>
  <conditionalFormatting sqref="O515:P516">
    <cfRule type="containsText" dxfId="987" priority="204" operator="containsText" text="Select">
      <formula>NOT(ISERROR(SEARCH("Select",O515)))</formula>
    </cfRule>
  </conditionalFormatting>
  <conditionalFormatting sqref="N510:O510">
    <cfRule type="containsText" dxfId="986" priority="206" operator="containsText" text="Select">
      <formula>NOT(ISERROR(SEARCH("Select",N510)))</formula>
    </cfRule>
  </conditionalFormatting>
  <conditionalFormatting sqref="N510:O510">
    <cfRule type="containsText" dxfId="985" priority="205" operator="containsText" text="No">
      <formula>NOT(ISERROR(SEARCH("No",N510)))</formula>
    </cfRule>
  </conditionalFormatting>
  <conditionalFormatting sqref="O515:P516">
    <cfRule type="containsText" dxfId="984" priority="203" operator="containsText" text="No">
      <formula>NOT(ISERROR(SEARCH("No",O515)))</formula>
    </cfRule>
  </conditionalFormatting>
  <conditionalFormatting sqref="N514:O514">
    <cfRule type="containsText" dxfId="983" priority="202" operator="containsText" text="Select">
      <formula>NOT(ISERROR(SEARCH("Select",N514)))</formula>
    </cfRule>
  </conditionalFormatting>
  <conditionalFormatting sqref="N514:O514">
    <cfRule type="containsText" dxfId="982" priority="201" operator="containsText" text="No">
      <formula>NOT(ISERROR(SEARCH("No",N514)))</formula>
    </cfRule>
  </conditionalFormatting>
  <conditionalFormatting sqref="O519:P519">
    <cfRule type="containsText" dxfId="981" priority="200" operator="containsText" text="Select">
      <formula>NOT(ISERROR(SEARCH("Select",O519)))</formula>
    </cfRule>
  </conditionalFormatting>
  <conditionalFormatting sqref="O523:P523">
    <cfRule type="containsText" dxfId="980" priority="195" operator="containsText" text="No">
      <formula>NOT(ISERROR(SEARCH("No",O523)))</formula>
    </cfRule>
  </conditionalFormatting>
  <conditionalFormatting sqref="N522:O522">
    <cfRule type="containsText" dxfId="979" priority="194" operator="containsText" text="Select">
      <formula>NOT(ISERROR(SEARCH("Select",N522)))</formula>
    </cfRule>
  </conditionalFormatting>
  <conditionalFormatting sqref="N522:O522">
    <cfRule type="containsText" dxfId="978" priority="193" operator="containsText" text="No">
      <formula>NOT(ISERROR(SEARCH("No",N522)))</formula>
    </cfRule>
  </conditionalFormatting>
  <conditionalFormatting sqref="O538:P538">
    <cfRule type="containsText" dxfId="977" priority="168" operator="containsText" text="No">
      <formula>NOT(ISERROR(SEARCH("No",O538)))</formula>
    </cfRule>
  </conditionalFormatting>
  <conditionalFormatting sqref="N537:O537">
    <cfRule type="containsText" dxfId="976" priority="167" operator="containsText" text="Select">
      <formula>NOT(ISERROR(SEARCH("Select",N537)))</formula>
    </cfRule>
  </conditionalFormatting>
  <conditionalFormatting sqref="N537:O537">
    <cfRule type="containsText" dxfId="975" priority="166" operator="containsText" text="No">
      <formula>NOT(ISERROR(SEARCH("No",N537)))</formula>
    </cfRule>
  </conditionalFormatting>
  <conditionalFormatting sqref="O542:P542">
    <cfRule type="containsText" dxfId="974" priority="165" operator="containsText" text="Select">
      <formula>NOT(ISERROR(SEARCH("Select",O542)))</formula>
    </cfRule>
  </conditionalFormatting>
  <conditionalFormatting sqref="G529 L529">
    <cfRule type="cellIs" dxfId="973" priority="191" operator="equal">
      <formula>"FALSE"</formula>
    </cfRule>
  </conditionalFormatting>
  <conditionalFormatting sqref="G529 L529">
    <cfRule type="cellIs" dxfId="972" priority="192" operator="equal">
      <formula>"TRUE"</formula>
    </cfRule>
  </conditionalFormatting>
  <conditionalFormatting sqref="J530:K530">
    <cfRule type="containsText" dxfId="971" priority="190" operator="containsText" text="Select">
      <formula>NOT(ISERROR(SEARCH("Select",J530)))</formula>
    </cfRule>
  </conditionalFormatting>
  <conditionalFormatting sqref="O539:P539">
    <cfRule type="containsText" dxfId="970" priority="188" operator="containsText" text="Select">
      <formula>NOT(ISERROR(SEARCH("Select",O539)))</formula>
    </cfRule>
  </conditionalFormatting>
  <conditionalFormatting sqref="O539:P539 J530:K530">
    <cfRule type="containsText" dxfId="969" priority="189" operator="containsText" text="No">
      <formula>NOT(ISERROR(SEARCH("No",J530)))</formula>
    </cfRule>
  </conditionalFormatting>
  <conditionalFormatting sqref="J534:K535 J539:K542">
    <cfRule type="containsText" dxfId="968" priority="185" operator="containsText" text="Select">
      <formula>NOT(ISERROR(SEARCH("Select",J534)))</formula>
    </cfRule>
  </conditionalFormatting>
  <conditionalFormatting sqref="I529:J529">
    <cfRule type="containsText" dxfId="967" priority="187" operator="containsText" text="Select">
      <formula>NOT(ISERROR(SEARCH("Select",I529)))</formula>
    </cfRule>
  </conditionalFormatting>
  <conditionalFormatting sqref="I529:J529">
    <cfRule type="containsText" dxfId="966" priority="186" operator="containsText" text="No">
      <formula>NOT(ISERROR(SEARCH("No",I529)))</formula>
    </cfRule>
  </conditionalFormatting>
  <conditionalFormatting sqref="J534:K535 J539:K542">
    <cfRule type="containsText" dxfId="965" priority="184" operator="containsText" text="No">
      <formula>NOT(ISERROR(SEARCH("No",J534)))</formula>
    </cfRule>
  </conditionalFormatting>
  <conditionalFormatting sqref="I533:J533">
    <cfRule type="containsText" dxfId="964" priority="183" operator="containsText" text="Select">
      <formula>NOT(ISERROR(SEARCH("Select",I533)))</formula>
    </cfRule>
  </conditionalFormatting>
  <conditionalFormatting sqref="I533:J533">
    <cfRule type="containsText" dxfId="963" priority="182" operator="containsText" text="No">
      <formula>NOT(ISERROR(SEARCH("No",I533)))</formula>
    </cfRule>
  </conditionalFormatting>
  <conditionalFormatting sqref="J538:K538">
    <cfRule type="containsText" dxfId="962" priority="181" operator="containsText" text="Select">
      <formula>NOT(ISERROR(SEARCH("Select",J538)))</formula>
    </cfRule>
  </conditionalFormatting>
  <conditionalFormatting sqref="J538:K538">
    <cfRule type="containsText" dxfId="961" priority="180" operator="containsText" text="No">
      <formula>NOT(ISERROR(SEARCH("No",J538)))</formula>
    </cfRule>
  </conditionalFormatting>
  <conditionalFormatting sqref="I537:J537">
    <cfRule type="containsText" dxfId="960" priority="179" operator="containsText" text="Select">
      <formula>NOT(ISERROR(SEARCH("Select",I537)))</formula>
    </cfRule>
  </conditionalFormatting>
  <conditionalFormatting sqref="I537:J537">
    <cfRule type="containsText" dxfId="959" priority="178" operator="containsText" text="No">
      <formula>NOT(ISERROR(SEARCH("No",I537)))</formula>
    </cfRule>
  </conditionalFormatting>
  <conditionalFormatting sqref="O530:P530">
    <cfRule type="containsText" dxfId="958" priority="177" operator="containsText" text="Select">
      <formula>NOT(ISERROR(SEARCH("Select",O530)))</formula>
    </cfRule>
  </conditionalFormatting>
  <conditionalFormatting sqref="O530:P530">
    <cfRule type="containsText" dxfId="957" priority="176" operator="containsText" text="No">
      <formula>NOT(ISERROR(SEARCH("No",O530)))</formula>
    </cfRule>
  </conditionalFormatting>
  <conditionalFormatting sqref="O534:P535">
    <cfRule type="containsText" dxfId="956" priority="173" operator="containsText" text="Select">
      <formula>NOT(ISERROR(SEARCH("Select",O534)))</formula>
    </cfRule>
  </conditionalFormatting>
  <conditionalFormatting sqref="N529:O529">
    <cfRule type="containsText" dxfId="955" priority="175" operator="containsText" text="Select">
      <formula>NOT(ISERROR(SEARCH("Select",N529)))</formula>
    </cfRule>
  </conditionalFormatting>
  <conditionalFormatting sqref="N529:O529">
    <cfRule type="containsText" dxfId="954" priority="174" operator="containsText" text="No">
      <formula>NOT(ISERROR(SEARCH("No",N529)))</formula>
    </cfRule>
  </conditionalFormatting>
  <conditionalFormatting sqref="O534:P535">
    <cfRule type="containsText" dxfId="953" priority="172" operator="containsText" text="No">
      <formula>NOT(ISERROR(SEARCH("No",O534)))</formula>
    </cfRule>
  </conditionalFormatting>
  <conditionalFormatting sqref="N533:O533">
    <cfRule type="containsText" dxfId="952" priority="171" operator="containsText" text="Select">
      <formula>NOT(ISERROR(SEARCH("Select",N533)))</formula>
    </cfRule>
  </conditionalFormatting>
  <conditionalFormatting sqref="N533:O533">
    <cfRule type="containsText" dxfId="951" priority="170" operator="containsText" text="No">
      <formula>NOT(ISERROR(SEARCH("No",N533)))</formula>
    </cfRule>
  </conditionalFormatting>
  <conditionalFormatting sqref="O538:P538">
    <cfRule type="containsText" dxfId="950" priority="169" operator="containsText" text="Select">
      <formula>NOT(ISERROR(SEARCH("Select",O538)))</formula>
    </cfRule>
  </conditionalFormatting>
  <conditionalFormatting sqref="O542:P542">
    <cfRule type="containsText" dxfId="949" priority="164" operator="containsText" text="No">
      <formula>NOT(ISERROR(SEARCH("No",O542)))</formula>
    </cfRule>
  </conditionalFormatting>
  <conditionalFormatting sqref="N541:O541">
    <cfRule type="containsText" dxfId="948" priority="163" operator="containsText" text="Select">
      <formula>NOT(ISERROR(SEARCH("Select",N541)))</formula>
    </cfRule>
  </conditionalFormatting>
  <conditionalFormatting sqref="N541:O541">
    <cfRule type="containsText" dxfId="947" priority="162" operator="containsText" text="No">
      <formula>NOT(ISERROR(SEARCH("No",N541)))</formula>
    </cfRule>
  </conditionalFormatting>
  <conditionalFormatting sqref="G548 L548">
    <cfRule type="cellIs" dxfId="946" priority="160" operator="equal">
      <formula>"FALSE"</formula>
    </cfRule>
  </conditionalFormatting>
  <conditionalFormatting sqref="G548 L548">
    <cfRule type="cellIs" dxfId="945" priority="161" operator="equal">
      <formula>"TRUE"</formula>
    </cfRule>
  </conditionalFormatting>
  <conditionalFormatting sqref="J549:K549">
    <cfRule type="containsText" dxfId="944" priority="159" operator="containsText" text="Select">
      <formula>NOT(ISERROR(SEARCH("Select",J549)))</formula>
    </cfRule>
  </conditionalFormatting>
  <conditionalFormatting sqref="O558:P558">
    <cfRule type="containsText" dxfId="943" priority="157" operator="containsText" text="Select">
      <formula>NOT(ISERROR(SEARCH("Select",O558)))</formula>
    </cfRule>
  </conditionalFormatting>
  <conditionalFormatting sqref="O558:P558 J549:K549">
    <cfRule type="containsText" dxfId="942" priority="158" operator="containsText" text="No">
      <formula>NOT(ISERROR(SEARCH("No",J549)))</formula>
    </cfRule>
  </conditionalFormatting>
  <conditionalFormatting sqref="J553:K554 J558:K561">
    <cfRule type="containsText" dxfId="941" priority="154" operator="containsText" text="Select">
      <formula>NOT(ISERROR(SEARCH("Select",J553)))</formula>
    </cfRule>
  </conditionalFormatting>
  <conditionalFormatting sqref="I548:J548">
    <cfRule type="containsText" dxfId="940" priority="156" operator="containsText" text="Select">
      <formula>NOT(ISERROR(SEARCH("Select",I548)))</formula>
    </cfRule>
  </conditionalFormatting>
  <conditionalFormatting sqref="I548:J548">
    <cfRule type="containsText" dxfId="939" priority="155" operator="containsText" text="No">
      <formula>NOT(ISERROR(SEARCH("No",I548)))</formula>
    </cfRule>
  </conditionalFormatting>
  <conditionalFormatting sqref="J553:K554 J558:K561">
    <cfRule type="containsText" dxfId="938" priority="153" operator="containsText" text="No">
      <formula>NOT(ISERROR(SEARCH("No",J553)))</formula>
    </cfRule>
  </conditionalFormatting>
  <conditionalFormatting sqref="I552:J552">
    <cfRule type="containsText" dxfId="937" priority="152" operator="containsText" text="Select">
      <formula>NOT(ISERROR(SEARCH("Select",I552)))</formula>
    </cfRule>
  </conditionalFormatting>
  <conditionalFormatting sqref="I552:J552">
    <cfRule type="containsText" dxfId="936" priority="151" operator="containsText" text="No">
      <formula>NOT(ISERROR(SEARCH("No",I552)))</formula>
    </cfRule>
  </conditionalFormatting>
  <conditionalFormatting sqref="J557:K557">
    <cfRule type="containsText" dxfId="935" priority="150" operator="containsText" text="Select">
      <formula>NOT(ISERROR(SEARCH("Select",J557)))</formula>
    </cfRule>
  </conditionalFormatting>
  <conditionalFormatting sqref="J557:K557">
    <cfRule type="containsText" dxfId="934" priority="149" operator="containsText" text="No">
      <formula>NOT(ISERROR(SEARCH("No",J557)))</formula>
    </cfRule>
  </conditionalFormatting>
  <conditionalFormatting sqref="I556:J556">
    <cfRule type="containsText" dxfId="933" priority="148" operator="containsText" text="Select">
      <formula>NOT(ISERROR(SEARCH("Select",I556)))</formula>
    </cfRule>
  </conditionalFormatting>
  <conditionalFormatting sqref="I556:J556">
    <cfRule type="containsText" dxfId="932" priority="147" operator="containsText" text="No">
      <formula>NOT(ISERROR(SEARCH("No",I556)))</formula>
    </cfRule>
  </conditionalFormatting>
  <conditionalFormatting sqref="O549:P549">
    <cfRule type="containsText" dxfId="931" priority="146" operator="containsText" text="Select">
      <formula>NOT(ISERROR(SEARCH("Select",O549)))</formula>
    </cfRule>
  </conditionalFormatting>
  <conditionalFormatting sqref="O549:P549">
    <cfRule type="containsText" dxfId="930" priority="145" operator="containsText" text="No">
      <formula>NOT(ISERROR(SEARCH("No",O549)))</formula>
    </cfRule>
  </conditionalFormatting>
  <conditionalFormatting sqref="O553:P554">
    <cfRule type="containsText" dxfId="929" priority="142" operator="containsText" text="Select">
      <formula>NOT(ISERROR(SEARCH("Select",O553)))</formula>
    </cfRule>
  </conditionalFormatting>
  <conditionalFormatting sqref="N548:O548">
    <cfRule type="containsText" dxfId="928" priority="144" operator="containsText" text="Select">
      <formula>NOT(ISERROR(SEARCH("Select",N548)))</formula>
    </cfRule>
  </conditionalFormatting>
  <conditionalFormatting sqref="N548:O548">
    <cfRule type="containsText" dxfId="927" priority="143" operator="containsText" text="No">
      <formula>NOT(ISERROR(SEARCH("No",N548)))</formula>
    </cfRule>
  </conditionalFormatting>
  <conditionalFormatting sqref="O553:P554">
    <cfRule type="containsText" dxfId="926" priority="141" operator="containsText" text="No">
      <formula>NOT(ISERROR(SEARCH("No",O553)))</formula>
    </cfRule>
  </conditionalFormatting>
  <conditionalFormatting sqref="N552:O552">
    <cfRule type="containsText" dxfId="925" priority="140" operator="containsText" text="Select">
      <formula>NOT(ISERROR(SEARCH("Select",N552)))</formula>
    </cfRule>
  </conditionalFormatting>
  <conditionalFormatting sqref="N552:O552">
    <cfRule type="containsText" dxfId="924" priority="139" operator="containsText" text="No">
      <formula>NOT(ISERROR(SEARCH("No",N552)))</formula>
    </cfRule>
  </conditionalFormatting>
  <conditionalFormatting sqref="O557:P557">
    <cfRule type="containsText" dxfId="923" priority="138" operator="containsText" text="Select">
      <formula>NOT(ISERROR(SEARCH("Select",O557)))</formula>
    </cfRule>
  </conditionalFormatting>
  <conditionalFormatting sqref="O561:P561">
    <cfRule type="containsText" dxfId="922" priority="133" operator="containsText" text="No">
      <formula>NOT(ISERROR(SEARCH("No",O561)))</formula>
    </cfRule>
  </conditionalFormatting>
  <conditionalFormatting sqref="N560:O560">
    <cfRule type="containsText" dxfId="921" priority="132" operator="containsText" text="Select">
      <formula>NOT(ISERROR(SEARCH("Select",N560)))</formula>
    </cfRule>
  </conditionalFormatting>
  <conditionalFormatting sqref="N560:O560">
    <cfRule type="containsText" dxfId="920" priority="131" operator="containsText" text="No">
      <formula>NOT(ISERROR(SEARCH("No",N560)))</formula>
    </cfRule>
  </conditionalFormatting>
  <conditionalFormatting sqref="N827:O827 N823:O823 N819:O819">
    <cfRule type="endsWith" dxfId="919" priority="128" operator="endsWith" text="No">
      <formula>RIGHT(N819,LEN("No"))="No"</formula>
    </cfRule>
    <cfRule type="containsText" dxfId="918" priority="130" operator="containsText" text="Select">
      <formula>NOT(ISERROR(SEARCH("Select",N819)))</formula>
    </cfRule>
  </conditionalFormatting>
  <conditionalFormatting sqref="N827:O827 N823:O823 N819:O819">
    <cfRule type="containsText" dxfId="917" priority="129" operator="containsText" text="Not Addressed">
      <formula>NOT(ISERROR(SEARCH("Not Addressed",N819)))</formula>
    </cfRule>
  </conditionalFormatting>
  <conditionalFormatting sqref="N841:O841 N837:O837 N833:O833">
    <cfRule type="endsWith" dxfId="916" priority="125" operator="endsWith" text="No">
      <formula>RIGHT(N833,LEN("No"))="No"</formula>
    </cfRule>
    <cfRule type="containsText" dxfId="915" priority="127" operator="containsText" text="Select">
      <formula>NOT(ISERROR(SEARCH("Select",N833)))</formula>
    </cfRule>
  </conditionalFormatting>
  <conditionalFormatting sqref="N841:O841 N837:O837 N833:O833">
    <cfRule type="containsText" dxfId="914" priority="126" operator="containsText" text="Not Addressed">
      <formula>NOT(ISERROR(SEARCH("Not Addressed",N833)))</formula>
    </cfRule>
  </conditionalFormatting>
  <conditionalFormatting sqref="N855:O855 N851:O851 N847:O847">
    <cfRule type="endsWith" dxfId="913" priority="122" operator="endsWith" text="No">
      <formula>RIGHT(N847,LEN("No"))="No"</formula>
    </cfRule>
    <cfRule type="containsText" dxfId="912" priority="124" operator="containsText" text="Select">
      <formula>NOT(ISERROR(SEARCH("Select",N847)))</formula>
    </cfRule>
  </conditionalFormatting>
  <conditionalFormatting sqref="N855:O855 N851:O851 N847:O847">
    <cfRule type="containsText" dxfId="911" priority="123" operator="containsText" text="Not Addressed">
      <formula>NOT(ISERROR(SEARCH("Not Addressed",N847)))</formula>
    </cfRule>
  </conditionalFormatting>
  <conditionalFormatting sqref="N869:O869 N865:O865 N861:O861">
    <cfRule type="endsWith" dxfId="910" priority="119" operator="endsWith" text="No">
      <formula>RIGHT(N861,LEN("No"))="No"</formula>
    </cfRule>
    <cfRule type="containsText" dxfId="909" priority="121" operator="containsText" text="Select">
      <formula>NOT(ISERROR(SEARCH("Select",N861)))</formula>
    </cfRule>
  </conditionalFormatting>
  <conditionalFormatting sqref="N869:O869 N865:O865 N861:O861">
    <cfRule type="containsText" dxfId="908" priority="120" operator="containsText" text="Not Addressed">
      <formula>NOT(ISERROR(SEARCH("Not Addressed",N861)))</formula>
    </cfRule>
  </conditionalFormatting>
  <conditionalFormatting sqref="N883:O883 N879:O879 N875:O875">
    <cfRule type="endsWith" dxfId="907" priority="116" operator="endsWith" text="No">
      <formula>RIGHT(N875,LEN("No"))="No"</formula>
    </cfRule>
    <cfRule type="containsText" dxfId="906" priority="118" operator="containsText" text="Select">
      <formula>NOT(ISERROR(SEARCH("Select",N875)))</formula>
    </cfRule>
  </conditionalFormatting>
  <conditionalFormatting sqref="N883:O883 N879:O879 N875:O875">
    <cfRule type="containsText" dxfId="905" priority="117" operator="containsText" text="Not Addressed">
      <formula>NOT(ISERROR(SEARCH("Not Addressed",N875)))</formula>
    </cfRule>
  </conditionalFormatting>
  <conditionalFormatting sqref="N897:O897 N893:O893 N889:O889">
    <cfRule type="endsWith" dxfId="904" priority="113" operator="endsWith" text="No">
      <formula>RIGHT(N889,LEN("No"))="No"</formula>
    </cfRule>
    <cfRule type="containsText" dxfId="903" priority="115" operator="containsText" text="Select">
      <formula>NOT(ISERROR(SEARCH("Select",N889)))</formula>
    </cfRule>
  </conditionalFormatting>
  <conditionalFormatting sqref="N897:O897 N893:O893 N889:O889">
    <cfRule type="containsText" dxfId="902" priority="114" operator="containsText" text="Not Addressed">
      <formula>NOT(ISERROR(SEARCH("Not Addressed",N889)))</formula>
    </cfRule>
  </conditionalFormatting>
  <conditionalFormatting sqref="I910:J910">
    <cfRule type="containsText" dxfId="901" priority="111" operator="containsText" text="Not Addressed">
      <formula>NOT(ISERROR(SEARCH("Not Addressed",I910)))</formula>
    </cfRule>
    <cfRule type="containsText" dxfId="900" priority="112" operator="containsText" text="Select">
      <formula>NOT(ISERROR(SEARCH("Select",I910)))</formula>
    </cfRule>
  </conditionalFormatting>
  <conditionalFormatting sqref="I934:J934">
    <cfRule type="containsText" dxfId="899" priority="109" operator="containsText" text="Not Addressed">
      <formula>NOT(ISERROR(SEARCH("Not Addressed",I934)))</formula>
    </cfRule>
    <cfRule type="containsText" dxfId="898" priority="110" operator="containsText" text="Select">
      <formula>NOT(ISERROR(SEARCH("Select",I934)))</formula>
    </cfRule>
  </conditionalFormatting>
  <conditionalFormatting sqref="I914:J914">
    <cfRule type="containsText" dxfId="897" priority="107" operator="containsText" text="Not Addressed">
      <formula>NOT(ISERROR(SEARCH("Not Addressed",I914)))</formula>
    </cfRule>
    <cfRule type="containsText" dxfId="896" priority="108" operator="containsText" text="Select">
      <formula>NOT(ISERROR(SEARCH("Select",I914)))</formula>
    </cfRule>
  </conditionalFormatting>
  <conditionalFormatting sqref="I918:J918">
    <cfRule type="containsText" dxfId="895" priority="105" operator="containsText" text="Not Addressed">
      <formula>NOT(ISERROR(SEARCH("Not Addressed",I918)))</formula>
    </cfRule>
    <cfRule type="containsText" dxfId="894" priority="106" operator="containsText" text="Select">
      <formula>NOT(ISERROR(SEARCH("Select",I918)))</formula>
    </cfRule>
  </conditionalFormatting>
  <conditionalFormatting sqref="I922:J922">
    <cfRule type="containsText" dxfId="893" priority="103" operator="containsText" text="Not Addressed">
      <formula>NOT(ISERROR(SEARCH("Not Addressed",I922)))</formula>
    </cfRule>
    <cfRule type="containsText" dxfId="892" priority="104" operator="containsText" text="Select">
      <formula>NOT(ISERROR(SEARCH("Select",I922)))</formula>
    </cfRule>
  </conditionalFormatting>
  <conditionalFormatting sqref="I926:J926">
    <cfRule type="containsText" dxfId="891" priority="101" operator="containsText" text="Not Addressed">
      <formula>NOT(ISERROR(SEARCH("Not Addressed",I926)))</formula>
    </cfRule>
    <cfRule type="containsText" dxfId="890" priority="102" operator="containsText" text="Select">
      <formula>NOT(ISERROR(SEARCH("Select",I926)))</formula>
    </cfRule>
  </conditionalFormatting>
  <conditionalFormatting sqref="I930:J930">
    <cfRule type="containsText" dxfId="889" priority="99" operator="containsText" text="Not Addressed">
      <formula>NOT(ISERROR(SEARCH("Not Addressed",I930)))</formula>
    </cfRule>
    <cfRule type="containsText" dxfId="888" priority="100" operator="containsText" text="Select">
      <formula>NOT(ISERROR(SEARCH("Select",I930)))</formula>
    </cfRule>
  </conditionalFormatting>
  <conditionalFormatting sqref="I938:J938">
    <cfRule type="containsText" dxfId="887" priority="97" operator="containsText" text="Not Addressed">
      <formula>NOT(ISERROR(SEARCH("Not Addressed",I938)))</formula>
    </cfRule>
    <cfRule type="containsText" dxfId="886" priority="98" operator="containsText" text="Select">
      <formula>NOT(ISERROR(SEARCH("Select",I938)))</formula>
    </cfRule>
  </conditionalFormatting>
  <conditionalFormatting sqref="I942:J942">
    <cfRule type="containsText" dxfId="885" priority="95" operator="containsText" text="Not Addressed">
      <formula>NOT(ISERROR(SEARCH("Not Addressed",I942)))</formula>
    </cfRule>
    <cfRule type="containsText" dxfId="884" priority="96" operator="containsText" text="Select">
      <formula>NOT(ISERROR(SEARCH("Select",I942)))</formula>
    </cfRule>
  </conditionalFormatting>
  <conditionalFormatting sqref="I946:J946">
    <cfRule type="containsText" dxfId="883" priority="93" operator="containsText" text="Not Addressed">
      <formula>NOT(ISERROR(SEARCH("Not Addressed",I946)))</formula>
    </cfRule>
    <cfRule type="containsText" dxfId="882" priority="94" operator="containsText" text="Select">
      <formula>NOT(ISERROR(SEARCH("Select",I946)))</formula>
    </cfRule>
  </conditionalFormatting>
  <conditionalFormatting sqref="I950:J950">
    <cfRule type="containsText" dxfId="881" priority="91" operator="containsText" text="Not Addressed">
      <formula>NOT(ISERROR(SEARCH("Not Addressed",I950)))</formula>
    </cfRule>
    <cfRule type="containsText" dxfId="880" priority="92" operator="containsText" text="Select">
      <formula>NOT(ISERROR(SEARCH("Select",I950)))</formula>
    </cfRule>
  </conditionalFormatting>
  <conditionalFormatting sqref="I966:J966">
    <cfRule type="containsText" dxfId="879" priority="89" operator="containsText" text="Not Addressed">
      <formula>NOT(ISERROR(SEARCH("Not Addressed",I966)))</formula>
    </cfRule>
    <cfRule type="containsText" dxfId="878" priority="90" operator="containsText" text="Select">
      <formula>NOT(ISERROR(SEARCH("Select",I966)))</formula>
    </cfRule>
  </conditionalFormatting>
  <conditionalFormatting sqref="I954:J954">
    <cfRule type="containsText" dxfId="877" priority="87" operator="containsText" text="Not Addressed">
      <formula>NOT(ISERROR(SEARCH("Not Addressed",I954)))</formula>
    </cfRule>
    <cfRule type="containsText" dxfId="876" priority="88" operator="containsText" text="Select">
      <formula>NOT(ISERROR(SEARCH("Select",I954)))</formula>
    </cfRule>
  </conditionalFormatting>
  <conditionalFormatting sqref="I958:J958">
    <cfRule type="containsText" dxfId="875" priority="85" operator="containsText" text="Not Addressed">
      <formula>NOT(ISERROR(SEARCH("Not Addressed",I958)))</formula>
    </cfRule>
    <cfRule type="containsText" dxfId="874" priority="86" operator="containsText" text="Select">
      <formula>NOT(ISERROR(SEARCH("Select",I958)))</formula>
    </cfRule>
  </conditionalFormatting>
  <conditionalFormatting sqref="I962:J962">
    <cfRule type="containsText" dxfId="873" priority="83" operator="containsText" text="Not Addressed">
      <formula>NOT(ISERROR(SEARCH("Not Addressed",I962)))</formula>
    </cfRule>
    <cfRule type="containsText" dxfId="872" priority="84" operator="containsText" text="Select">
      <formula>NOT(ISERROR(SEARCH("Select",I962)))</formula>
    </cfRule>
  </conditionalFormatting>
  <conditionalFormatting sqref="I979:J979">
    <cfRule type="containsText" dxfId="871" priority="82" operator="containsText" text="Select">
      <formula>NOT(ISERROR(SEARCH("Select",I979)))</formula>
    </cfRule>
  </conditionalFormatting>
  <conditionalFormatting sqref="I979:J979">
    <cfRule type="containsText" dxfId="870" priority="81" operator="containsText" text="Not Addressed">
      <formula>NOT(ISERROR(SEARCH("Not Addressed",I979)))</formula>
    </cfRule>
  </conditionalFormatting>
  <conditionalFormatting sqref="N979:O979">
    <cfRule type="containsText" dxfId="869" priority="80" operator="containsText" text="Select">
      <formula>NOT(ISERROR(SEARCH("Select",N979)))</formula>
    </cfRule>
  </conditionalFormatting>
  <conditionalFormatting sqref="N979:O979">
    <cfRule type="containsText" dxfId="868" priority="79" operator="containsText" text="Not Addressed">
      <formula>NOT(ISERROR(SEARCH("Not Addressed",N979)))</formula>
    </cfRule>
  </conditionalFormatting>
  <conditionalFormatting sqref="I984:J984">
    <cfRule type="containsText" dxfId="867" priority="78" operator="containsText" text="Select">
      <formula>NOT(ISERROR(SEARCH("Select",I984)))</formula>
    </cfRule>
  </conditionalFormatting>
  <conditionalFormatting sqref="I984:J984">
    <cfRule type="containsText" dxfId="866" priority="77" operator="containsText" text="Not Addressed">
      <formula>NOT(ISERROR(SEARCH("Not Addressed",I984)))</formula>
    </cfRule>
  </conditionalFormatting>
  <conditionalFormatting sqref="N984:O984">
    <cfRule type="containsText" dxfId="865" priority="76" operator="containsText" text="Select">
      <formula>NOT(ISERROR(SEARCH("Select",N984)))</formula>
    </cfRule>
  </conditionalFormatting>
  <conditionalFormatting sqref="N984:O984">
    <cfRule type="containsText" dxfId="864" priority="75" operator="containsText" text="Not Addressed">
      <formula>NOT(ISERROR(SEARCH("Not Addressed",N984)))</formula>
    </cfRule>
  </conditionalFormatting>
  <conditionalFormatting sqref="M972">
    <cfRule type="containsText" dxfId="863" priority="74" operator="containsText" text="Select">
      <formula>NOT(ISERROR(SEARCH("Select",M972)))</formula>
    </cfRule>
  </conditionalFormatting>
  <conditionalFormatting sqref="M972">
    <cfRule type="containsText" dxfId="862" priority="73" operator="containsText" text="Not Addressed">
      <formula>NOT(ISERROR(SEARCH("Not Addressed",M972)))</formula>
    </cfRule>
  </conditionalFormatting>
  <conditionalFormatting sqref="G996:G1002">
    <cfRule type="cellIs" dxfId="861" priority="72" operator="equal">
      <formula>"TRUE"</formula>
    </cfRule>
  </conditionalFormatting>
  <conditionalFormatting sqref="G1004:G1010">
    <cfRule type="cellIs" dxfId="860" priority="71" operator="equal">
      <formula>"TRUE"</formula>
    </cfRule>
  </conditionalFormatting>
  <conditionalFormatting sqref="O997:P997 O1001:P1001 O1005:P1005 O1009:P1009">
    <cfRule type="containsText" dxfId="859" priority="70" operator="containsText" text="Select">
      <formula>NOT(ISERROR(SEARCH("Select",O997)))</formula>
    </cfRule>
  </conditionalFormatting>
  <conditionalFormatting sqref="O1009:P1009 O1005:P1005 O1001:P1001 O997:P997">
    <cfRule type="containsText" dxfId="858" priority="69" operator="containsText" text="No">
      <formula>NOT(ISERROR(SEARCH("No",O997)))</formula>
    </cfRule>
  </conditionalFormatting>
  <conditionalFormatting sqref="T161:U161">
    <cfRule type="containsText" dxfId="857" priority="68" operator="containsText" text="Select">
      <formula>NOT(ISERROR(SEARCH("Select",T161)))</formula>
    </cfRule>
  </conditionalFormatting>
  <conditionalFormatting sqref="T197:U197">
    <cfRule type="containsText" dxfId="856" priority="67" operator="containsText" text="Select">
      <formula>NOT(ISERROR(SEARCH("Select",T197)))</formula>
    </cfRule>
  </conditionalFormatting>
  <conditionalFormatting sqref="T217:U217">
    <cfRule type="containsText" dxfId="855" priority="66" operator="containsText" text="Select">
      <formula>NOT(ISERROR(SEARCH("Select",T217)))</formula>
    </cfRule>
  </conditionalFormatting>
  <conditionalFormatting sqref="T228:U228">
    <cfRule type="containsText" dxfId="854" priority="65" operator="containsText" text="Select">
      <formula>NOT(ISERROR(SEARCH("Select",T228)))</formula>
    </cfRule>
  </conditionalFormatting>
  <conditionalFormatting sqref="T231:U231">
    <cfRule type="containsText" dxfId="853" priority="64" operator="containsText" text="Select">
      <formula>NOT(ISERROR(SEARCH("Select",T231)))</formula>
    </cfRule>
  </conditionalFormatting>
  <conditionalFormatting sqref="T242:U242">
    <cfRule type="containsText" dxfId="852" priority="63" operator="containsText" text="Select">
      <formula>NOT(ISERROR(SEARCH("Select",T242)))</formula>
    </cfRule>
  </conditionalFormatting>
  <conditionalFormatting sqref="T257:U257">
    <cfRule type="containsText" dxfId="851" priority="62" operator="containsText" text="Select">
      <formula>NOT(ISERROR(SEARCH("Select",T257)))</formula>
    </cfRule>
  </conditionalFormatting>
  <conditionalFormatting sqref="T263:U263">
    <cfRule type="containsText" dxfId="850" priority="61" operator="containsText" text="Select">
      <formula>NOT(ISERROR(SEARCH("Select",T263)))</formula>
    </cfRule>
  </conditionalFormatting>
  <conditionalFormatting sqref="T266:U266">
    <cfRule type="containsText" dxfId="849" priority="60" operator="containsText" text="Select">
      <formula>NOT(ISERROR(SEARCH("Select",T266)))</formula>
    </cfRule>
  </conditionalFormatting>
  <conditionalFormatting sqref="T269:U269">
    <cfRule type="containsText" dxfId="848" priority="59" operator="containsText" text="Select">
      <formula>NOT(ISERROR(SEARCH("Select",T269)))</formula>
    </cfRule>
  </conditionalFormatting>
  <conditionalFormatting sqref="T273:U273">
    <cfRule type="containsText" dxfId="847" priority="58" operator="containsText" text="Select">
      <formula>NOT(ISERROR(SEARCH("Select",T273)))</formula>
    </cfRule>
  </conditionalFormatting>
  <conditionalFormatting sqref="T276:U276">
    <cfRule type="containsText" dxfId="846" priority="57" operator="containsText" text="Select">
      <formula>NOT(ISERROR(SEARCH("Select",T276)))</formula>
    </cfRule>
  </conditionalFormatting>
  <conditionalFormatting sqref="T286:U286">
    <cfRule type="containsText" dxfId="845" priority="56" operator="containsText" text="Select">
      <formula>NOT(ISERROR(SEARCH("Select",T286)))</formula>
    </cfRule>
  </conditionalFormatting>
  <conditionalFormatting sqref="T570:U570">
    <cfRule type="containsText" dxfId="844" priority="55" operator="containsText" text="Select">
      <formula>NOT(ISERROR(SEARCH("Select",T570)))</formula>
    </cfRule>
  </conditionalFormatting>
  <conditionalFormatting sqref="T419:U419">
    <cfRule type="containsText" dxfId="843" priority="46" operator="containsText" text="Select">
      <formula>NOT(ISERROR(SEARCH("Select",T419)))</formula>
    </cfRule>
  </conditionalFormatting>
  <conditionalFormatting sqref="T584:U584">
    <cfRule type="containsText" dxfId="842" priority="54" operator="containsText" text="Select">
      <formula>NOT(ISERROR(SEARCH("Select",T584)))</formula>
    </cfRule>
  </conditionalFormatting>
  <conditionalFormatting sqref="T602:U602">
    <cfRule type="containsText" dxfId="841" priority="53" operator="containsText" text="Select">
      <formula>NOT(ISERROR(SEARCH("Select",T602)))</formula>
    </cfRule>
  </conditionalFormatting>
  <conditionalFormatting sqref="T305:U305">
    <cfRule type="containsText" dxfId="840" priority="52" operator="containsText" text="Select">
      <formula>NOT(ISERROR(SEARCH("Select",T305)))</formula>
    </cfRule>
  </conditionalFormatting>
  <conditionalFormatting sqref="T324:U324">
    <cfRule type="containsText" dxfId="839" priority="51" operator="containsText" text="Select">
      <formula>NOT(ISERROR(SEARCH("Select",T324)))</formula>
    </cfRule>
  </conditionalFormatting>
  <conditionalFormatting sqref="T343:U343">
    <cfRule type="containsText" dxfId="838" priority="50" operator="containsText" text="Select">
      <formula>NOT(ISERROR(SEARCH("Select",T343)))</formula>
    </cfRule>
  </conditionalFormatting>
  <conditionalFormatting sqref="T362:U362">
    <cfRule type="containsText" dxfId="837" priority="49" operator="containsText" text="Select">
      <formula>NOT(ISERROR(SEARCH("Select",T362)))</formula>
    </cfRule>
  </conditionalFormatting>
  <conditionalFormatting sqref="T381:U381">
    <cfRule type="containsText" dxfId="836" priority="48" operator="containsText" text="Select">
      <formula>NOT(ISERROR(SEARCH("Select",T381)))</formula>
    </cfRule>
  </conditionalFormatting>
  <conditionalFormatting sqref="T400:U400">
    <cfRule type="containsText" dxfId="835" priority="47" operator="containsText" text="Select">
      <formula>NOT(ISERROR(SEARCH("Select",T400)))</formula>
    </cfRule>
  </conditionalFormatting>
  <conditionalFormatting sqref="T438:U438">
    <cfRule type="containsText" dxfId="834" priority="45" operator="containsText" text="Select">
      <formula>NOT(ISERROR(SEARCH("Select",T438)))</formula>
    </cfRule>
  </conditionalFormatting>
  <conditionalFormatting sqref="T457:U457">
    <cfRule type="containsText" dxfId="833" priority="44" operator="containsText" text="Select">
      <formula>NOT(ISERROR(SEARCH("Select",T457)))</formula>
    </cfRule>
  </conditionalFormatting>
  <conditionalFormatting sqref="T476:U476">
    <cfRule type="containsText" dxfId="832" priority="43" operator="containsText" text="Select">
      <formula>NOT(ISERROR(SEARCH("Select",T476)))</formula>
    </cfRule>
  </conditionalFormatting>
  <conditionalFormatting sqref="T495:U495">
    <cfRule type="containsText" dxfId="831" priority="42" operator="containsText" text="Select">
      <formula>NOT(ISERROR(SEARCH("Select",T495)))</formula>
    </cfRule>
  </conditionalFormatting>
  <conditionalFormatting sqref="T514:U514">
    <cfRule type="containsText" dxfId="830" priority="41" operator="containsText" text="Select">
      <formula>NOT(ISERROR(SEARCH("Select",T514)))</formula>
    </cfRule>
  </conditionalFormatting>
  <conditionalFormatting sqref="T533:U533">
    <cfRule type="containsText" dxfId="829" priority="40" operator="containsText" text="Select">
      <formula>NOT(ISERROR(SEARCH("Select",T533)))</formula>
    </cfRule>
  </conditionalFormatting>
  <conditionalFormatting sqref="T552:U552">
    <cfRule type="containsText" dxfId="828" priority="39" operator="containsText" text="Select">
      <formula>NOT(ISERROR(SEARCH("Select",T552)))</formula>
    </cfRule>
  </conditionalFormatting>
  <conditionalFormatting sqref="T617:U617">
    <cfRule type="containsText" dxfId="827" priority="38" operator="containsText" text="Select">
      <formula>NOT(ISERROR(SEARCH("Select",T617)))</formula>
    </cfRule>
  </conditionalFormatting>
  <conditionalFormatting sqref="T628:U628">
    <cfRule type="containsText" dxfId="826" priority="37" operator="containsText" text="Select">
      <formula>NOT(ISERROR(SEARCH("Select",T628)))</formula>
    </cfRule>
  </conditionalFormatting>
  <conditionalFormatting sqref="T640:U640">
    <cfRule type="containsText" dxfId="825" priority="36" operator="containsText" text="Select">
      <formula>NOT(ISERROR(SEARCH("Select",T640)))</formula>
    </cfRule>
  </conditionalFormatting>
  <conditionalFormatting sqref="T645:U645">
    <cfRule type="containsText" dxfId="824" priority="35" operator="containsText" text="Select">
      <formula>NOT(ISERROR(SEARCH("Select",T645)))</formula>
    </cfRule>
  </conditionalFormatting>
  <conditionalFormatting sqref="T654:U654">
    <cfRule type="containsText" dxfId="823" priority="34" operator="containsText" text="Select">
      <formula>NOT(ISERROR(SEARCH("Select",T654)))</formula>
    </cfRule>
  </conditionalFormatting>
  <conditionalFormatting sqref="T662:U662">
    <cfRule type="containsText" dxfId="822" priority="33" operator="containsText" text="Select">
      <formula>NOT(ISERROR(SEARCH("Select",T662)))</formula>
    </cfRule>
  </conditionalFormatting>
  <conditionalFormatting sqref="T670:U670">
    <cfRule type="containsText" dxfId="821" priority="32" operator="containsText" text="Select">
      <formula>NOT(ISERROR(SEARCH("Select",T670)))</formula>
    </cfRule>
  </conditionalFormatting>
  <conditionalFormatting sqref="T676:U676">
    <cfRule type="containsText" dxfId="820" priority="31" operator="containsText" text="Select">
      <formula>NOT(ISERROR(SEARCH("Select",T676)))</formula>
    </cfRule>
  </conditionalFormatting>
  <conditionalFormatting sqref="T690:U690">
    <cfRule type="containsText" dxfId="819" priority="30" operator="containsText" text="Select">
      <formula>NOT(ISERROR(SEARCH("Select",T690)))</formula>
    </cfRule>
  </conditionalFormatting>
  <conditionalFormatting sqref="T702:U702">
    <cfRule type="containsText" dxfId="818" priority="29" operator="containsText" text="Select">
      <formula>NOT(ISERROR(SEARCH("Select",T702)))</formula>
    </cfRule>
  </conditionalFormatting>
  <conditionalFormatting sqref="T711:U711">
    <cfRule type="containsText" dxfId="817" priority="28" operator="containsText" text="Select">
      <formula>NOT(ISERROR(SEARCH("Select",T711)))</formula>
    </cfRule>
  </conditionalFormatting>
  <conditionalFormatting sqref="T715:U715">
    <cfRule type="containsText" dxfId="816" priority="27" operator="containsText" text="Select">
      <formula>NOT(ISERROR(SEARCH("Select",T715)))</formula>
    </cfRule>
  </conditionalFormatting>
  <conditionalFormatting sqref="T723:U723">
    <cfRule type="containsText" dxfId="815" priority="26" operator="containsText" text="Select">
      <formula>NOT(ISERROR(SEARCH("Select",T723)))</formula>
    </cfRule>
  </conditionalFormatting>
  <conditionalFormatting sqref="T737:U737">
    <cfRule type="containsText" dxfId="814" priority="25" operator="containsText" text="Select">
      <formula>NOT(ISERROR(SEARCH("Select",T737)))</formula>
    </cfRule>
  </conditionalFormatting>
  <conditionalFormatting sqref="T751:U751">
    <cfRule type="containsText" dxfId="813" priority="24" operator="containsText" text="Select">
      <formula>NOT(ISERROR(SEARCH("Select",T751)))</formula>
    </cfRule>
  </conditionalFormatting>
  <conditionalFormatting sqref="T765:U765">
    <cfRule type="containsText" dxfId="812" priority="23" operator="containsText" text="Select">
      <formula>NOT(ISERROR(SEARCH("Select",T765)))</formula>
    </cfRule>
  </conditionalFormatting>
  <conditionalFormatting sqref="T823:U823">
    <cfRule type="containsText" dxfId="811" priority="22" operator="containsText" text="Select">
      <formula>NOT(ISERROR(SEARCH("Select",T823)))</formula>
    </cfRule>
  </conditionalFormatting>
  <conditionalFormatting sqref="T837:U837">
    <cfRule type="containsText" dxfId="810" priority="21" operator="containsText" text="Select">
      <formula>NOT(ISERROR(SEARCH("Select",T837)))</formula>
    </cfRule>
  </conditionalFormatting>
  <conditionalFormatting sqref="T851:U851">
    <cfRule type="containsText" dxfId="809" priority="20" operator="containsText" text="Select">
      <formula>NOT(ISERROR(SEARCH("Select",T851)))</formula>
    </cfRule>
  </conditionalFormatting>
  <conditionalFormatting sqref="T865:U865">
    <cfRule type="containsText" dxfId="808" priority="19" operator="containsText" text="Select">
      <formula>NOT(ISERROR(SEARCH("Select",T865)))</formula>
    </cfRule>
  </conditionalFormatting>
  <conditionalFormatting sqref="T879:U879">
    <cfRule type="containsText" dxfId="807" priority="18" operator="containsText" text="Select">
      <formula>NOT(ISERROR(SEARCH("Select",T879)))</formula>
    </cfRule>
  </conditionalFormatting>
  <conditionalFormatting sqref="T893:U893">
    <cfRule type="containsText" dxfId="806" priority="17" operator="containsText" text="Select">
      <formula>NOT(ISERROR(SEARCH("Select",T893)))</formula>
    </cfRule>
  </conditionalFormatting>
  <conditionalFormatting sqref="T901:U901">
    <cfRule type="containsText" dxfId="805" priority="16" operator="containsText" text="Select">
      <formula>NOT(ISERROR(SEARCH("Select",T901)))</formula>
    </cfRule>
  </conditionalFormatting>
  <conditionalFormatting sqref="T905:U905">
    <cfRule type="containsText" dxfId="804" priority="15" operator="containsText" text="Select">
      <formula>NOT(ISERROR(SEARCH("Select",T905)))</formula>
    </cfRule>
  </conditionalFormatting>
  <conditionalFormatting sqref="T918:U918">
    <cfRule type="containsText" dxfId="803" priority="14" operator="containsText" text="Select">
      <formula>NOT(ISERROR(SEARCH("Select",T918)))</formula>
    </cfRule>
  </conditionalFormatting>
  <conditionalFormatting sqref="T950:U950">
    <cfRule type="containsText" dxfId="802" priority="13" operator="containsText" text="Select">
      <formula>NOT(ISERROR(SEARCH("Select",T950)))</formula>
    </cfRule>
  </conditionalFormatting>
  <conditionalFormatting sqref="T974:U974">
    <cfRule type="containsText" dxfId="801" priority="12" operator="containsText" text="Select">
      <formula>NOT(ISERROR(SEARCH("Select",T974)))</formula>
    </cfRule>
  </conditionalFormatting>
  <conditionalFormatting sqref="T991:U991">
    <cfRule type="containsText" dxfId="800" priority="11" operator="containsText" text="Select">
      <formula>NOT(ISERROR(SEARCH("Select",T991)))</formula>
    </cfRule>
  </conditionalFormatting>
  <conditionalFormatting sqref="O992">
    <cfRule type="containsText" dxfId="799" priority="10" operator="containsText" text="Select">
      <formula>NOT(ISERROR(SEARCH("Select",O992)))</formula>
    </cfRule>
  </conditionalFormatting>
  <conditionalFormatting sqref="O992">
    <cfRule type="containsText" dxfId="798" priority="9" operator="containsText" text="Not Addressed">
      <formula>NOT(ISERROR(SEARCH("Not Addressed",O992)))</formula>
    </cfRule>
  </conditionalFormatting>
  <conditionalFormatting sqref="T1002:U1002">
    <cfRule type="containsText" dxfId="797" priority="8" operator="containsText" text="Select">
      <formula>NOT(ISERROR(SEARCH("Select",T1002)))</formula>
    </cfRule>
  </conditionalFormatting>
  <conditionalFormatting sqref="T1016:U1016">
    <cfRule type="containsText" dxfId="796" priority="7" operator="containsText" text="Select">
      <formula>NOT(ISERROR(SEARCH("Select",T1016)))</formula>
    </cfRule>
  </conditionalFormatting>
  <conditionalFormatting sqref="T1019:U1019">
    <cfRule type="containsText" dxfId="795" priority="6" operator="containsText" text="Select">
      <formula>NOT(ISERROR(SEARCH("Select",T1019)))</formula>
    </cfRule>
  </conditionalFormatting>
  <conditionalFormatting sqref="T1024:U1024">
    <cfRule type="containsText" dxfId="794" priority="5" operator="containsText" text="Select">
      <formula>NOT(ISERROR(SEARCH("Select",T1024)))</formula>
    </cfRule>
  </conditionalFormatting>
  <conditionalFormatting sqref="T1027:U1027">
    <cfRule type="containsText" dxfId="793" priority="4" operator="containsText" text="Select">
      <formula>NOT(ISERROR(SEARCH("Select",T1027)))</formula>
    </cfRule>
  </conditionalFormatting>
  <conditionalFormatting sqref="T1030:U1030">
    <cfRule type="containsText" dxfId="792" priority="3" operator="containsText" text="Select">
      <formula>NOT(ISERROR(SEARCH("Select",T1030)))</formula>
    </cfRule>
  </conditionalFormatting>
  <conditionalFormatting sqref="T1033:U1033">
    <cfRule type="containsText" dxfId="791" priority="2" operator="containsText" text="Select">
      <formula>NOT(ISERROR(SEARCH("Select",T1033)))</formula>
    </cfRule>
  </conditionalFormatting>
  <conditionalFormatting sqref="T33:U33">
    <cfRule type="containsText" dxfId="790" priority="1" operator="containsText" text="Select">
      <formula>NOT(ISERROR(SEARCH("Select",T33)))</formula>
    </cfRule>
  </conditionalFormatting>
  <dataValidations count="23">
    <dataValidation type="list" allowBlank="1" sqref="G21:G23 K20:K23 O20:O23 J816 J830 J844 J858 J872 J886" xr:uid="{00000000-0002-0000-0900-000000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903:Q903" xr:uid="{00000000-0002-0000-0900-000001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901" xr:uid="{00000000-0002-0000-0900-00000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qref="D8" xr:uid="{00000000-0002-0000-0900-000003000000}">
      <formula1>"Initial,Reevaluation,Initial - Transition,Reeval - Transition"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900-000004000000}">
      <formula1>"Select,Yes, No, Not Applicable"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900-000005000000}">
      <formula1>"Select,Yes, No, Not Addressed"</formula1>
    </dataValidation>
    <dataValidation type="list" allowBlank="1" showInputMessage="1" showErrorMessage="1" sqref="O137:O140 G137:G140 K137:K140" xr:uid="{00000000-0002-0000-0900-000006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I217:J217 O217:P217 I222:J222" xr:uid="{00000000-0002-0000-0900-000007000000}">
      <formula1>"Select, Agree, Disagree, No Signature"</formula1>
    </dataValidation>
    <dataValidation type="list" allowBlank="1" showInputMessage="1" showErrorMessage="1" sqref="O222:P222 K715 K258:N258" xr:uid="{00000000-0002-0000-0900-000008000000}">
      <formula1>"Select, Yes, No"</formula1>
    </dataValidation>
    <dataValidation type="list" allowBlank="1" showInputMessage="1" showErrorMessage="1" sqref="I237:J237 O237:P237 I242:J242 O242:P242 I247:J247 O247:P247 I252:J252 O252:P252" xr:uid="{00000000-0002-0000-0900-000009000000}">
      <formula1>"Select, Present, Excused, Unexcused, Not Applicable "</formula1>
    </dataValidation>
    <dataValidation type="list" allowBlank="1" showInputMessage="1" showErrorMessage="1" sqref="O6" xr:uid="{00000000-0002-0000-09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900-00000B000000}">
      <formula1>"Select, Yes, No, Not Addressed"</formula1>
    </dataValidation>
    <dataValidation type="list" allowBlank="1" showInputMessage="1" showErrorMessage="1" sqref="N607:O607" xr:uid="{00000000-0002-0000-0900-00000C000000}">
      <formula1>"Select, Regular, Not Required, Adaptive, Not Addressed"</formula1>
    </dataValidation>
    <dataValidation type="list" allowBlank="1" showInputMessage="1" showErrorMessage="1" sqref="I612:J612" xr:uid="{00000000-0002-0000-0900-00000D000000}">
      <formula1>"Select, Not Applicable, Yes, Not Addressed"</formula1>
    </dataValidation>
    <dataValidation type="list" allowBlank="1" showInputMessage="1" showErrorMessage="1" sqref="I618:L618" xr:uid="{00000000-0002-0000-0900-00000E000000}">
      <formula1>"Select, With Accommodations, Without Accommodations, No Assessment Required, Not Addressed"</formula1>
    </dataValidation>
    <dataValidation type="list" allowBlank="1" showInputMessage="1" showErrorMessage="1" sqref="N624:O624 N628:O628 N632:O632 I650:J650 I665:J665 I681:J681 I693:J693 I705:J705" xr:uid="{00000000-0002-0000-0900-00000F000000}">
      <formula1>"Select, Yes, No, Not Addressed, Not Applicable"</formula1>
    </dataValidation>
    <dataValidation type="list" allowBlank="1" showInputMessage="1" showErrorMessage="1" sqref="H711:J711" xr:uid="{00000000-0002-0000-0900-000010000000}">
      <formula1>"Select, Meeting Notice, Individual Student Invite, Other, Not Addressed"</formula1>
    </dataValidation>
    <dataValidation type="list" allowBlank="1" showInputMessage="1" showErrorMessage="1" sqref="J730:Q730 J744:Q744 J758:Q758 J772:Q772 J786:Q786 J800:Q800" xr:uid="{00000000-0002-0000-0900-000011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900-000012000000}">
      <formula1>"Select, Accept, Reject, Not Addressed"</formula1>
    </dataValidation>
    <dataValidation type="date" operator="greaterThan" allowBlank="1" showInputMessage="1" showErrorMessage="1" sqref="M974:O974" xr:uid="{00000000-0002-0000-0900-000013000000}">
      <formula1>367</formula1>
    </dataValidation>
    <dataValidation type="list" allowBlank="1" showInputMessage="1" showErrorMessage="1" sqref="M972:O972" xr:uid="{00000000-0002-0000-0900-000014000000}">
      <formula1>"Select, Needed, Not Needed, To be Determined by..., Not Addressed"</formula1>
    </dataValidation>
    <dataValidation type="list" allowBlank="1" showInputMessage="1" showErrorMessage="1" sqref="G71:I82" xr:uid="{00000000-0002-0000-09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9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9'!A729:R813" display="Related Services. " xr:uid="{00000000-0004-0000-0900-000000000000}"/>
    <hyperlink ref="L1037:M1037" location="'File 9'!A2" display="Top of Page" xr:uid="{00000000-0004-0000-0900-000001000000}"/>
    <hyperlink ref="X7:AB7" location="'File 9'!A637:R669" display="For Transition Only Click Here" xr:uid="{00000000-0004-0000-0900-000002000000}"/>
    <hyperlink ref="K135:R135" location="'File 9'!A226:R254" display="Meeting Notice." xr:uid="{00000000-0004-0000-0900-000003000000}"/>
  </hyperlinks>
  <pageMargins left="0.25" right="0.25" top="0.75" bottom="0.75" header="0.3" footer="0.3"/>
  <pageSetup scale="8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Schedule'!C31</f>
        <v>File 10</v>
      </c>
      <c r="F1" s="770"/>
      <c r="G1" s="775" t="s">
        <v>43</v>
      </c>
      <c r="H1" s="770"/>
      <c r="I1" s="770"/>
      <c r="J1" s="769">
        <f>'Master Schedule'!E31</f>
        <v>0</v>
      </c>
      <c r="K1" s="770"/>
      <c r="L1" s="770"/>
      <c r="M1" s="775" t="s">
        <v>44</v>
      </c>
      <c r="N1" s="770"/>
      <c r="O1" s="770"/>
      <c r="P1" s="769">
        <f>'Master Schedule'!H31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Schedule'!K31</f>
        <v>0</v>
      </c>
      <c r="F4" s="612"/>
      <c r="G4" s="612"/>
      <c r="H4" s="612"/>
      <c r="I4" s="613"/>
      <c r="J4" s="723">
        <f>'Master Schedule'!N31</f>
        <v>0</v>
      </c>
      <c r="K4" s="724"/>
      <c r="L4" s="724"/>
      <c r="M4" s="724"/>
      <c r="N4" s="725"/>
      <c r="O4" s="726">
        <f>'Master Schedule'!Q31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Schedule'!S31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Schedule'!V31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976"/>
      <c r="AA70" s="977"/>
      <c r="AB70" s="978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979"/>
      <c r="AA71" s="980"/>
      <c r="AB71" s="981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979"/>
      <c r="AA72" s="980"/>
      <c r="AB72" s="981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979"/>
      <c r="AA73" s="980"/>
      <c r="AB73" s="981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979"/>
      <c r="AA74" s="980"/>
      <c r="AB74" s="981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979"/>
      <c r="AA75" s="980"/>
      <c r="AB75" s="981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979"/>
      <c r="AA76" s="980"/>
      <c r="AB76" s="981"/>
      <c r="AC76" s="176"/>
      <c r="AD76" s="176"/>
      <c r="AE76" s="176"/>
      <c r="AF76" s="176"/>
      <c r="AG76" s="176"/>
      <c r="AH76" s="176"/>
    </row>
    <row r="77" spans="1:36" ht="18" hidden="1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979"/>
      <c r="AA77" s="980"/>
      <c r="AB77" s="981"/>
      <c r="AC77" s="176"/>
      <c r="AD77" s="176"/>
      <c r="AE77" s="176"/>
      <c r="AF77" s="176"/>
      <c r="AG77" s="176"/>
      <c r="AH77" s="176"/>
    </row>
    <row r="78" spans="1:36" ht="18" hidden="1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979"/>
      <c r="AA78" s="980"/>
      <c r="AB78" s="981"/>
      <c r="AC78" s="176"/>
      <c r="AD78" s="176"/>
      <c r="AE78" s="176"/>
      <c r="AF78" s="176"/>
      <c r="AG78" s="176"/>
      <c r="AH78" s="176"/>
    </row>
    <row r="79" spans="1:36" ht="18" hidden="1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979"/>
      <c r="AA79" s="980"/>
      <c r="AB79" s="981"/>
      <c r="AC79" s="176"/>
      <c r="AD79" s="176"/>
      <c r="AE79" s="176"/>
      <c r="AF79" s="176"/>
      <c r="AG79" s="176"/>
      <c r="AH79" s="176"/>
    </row>
    <row r="80" spans="1:36" ht="18" hidden="1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979"/>
      <c r="AA80" s="980"/>
      <c r="AB80" s="981"/>
      <c r="AC80" s="176"/>
      <c r="AD80" s="176"/>
      <c r="AE80" s="176"/>
      <c r="AF80" s="176"/>
      <c r="AG80" s="176"/>
      <c r="AH80" s="176"/>
    </row>
    <row r="81" spans="1:34" ht="18" hidden="1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979"/>
      <c r="AA81" s="980"/>
      <c r="AB81" s="981"/>
      <c r="AC81" s="176"/>
      <c r="AD81" s="176"/>
      <c r="AE81" s="176"/>
      <c r="AF81" s="176"/>
      <c r="AG81" s="176"/>
      <c r="AH81" s="176"/>
    </row>
    <row r="82" spans="1:34" ht="18" hidden="1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982"/>
      <c r="AA82" s="983"/>
      <c r="AB82" s="984"/>
      <c r="AC82" s="176"/>
      <c r="AD82" s="176"/>
      <c r="AE82" s="176"/>
      <c r="AF82" s="176"/>
      <c r="AG82" s="176"/>
      <c r="AH82" s="176"/>
    </row>
    <row r="83" spans="1:34" ht="18" customHeight="1" collapsed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hidden="1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hidden="1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hidden="1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hidden="1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collapsed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hidden="1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hidden="1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hidden="1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hidden="1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hidden="1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hidden="1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collapsed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145"/>
      <c r="J908" s="145"/>
      <c r="K908" s="145"/>
      <c r="L908" s="145"/>
      <c r="M908" s="145"/>
      <c r="N908" s="14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200" t="s">
        <v>68</v>
      </c>
      <c r="U950" s="20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4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O992:Q992"/>
    <mergeCell ref="A968:F968"/>
    <mergeCell ref="A969:F986"/>
    <mergeCell ref="G969:Q969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33:P935"/>
    <mergeCell ref="I934:J934"/>
    <mergeCell ref="K937:P939"/>
    <mergeCell ref="I938:J938"/>
    <mergeCell ref="K941:P943"/>
    <mergeCell ref="I942:J942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K909:P911"/>
    <mergeCell ref="I910:J910"/>
    <mergeCell ref="K913:P915"/>
    <mergeCell ref="I914:J914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T901:U901"/>
    <mergeCell ref="G902:Q902"/>
    <mergeCell ref="G903:Q903"/>
    <mergeCell ref="A904:F906"/>
    <mergeCell ref="G904:Q906"/>
    <mergeCell ref="I893:L893"/>
    <mergeCell ref="N893:O893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29:P931"/>
    <mergeCell ref="N841:O841"/>
    <mergeCell ref="G844:I844"/>
    <mergeCell ref="J844:Q844"/>
    <mergeCell ref="I827:L827"/>
    <mergeCell ref="N827:O827"/>
    <mergeCell ref="I807:L807"/>
    <mergeCell ref="N807:O807"/>
    <mergeCell ref="I811:L811"/>
    <mergeCell ref="N811:O811"/>
    <mergeCell ref="A813:F813"/>
    <mergeCell ref="A814:R814"/>
    <mergeCell ref="A772:F812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G817:Q817"/>
    <mergeCell ref="G772:I772"/>
    <mergeCell ref="J772:Q772"/>
    <mergeCell ref="G773:Q773"/>
    <mergeCell ref="I775:L775"/>
    <mergeCell ref="N775:O775"/>
    <mergeCell ref="I779:L779"/>
    <mergeCell ref="N779:O779"/>
    <mergeCell ref="J758:Q758"/>
    <mergeCell ref="G759:Q75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G716:J716"/>
    <mergeCell ref="K716:M716"/>
    <mergeCell ref="N716:Q716"/>
    <mergeCell ref="A725:F727"/>
    <mergeCell ref="G725:Q727"/>
    <mergeCell ref="A728:R728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I737:L737"/>
    <mergeCell ref="N737:O737"/>
    <mergeCell ref="T737:U737"/>
    <mergeCell ref="N755:O755"/>
    <mergeCell ref="G758:I758"/>
    <mergeCell ref="T751:U75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19:F720"/>
    <mergeCell ref="G719:M719"/>
    <mergeCell ref="N719:Q719"/>
    <mergeCell ref="W719:Y728"/>
    <mergeCell ref="A708:F708"/>
    <mergeCell ref="G708:Q708"/>
    <mergeCell ref="S708:AB708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T711:U711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789" priority="774" operator="equal">
      <formula>"TRUE"</formula>
    </cfRule>
  </conditionalFormatting>
  <conditionalFormatting sqref="N719:Q719">
    <cfRule type="containsText" dxfId="788" priority="759" operator="containsText" text="12/31/1916">
      <formula>NOT(ISERROR(SEARCH("12/31/1916",N719)))</formula>
    </cfRule>
    <cfRule type="cellIs" dxfId="787" priority="778" operator="equal">
      <formula>"DOB not determined"</formula>
    </cfRule>
  </conditionalFormatting>
  <conditionalFormatting sqref="L121:N121">
    <cfRule type="cellIs" dxfId="786" priority="779" operator="equal">
      <formula>"Not Determined"</formula>
    </cfRule>
  </conditionalFormatting>
  <conditionalFormatting sqref="K68:M68">
    <cfRule type="expression" dxfId="785" priority="780">
      <formula>K68=30</formula>
    </cfRule>
  </conditionalFormatting>
  <conditionalFormatting sqref="K68:M68">
    <cfRule type="containsText" dxfId="784" priority="781" operator="containsText" text="#VALUE!">
      <formula>NOT(ISERROR(SEARCH(("#VALUE!"),(K68))))</formula>
    </cfRule>
  </conditionalFormatting>
  <conditionalFormatting sqref="G282 L282">
    <cfRule type="cellIs" dxfId="783" priority="782" operator="equal">
      <formula>"FALSE"</formula>
    </cfRule>
  </conditionalFormatting>
  <conditionalFormatting sqref="G282 L282">
    <cfRule type="cellIs" dxfId="782" priority="783" operator="equal">
      <formula>"TRUE"</formula>
    </cfRule>
  </conditionalFormatting>
  <conditionalFormatting sqref="Q123:R123">
    <cfRule type="containsText" dxfId="781" priority="784" operator="containsText" text="Not">
      <formula>NOT(ISERROR(SEARCH("Not",Q123)))</formula>
    </cfRule>
  </conditionalFormatting>
  <conditionalFormatting sqref="L121:N121">
    <cfRule type="expression" dxfId="780" priority="785">
      <formula>L121&lt;2</formula>
    </cfRule>
  </conditionalFormatting>
  <conditionalFormatting sqref="Q123:R123">
    <cfRule type="expression" dxfId="779" priority="786">
      <formula>Q123&lt;31</formula>
    </cfRule>
  </conditionalFormatting>
  <conditionalFormatting sqref="K991:M991">
    <cfRule type="endsWith" dxfId="778" priority="1" operator="endsWith" text="1900">
      <formula>RIGHT(K991,LEN("1900"))="1900"</formula>
    </cfRule>
    <cfRule type="cellIs" dxfId="777" priority="787" operator="equal">
      <formula>"Input date sent"</formula>
    </cfRule>
  </conditionalFormatting>
  <conditionalFormatting sqref="N71:O82 N93:O104">
    <cfRule type="containsBlanks" dxfId="776" priority="769">
      <formula>LEN(TRIM(N71))=0</formula>
    </cfRule>
    <cfRule type="cellIs" dxfId="775" priority="772" operator="lessThan">
      <formula>$K$66</formula>
    </cfRule>
    <cfRule type="cellIs" dxfId="774" priority="773" operator="greaterThan">
      <formula>$K$68</formula>
    </cfRule>
  </conditionalFormatting>
  <conditionalFormatting sqref="N84:O91">
    <cfRule type="cellIs" dxfId="773" priority="770" operator="greaterThan">
      <formula>$K$66-1</formula>
    </cfRule>
    <cfRule type="cellIs" dxfId="772" priority="771" operator="greaterThan">
      <formula>$K$66</formula>
    </cfRule>
  </conditionalFormatting>
  <conditionalFormatting sqref="N71:O82">
    <cfRule type="cellIs" dxfId="771" priority="768" operator="greaterThan">
      <formula>$L$108</formula>
    </cfRule>
    <cfRule type="containsBlanks" dxfId="770" priority="788">
      <formula>LEN(TRIM(N71))=0</formula>
    </cfRule>
  </conditionalFormatting>
  <conditionalFormatting sqref="N93:O104">
    <cfRule type="cellIs" dxfId="769" priority="767" operator="greaterThan">
      <formula>$L$108</formula>
    </cfRule>
  </conditionalFormatting>
  <conditionalFormatting sqref="L122:N122">
    <cfRule type="cellIs" dxfId="768" priority="766" operator="greaterThan">
      <formula>$Q$122</formula>
    </cfRule>
  </conditionalFormatting>
  <conditionalFormatting sqref="L269:N269">
    <cfRule type="containsBlanks" dxfId="767" priority="764">
      <formula>LEN(TRIM(L269))=0</formula>
    </cfRule>
    <cfRule type="cellIs" dxfId="766" priority="765" operator="lessThan">
      <formula>$Q$269</formula>
    </cfRule>
  </conditionalFormatting>
  <conditionalFormatting sqref="Q129:R129">
    <cfRule type="cellIs" dxfId="765" priority="762" operator="equal">
      <formula>"12/30/3796"</formula>
    </cfRule>
  </conditionalFormatting>
  <conditionalFormatting sqref="Q129:R129">
    <cfRule type="cellIs" dxfId="764" priority="763" operator="equal">
      <formula>"Not Determined"</formula>
    </cfRule>
  </conditionalFormatting>
  <conditionalFormatting sqref="Q270:R270">
    <cfRule type="expression" dxfId="763" priority="760">
      <formula>Q270=693596</formula>
    </cfRule>
  </conditionalFormatting>
  <conditionalFormatting sqref="Q270:R270">
    <cfRule type="cellIs" dxfId="762" priority="761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761" priority="775" operator="equal">
      <formula>"N/A"</formula>
    </cfRule>
    <cfRule type="cellIs" dxfId="760" priority="776" operator="equal">
      <formula>100%</formula>
    </cfRule>
    <cfRule type="cellIs" dxfId="759" priority="777" operator="lessThan">
      <formula>"100%"</formula>
    </cfRule>
  </conditionalFormatting>
  <conditionalFormatting sqref="Q6">
    <cfRule type="containsText" dxfId="758" priority="756" operator="containsText" text="119">
      <formula>NOT(ISERROR(SEARCH(("119"),(Q6))))</formula>
    </cfRule>
  </conditionalFormatting>
  <conditionalFormatting sqref="D8:F8 J6 I8:J8">
    <cfRule type="containsText" dxfId="757" priority="757" operator="containsText" text="Reeval">
      <formula>NOT(ISERROR(SEARCH(("Reeval"),(D6))))</formula>
    </cfRule>
  </conditionalFormatting>
  <conditionalFormatting sqref="D8:F8 J6 I8:J8">
    <cfRule type="containsText" dxfId="756" priority="758" operator="containsText" text="Initial">
      <formula>NOT(ISERROR(SEARCH(("Initial"),(D6))))</formula>
    </cfRule>
  </conditionalFormatting>
  <conditionalFormatting sqref="A5:C5 J3:J4 A6">
    <cfRule type="cellIs" dxfId="755" priority="755" operator="equal">
      <formula>"Confidential"</formula>
    </cfRule>
  </conditionalFormatting>
  <conditionalFormatting sqref="T15:U15">
    <cfRule type="containsText" dxfId="754" priority="754" operator="containsText" text="Select">
      <formula>NOT(ISERROR(SEARCH("Select",T15)))</formula>
    </cfRule>
  </conditionalFormatting>
  <conditionalFormatting sqref="T21:U21">
    <cfRule type="containsText" dxfId="753" priority="753" operator="containsText" text="Select">
      <formula>NOT(ISERROR(SEARCH("Select",T21)))</formula>
    </cfRule>
  </conditionalFormatting>
  <conditionalFormatting sqref="T28:U28">
    <cfRule type="containsText" dxfId="752" priority="752" operator="containsText" text="Select">
      <formula>NOT(ISERROR(SEARCH("Select",T28)))</formula>
    </cfRule>
  </conditionalFormatting>
  <conditionalFormatting sqref="T37:U37">
    <cfRule type="containsText" dxfId="751" priority="751" operator="containsText" text="Select">
      <formula>NOT(ISERROR(SEARCH("Select",T37)))</formula>
    </cfRule>
  </conditionalFormatting>
  <conditionalFormatting sqref="T40:U40">
    <cfRule type="containsText" dxfId="750" priority="750" operator="containsText" text="Select">
      <formula>NOT(ISERROR(SEARCH("Select",T40)))</formula>
    </cfRule>
  </conditionalFormatting>
  <conditionalFormatting sqref="T43:U43">
    <cfRule type="containsText" dxfId="749" priority="749" operator="containsText" text="Select">
      <formula>NOT(ISERROR(SEARCH("Select",T43)))</formula>
    </cfRule>
  </conditionalFormatting>
  <conditionalFormatting sqref="G55:G61">
    <cfRule type="cellIs" dxfId="748" priority="748" operator="equal">
      <formula>"TRUE"</formula>
    </cfRule>
  </conditionalFormatting>
  <conditionalFormatting sqref="T53:U53">
    <cfRule type="containsText" dxfId="747" priority="747" operator="containsText" text="Select">
      <formula>NOT(ISERROR(SEARCH("Select",T53)))</formula>
    </cfRule>
  </conditionalFormatting>
  <conditionalFormatting sqref="O48:P48 O52:P52 O56:P56 O60:P60">
    <cfRule type="containsText" dxfId="746" priority="746" operator="containsText" text="Select">
      <formula>NOT(ISERROR(SEARCH("Select",O48)))</formula>
    </cfRule>
  </conditionalFormatting>
  <conditionalFormatting sqref="T66:U66">
    <cfRule type="containsText" dxfId="745" priority="745" operator="containsText" text="Select">
      <formula>NOT(ISERROR(SEARCH("Select",T66)))</formula>
    </cfRule>
  </conditionalFormatting>
  <conditionalFormatting sqref="T73:U73">
    <cfRule type="containsText" dxfId="744" priority="744" operator="containsText" text="Select">
      <formula>NOT(ISERROR(SEARCH("Select",T73)))</formula>
    </cfRule>
  </conditionalFormatting>
  <conditionalFormatting sqref="T85:U85">
    <cfRule type="containsText" dxfId="743" priority="743" operator="containsText" text="Select">
      <formula>NOT(ISERROR(SEARCH("Select",T85)))</formula>
    </cfRule>
  </conditionalFormatting>
  <conditionalFormatting sqref="T95:U95">
    <cfRule type="containsText" dxfId="742" priority="742" operator="containsText" text="Select">
      <formula>NOT(ISERROR(SEARCH("Select",T95)))</formula>
    </cfRule>
  </conditionalFormatting>
  <conditionalFormatting sqref="T106:U106">
    <cfRule type="containsText" dxfId="741" priority="741" operator="containsText" text="Select">
      <formula>NOT(ISERROR(SEARCH("Select",T106)))</formula>
    </cfRule>
  </conditionalFormatting>
  <conditionalFormatting sqref="T110:U110">
    <cfRule type="containsText" dxfId="740" priority="740" operator="containsText" text="Select">
      <formula>NOT(ISERROR(SEARCH("Select",T110)))</formula>
    </cfRule>
  </conditionalFormatting>
  <conditionalFormatting sqref="T113:U113">
    <cfRule type="containsText" dxfId="739" priority="739" operator="containsText" text="Select">
      <formula>NOT(ISERROR(SEARCH("Select",T113)))</formula>
    </cfRule>
  </conditionalFormatting>
  <conditionalFormatting sqref="T116:U116">
    <cfRule type="containsText" dxfId="738" priority="738" operator="containsText" text="Select">
      <formula>NOT(ISERROR(SEARCH("Select",T116)))</formula>
    </cfRule>
  </conditionalFormatting>
  <conditionalFormatting sqref="T119:U119">
    <cfRule type="containsText" dxfId="737" priority="737" operator="containsText" text="Select">
      <formula>NOT(ISERROR(SEARCH("Select",T119)))</formula>
    </cfRule>
  </conditionalFormatting>
  <conditionalFormatting sqref="T122:U122">
    <cfRule type="containsText" dxfId="736" priority="736" operator="containsText" text="Select">
      <formula>NOT(ISERROR(SEARCH("Select",T122)))</formula>
    </cfRule>
  </conditionalFormatting>
  <conditionalFormatting sqref="T125:U125">
    <cfRule type="containsText" dxfId="735" priority="735" operator="containsText" text="Select">
      <formula>NOT(ISERROR(SEARCH("Select",T125)))</formula>
    </cfRule>
  </conditionalFormatting>
  <conditionalFormatting sqref="T128:U128">
    <cfRule type="containsText" dxfId="734" priority="734" operator="containsText" text="Select">
      <formula>NOT(ISERROR(SEARCH("Select",T128)))</formula>
    </cfRule>
  </conditionalFormatting>
  <conditionalFormatting sqref="T131:U131">
    <cfRule type="containsText" dxfId="733" priority="733" operator="containsText" text="Select">
      <formula>NOT(ISERROR(SEARCH("Select",T131)))</formula>
    </cfRule>
  </conditionalFormatting>
  <conditionalFormatting sqref="T138:U138">
    <cfRule type="containsText" dxfId="732" priority="732" operator="containsText" text="Select">
      <formula>NOT(ISERROR(SEARCH("Select",T138)))</formula>
    </cfRule>
  </conditionalFormatting>
  <conditionalFormatting sqref="M145:N145">
    <cfRule type="containsText" dxfId="731" priority="731" operator="containsText" text="Select">
      <formula>NOT(ISERROR(SEARCH("Select",M145)))</formula>
    </cfRule>
  </conditionalFormatting>
  <conditionalFormatting sqref="M149:N149">
    <cfRule type="containsText" dxfId="730" priority="730" operator="containsText" text="Select">
      <formula>NOT(ISERROR(SEARCH("Select",M149)))</formula>
    </cfRule>
  </conditionalFormatting>
  <conditionalFormatting sqref="M153:N153">
    <cfRule type="containsText" dxfId="729" priority="729" operator="containsText" text="Select">
      <formula>NOT(ISERROR(SEARCH("Select",M153)))</formula>
    </cfRule>
  </conditionalFormatting>
  <conditionalFormatting sqref="M157:N157">
    <cfRule type="containsText" dxfId="728" priority="728" operator="containsText" text="Select">
      <formula>NOT(ISERROR(SEARCH("Select",M157)))</formula>
    </cfRule>
  </conditionalFormatting>
  <conditionalFormatting sqref="M161:N161">
    <cfRule type="containsText" dxfId="727" priority="727" operator="containsText" text="Select">
      <formula>NOT(ISERROR(SEARCH("Select",M161)))</formula>
    </cfRule>
  </conditionalFormatting>
  <conditionalFormatting sqref="M165:N165">
    <cfRule type="containsText" dxfId="726" priority="726" operator="containsText" text="Select">
      <formula>NOT(ISERROR(SEARCH("Select",M165)))</formula>
    </cfRule>
  </conditionalFormatting>
  <conditionalFormatting sqref="M169:N169">
    <cfRule type="containsText" dxfId="725" priority="725" operator="containsText" text="Select">
      <formula>NOT(ISERROR(SEARCH("Select",M169)))</formula>
    </cfRule>
  </conditionalFormatting>
  <conditionalFormatting sqref="M173:N173">
    <cfRule type="containsText" dxfId="724" priority="724" operator="containsText" text="Select">
      <formula>NOT(ISERROR(SEARCH("Select",M173)))</formula>
    </cfRule>
  </conditionalFormatting>
  <conditionalFormatting sqref="M177:N177">
    <cfRule type="containsText" dxfId="723" priority="723" operator="containsText" text="Select">
      <formula>NOT(ISERROR(SEARCH("Select",M177)))</formula>
    </cfRule>
  </conditionalFormatting>
  <conditionalFormatting sqref="M181:N181">
    <cfRule type="containsText" dxfId="722" priority="722" operator="containsText" text="Select">
      <formula>NOT(ISERROR(SEARCH("Select",M181)))</formula>
    </cfRule>
  </conditionalFormatting>
  <conditionalFormatting sqref="M189:N189">
    <cfRule type="containsText" dxfId="721" priority="721" operator="containsText" text="Select">
      <formula>NOT(ISERROR(SEARCH("Select",M189)))</formula>
    </cfRule>
  </conditionalFormatting>
  <conditionalFormatting sqref="M193:N193">
    <cfRule type="containsText" dxfId="720" priority="720" operator="containsText" text="Select">
      <formula>NOT(ISERROR(SEARCH("Select",M193)))</formula>
    </cfRule>
  </conditionalFormatting>
  <conditionalFormatting sqref="M197:N197">
    <cfRule type="containsText" dxfId="719" priority="719" operator="containsText" text="Select">
      <formula>NOT(ISERROR(SEARCH("Select",M197)))</formula>
    </cfRule>
  </conditionalFormatting>
  <conditionalFormatting sqref="M201:N201">
    <cfRule type="containsText" dxfId="718" priority="718" operator="containsText" text="Select">
      <formula>NOT(ISERROR(SEARCH("Select",M201)))</formula>
    </cfRule>
  </conditionalFormatting>
  <conditionalFormatting sqref="M205:N205">
    <cfRule type="containsText" dxfId="717" priority="717" operator="containsText" text="Select">
      <formula>NOT(ISERROR(SEARCH("Select",M205)))</formula>
    </cfRule>
  </conditionalFormatting>
  <conditionalFormatting sqref="M209:N209">
    <cfRule type="containsText" dxfId="716" priority="716" operator="containsText" text="Select">
      <formula>NOT(ISERROR(SEARCH("Select",M209)))</formula>
    </cfRule>
  </conditionalFormatting>
  <conditionalFormatting sqref="I217:J217">
    <cfRule type="containsText" dxfId="715" priority="715" operator="containsText" text="Select">
      <formula>NOT(ISERROR(SEARCH("Select",I217)))</formula>
    </cfRule>
  </conditionalFormatting>
  <conditionalFormatting sqref="O222:P222">
    <cfRule type="containsText" dxfId="714" priority="714" operator="containsText" text="Select">
      <formula>NOT(ISERROR(SEARCH("Select",O222)))</formula>
    </cfRule>
  </conditionalFormatting>
  <conditionalFormatting sqref="I222:J222">
    <cfRule type="containsText" dxfId="713" priority="712" operator="containsText" text="Select">
      <formula>NOT(ISERROR(SEARCH("Select",I222)))</formula>
    </cfRule>
  </conditionalFormatting>
  <conditionalFormatting sqref="O217:P217">
    <cfRule type="containsText" dxfId="712" priority="713" operator="containsText" text="Select">
      <formula>NOT(ISERROR(SEARCH("Select",O217)))</formula>
    </cfRule>
  </conditionalFormatting>
  <conditionalFormatting sqref="I217:J217 O217:P217 O222:P222 I222:J222">
    <cfRule type="containsText" dxfId="711" priority="711" operator="containsText" text="No">
      <formula>NOT(ISERROR(SEARCH("No",I217)))</formula>
    </cfRule>
  </conditionalFormatting>
  <conditionalFormatting sqref="I237:J237">
    <cfRule type="containsText" dxfId="710" priority="710" operator="containsText" text="Select">
      <formula>NOT(ISERROR(SEARCH("Select",I237)))</formula>
    </cfRule>
  </conditionalFormatting>
  <conditionalFormatting sqref="O242:P242">
    <cfRule type="containsText" dxfId="709" priority="709" operator="containsText" text="Select">
      <formula>NOT(ISERROR(SEARCH("Select",O242)))</formula>
    </cfRule>
  </conditionalFormatting>
  <conditionalFormatting sqref="I242:J242">
    <cfRule type="containsText" dxfId="708" priority="707" operator="containsText" text="Select">
      <formula>NOT(ISERROR(SEARCH("Select",I242)))</formula>
    </cfRule>
  </conditionalFormatting>
  <conditionalFormatting sqref="O237:P237">
    <cfRule type="containsText" dxfId="707" priority="708" operator="containsText" text="Select">
      <formula>NOT(ISERROR(SEARCH("Select",O237)))</formula>
    </cfRule>
  </conditionalFormatting>
  <conditionalFormatting sqref="N251:Q251">
    <cfRule type="containsText" dxfId="706" priority="706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705" priority="705" operator="containsText" text="Select">
      <formula>NOT(ISERROR(SEARCH("Select",I237)))</formula>
    </cfRule>
  </conditionalFormatting>
  <conditionalFormatting sqref="J283:K283">
    <cfRule type="containsText" dxfId="704" priority="704" operator="containsText" text="Select">
      <formula>NOT(ISERROR(SEARCH("Select",J283)))</formula>
    </cfRule>
  </conditionalFormatting>
  <conditionalFormatting sqref="P107:Q107">
    <cfRule type="containsText" dxfId="703" priority="702" operator="containsText" text="No">
      <formula>NOT(ISERROR(SEARCH("No",P107)))</formula>
    </cfRule>
    <cfRule type="containsText" dxfId="702" priority="703" operator="containsText" text="Select">
      <formula>NOT(ISERROR(SEARCH("Select",P107)))</formula>
    </cfRule>
  </conditionalFormatting>
  <conditionalFormatting sqref="O60:P60 O56:P56 O52:P52 O48:P48">
    <cfRule type="containsText" dxfId="701" priority="701" operator="containsText" text="No">
      <formula>NOT(ISERROR(SEARCH("No",O48)))</formula>
    </cfRule>
  </conditionalFormatting>
  <conditionalFormatting sqref="I217:J217 O217:P217 I222:J222 O222:P222">
    <cfRule type="containsText" dxfId="700" priority="700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699" priority="699" operator="containsText" text="Unexcuse">
      <formula>NOT(ISERROR(SEARCH("Unexcuse",I237)))</formula>
    </cfRule>
  </conditionalFormatting>
  <conditionalFormatting sqref="L10:M10">
    <cfRule type="containsText" dxfId="698" priority="698" operator="containsText" text="Select">
      <formula>NOT(ISERROR(SEARCH("Select",L10)))</formula>
    </cfRule>
  </conditionalFormatting>
  <conditionalFormatting sqref="L10:M10">
    <cfRule type="containsText" dxfId="697" priority="697" operator="containsText" text="No">
      <formula>NOT(ISERROR(SEARCH("No",L10)))</formula>
    </cfRule>
  </conditionalFormatting>
  <conditionalFormatting sqref="O292:P292">
    <cfRule type="containsText" dxfId="696" priority="695" operator="containsText" text="Select">
      <formula>NOT(ISERROR(SEARCH("Select",O292)))</formula>
    </cfRule>
  </conditionalFormatting>
  <conditionalFormatting sqref="N570:O570">
    <cfRule type="containsText" dxfId="695" priority="691" operator="containsText" text="Select">
      <formula>NOT(ISERROR(SEARCH("Select",N570)))</formula>
    </cfRule>
  </conditionalFormatting>
  <conditionalFormatting sqref="I607:J607">
    <cfRule type="containsText" dxfId="694" priority="672" operator="containsText" text="Select">
      <formula>NOT(ISERROR(SEARCH("Select",I607)))</formula>
    </cfRule>
  </conditionalFormatting>
  <conditionalFormatting sqref="N574:O574">
    <cfRule type="containsText" dxfId="693" priority="689" operator="containsText" text="Select">
      <formula>NOT(ISERROR(SEARCH("Select",N574)))</formula>
    </cfRule>
  </conditionalFormatting>
  <conditionalFormatting sqref="O292:P292 J283:K283">
    <cfRule type="containsText" dxfId="692" priority="696" operator="containsText" text="No">
      <formula>NOT(ISERROR(SEARCH("No",J283)))</formula>
    </cfRule>
  </conditionalFormatting>
  <conditionalFormatting sqref="I423:J423">
    <cfRule type="containsText" dxfId="691" priority="366" operator="containsText" text="Select">
      <formula>NOT(ISERROR(SEARCH("Select",I423)))</formula>
    </cfRule>
  </conditionalFormatting>
  <conditionalFormatting sqref="I347:J347">
    <cfRule type="containsText" dxfId="690" priority="489" operator="containsText" text="No">
      <formula>NOT(ISERROR(SEARCH("No",I347)))</formula>
    </cfRule>
  </conditionalFormatting>
  <conditionalFormatting sqref="O401:P402">
    <cfRule type="containsText" dxfId="689" priority="391" operator="containsText" text="Select">
      <formula>NOT(ISERROR(SEARCH("Select",O401)))</formula>
    </cfRule>
  </conditionalFormatting>
  <conditionalFormatting sqref="O401:P402">
    <cfRule type="containsText" dxfId="688" priority="390" operator="containsText" text="No">
      <formula>NOT(ISERROR(SEARCH("No",O401)))</formula>
    </cfRule>
  </conditionalFormatting>
  <conditionalFormatting sqref="N385:O385">
    <cfRule type="containsText" dxfId="687" priority="416" operator="containsText" text="Select">
      <formula>NOT(ISERROR(SEARCH("Select",N385)))</formula>
    </cfRule>
  </conditionalFormatting>
  <conditionalFormatting sqref="N385:O385">
    <cfRule type="containsText" dxfId="686" priority="415" operator="containsText" text="No">
      <formula>NOT(ISERROR(SEARCH("No",N385)))</formula>
    </cfRule>
  </conditionalFormatting>
  <conditionalFormatting sqref="J363:K364 J368:K371">
    <cfRule type="containsText" dxfId="685" priority="464" operator="containsText" text="No">
      <formula>NOT(ISERROR(SEARCH("No",J363)))</formula>
    </cfRule>
  </conditionalFormatting>
  <conditionalFormatting sqref="I362:J362">
    <cfRule type="containsText" dxfId="684" priority="463" operator="containsText" text="Select">
      <formula>NOT(ISERROR(SEARCH("Select",I362)))</formula>
    </cfRule>
  </conditionalFormatting>
  <conditionalFormatting sqref="I423:J423">
    <cfRule type="containsText" dxfId="683" priority="365" operator="containsText" text="No">
      <formula>NOT(ISERROR(SEARCH("No",I423)))</formula>
    </cfRule>
  </conditionalFormatting>
  <conditionalFormatting sqref="O340:P340">
    <cfRule type="containsText" dxfId="682" priority="488" operator="containsText" text="Select">
      <formula>NOT(ISERROR(SEARCH("Select",O340)))</formula>
    </cfRule>
  </conditionalFormatting>
  <conditionalFormatting sqref="O325:P326">
    <cfRule type="containsText" dxfId="681" priority="514" operator="containsText" text="No">
      <formula>NOT(ISERROR(SEARCH("No",O325)))</formula>
    </cfRule>
  </conditionalFormatting>
  <conditionalFormatting sqref="N324:O324">
    <cfRule type="containsText" dxfId="680" priority="513" operator="containsText" text="Select">
      <formula>NOT(ISERROR(SEARCH("Select",N324)))</formula>
    </cfRule>
  </conditionalFormatting>
  <conditionalFormatting sqref="N309:O309">
    <cfRule type="containsText" dxfId="679" priority="539" operator="containsText" text="No">
      <formula>NOT(ISERROR(SEARCH("No",N309)))</formula>
    </cfRule>
  </conditionalFormatting>
  <conditionalFormatting sqref="O314:P314">
    <cfRule type="containsText" dxfId="678" priority="538" operator="containsText" text="Select">
      <formula>NOT(ISERROR(SEARCH("Select",O314)))</formula>
    </cfRule>
  </conditionalFormatting>
  <conditionalFormatting sqref="J302:K302">
    <cfRule type="containsText" dxfId="677" priority="563" operator="containsText" text="Select">
      <formula>NOT(ISERROR(SEARCH("Select",J302)))</formula>
    </cfRule>
  </conditionalFormatting>
  <conditionalFormatting sqref="I282:J282">
    <cfRule type="containsText" dxfId="676" priority="591" operator="containsText" text="Select">
      <formula>NOT(ISERROR(SEARCH("Select",I282)))</formula>
    </cfRule>
  </conditionalFormatting>
  <conditionalFormatting sqref="I282:J282">
    <cfRule type="containsText" dxfId="675" priority="590" operator="containsText" text="No">
      <formula>NOT(ISERROR(SEARCH("No",I282)))</formula>
    </cfRule>
  </conditionalFormatting>
  <conditionalFormatting sqref="N566:O566">
    <cfRule type="containsText" dxfId="674" priority="693" operator="containsText" text="Select">
      <formula>NOT(ISERROR(SEARCH("Select",N566)))</formula>
    </cfRule>
  </conditionalFormatting>
  <conditionalFormatting sqref="N566:O566">
    <cfRule type="containsText" dxfId="673" priority="694" operator="containsText" text="No">
      <formula>NOT(ISERROR(SEARCH("No",N566)))</formula>
    </cfRule>
  </conditionalFormatting>
  <conditionalFormatting sqref="N570:O570">
    <cfRule type="containsText" dxfId="672" priority="692" operator="containsText" text="No">
      <formula>NOT(ISERROR(SEARCH("No",N570)))</formula>
    </cfRule>
  </conditionalFormatting>
  <conditionalFormatting sqref="N574:O574">
    <cfRule type="containsText" dxfId="671" priority="690" operator="containsText" text="No">
      <formula>NOT(ISERROR(SEARCH("No",N574)))</formula>
    </cfRule>
  </conditionalFormatting>
  <conditionalFormatting sqref="N584:O584">
    <cfRule type="containsText" dxfId="670" priority="685" operator="containsText" text="Select">
      <formula>NOT(ISERROR(SEARCH("Select",N584)))</formula>
    </cfRule>
  </conditionalFormatting>
  <conditionalFormatting sqref="N588:O588">
    <cfRule type="containsText" dxfId="669" priority="683" operator="containsText" text="Select">
      <formula>NOT(ISERROR(SEARCH("Select",N588)))</formula>
    </cfRule>
  </conditionalFormatting>
  <conditionalFormatting sqref="N580:O580">
    <cfRule type="containsText" dxfId="668" priority="687" operator="containsText" text="Select">
      <formula>NOT(ISERROR(SEARCH("Select",N580)))</formula>
    </cfRule>
  </conditionalFormatting>
  <conditionalFormatting sqref="N580:O580">
    <cfRule type="containsText" dxfId="667" priority="688" operator="containsText" text="No">
      <formula>NOT(ISERROR(SEARCH("No",N580)))</formula>
    </cfRule>
  </conditionalFormatting>
  <conditionalFormatting sqref="N584:O584">
    <cfRule type="containsText" dxfId="666" priority="686" operator="containsText" text="No">
      <formula>NOT(ISERROR(SEARCH("No",N584)))</formula>
    </cfRule>
  </conditionalFormatting>
  <conditionalFormatting sqref="N588:O588">
    <cfRule type="containsText" dxfId="665" priority="684" operator="containsText" text="No">
      <formula>NOT(ISERROR(SEARCH("No",N588)))</formula>
    </cfRule>
  </conditionalFormatting>
  <conditionalFormatting sqref="I597:J597">
    <cfRule type="containsText" dxfId="664" priority="682" operator="containsText" text="Select">
      <formula>NOT(ISERROR(SEARCH("Select",I597)))</formula>
    </cfRule>
  </conditionalFormatting>
  <conditionalFormatting sqref="I597:J597">
    <cfRule type="containsText" dxfId="663" priority="681" operator="containsText" text="Not Addressed">
      <formula>NOT(ISERROR(SEARCH("Not Addressed",I597)))</formula>
    </cfRule>
  </conditionalFormatting>
  <conditionalFormatting sqref="N607:O607">
    <cfRule type="containsText" dxfId="662" priority="680" operator="containsText" text="Select">
      <formula>NOT(ISERROR(SEARCH("Select",N607)))</formula>
    </cfRule>
  </conditionalFormatting>
  <conditionalFormatting sqref="N607:O607">
    <cfRule type="containsText" dxfId="661" priority="679" operator="containsText" text="Not Addressed">
      <formula>NOT(ISERROR(SEARCH("Not Addressed",N607)))</formula>
    </cfRule>
  </conditionalFormatting>
  <conditionalFormatting sqref="N597:O597">
    <cfRule type="containsText" dxfId="660" priority="678" operator="containsText" text="Select">
      <formula>NOT(ISERROR(SEARCH("Select",N597)))</formula>
    </cfRule>
  </conditionalFormatting>
  <conditionalFormatting sqref="N597:O597">
    <cfRule type="containsText" dxfId="659" priority="677" operator="containsText" text="Not Addressed">
      <formula>NOT(ISERROR(SEARCH("Not Addressed",N597)))</formula>
    </cfRule>
  </conditionalFormatting>
  <conditionalFormatting sqref="I602:J602">
    <cfRule type="containsText" dxfId="658" priority="676" operator="containsText" text="Select">
      <formula>NOT(ISERROR(SEARCH("Select",I602)))</formula>
    </cfRule>
  </conditionalFormatting>
  <conditionalFormatting sqref="I602:J602">
    <cfRule type="containsText" dxfId="657" priority="675" operator="containsText" text="Not Addressed">
      <formula>NOT(ISERROR(SEARCH("Not Addressed",I602)))</formula>
    </cfRule>
  </conditionalFormatting>
  <conditionalFormatting sqref="N602:O602">
    <cfRule type="containsText" dxfId="656" priority="674" operator="containsText" text="Select">
      <formula>NOT(ISERROR(SEARCH("Select",N602)))</formula>
    </cfRule>
  </conditionalFormatting>
  <conditionalFormatting sqref="N602:O602">
    <cfRule type="containsText" dxfId="655" priority="673" operator="containsText" text="Not Addressed">
      <formula>NOT(ISERROR(SEARCH("Not Addressed",N602)))</formula>
    </cfRule>
  </conditionalFormatting>
  <conditionalFormatting sqref="I607:J607">
    <cfRule type="containsText" dxfId="654" priority="671" operator="containsText" text="Not Addressed">
      <formula>NOT(ISERROR(SEARCH("Not Addressed",I607)))</formula>
    </cfRule>
  </conditionalFormatting>
  <conditionalFormatting sqref="I612:J612">
    <cfRule type="containsText" dxfId="653" priority="670" operator="containsText" text="Select">
      <formula>NOT(ISERROR(SEARCH("Select",I612)))</formula>
    </cfRule>
  </conditionalFormatting>
  <conditionalFormatting sqref="I612:J612">
    <cfRule type="containsText" dxfId="652" priority="669" operator="containsText" text="Not Addressed">
      <formula>NOT(ISERROR(SEARCH("Not Addressed",I612)))</formula>
    </cfRule>
  </conditionalFormatting>
  <conditionalFormatting sqref="I618:L618">
    <cfRule type="containsText" dxfId="651" priority="667" operator="containsText" text="Not Addressed">
      <formula>NOT(ISERROR(SEARCH("Not Addressed",I618)))</formula>
    </cfRule>
    <cfRule type="containsText" dxfId="650" priority="668" operator="containsText" text="Select">
      <formula>NOT(ISERROR(SEARCH("Select",I618)))</formula>
    </cfRule>
  </conditionalFormatting>
  <conditionalFormatting sqref="N624:O624">
    <cfRule type="endsWith" dxfId="649" priority="664" operator="endsWith" text="Addressed">
      <formula>RIGHT(N624,LEN("Addressed"))="Addressed"</formula>
    </cfRule>
    <cfRule type="containsText" dxfId="648" priority="665" operator="containsText" text="Select">
      <formula>NOT(ISERROR(SEARCH("Select",N624)))</formula>
    </cfRule>
  </conditionalFormatting>
  <conditionalFormatting sqref="N624:O624">
    <cfRule type="endsWith" dxfId="647" priority="666" operator="endsWith" text="No">
      <formula>RIGHT(N624,LEN("No"))="No"</formula>
    </cfRule>
  </conditionalFormatting>
  <conditionalFormatting sqref="N632:O632 N628:O628">
    <cfRule type="endsWith" dxfId="646" priority="661" operator="endsWith" text="Addressed">
      <formula>RIGHT(N628,LEN("Addressed"))="Addressed"</formula>
    </cfRule>
    <cfRule type="containsText" dxfId="645" priority="662" operator="containsText" text="Select">
      <formula>NOT(ISERROR(SEARCH("Select",N628)))</formula>
    </cfRule>
  </conditionalFormatting>
  <conditionalFormatting sqref="N632:O632 N628:O628">
    <cfRule type="endsWith" dxfId="644" priority="663" operator="endsWith" text="No">
      <formula>RIGHT(N628,LEN("No"))="No"</formula>
    </cfRule>
  </conditionalFormatting>
  <conditionalFormatting sqref="I645:J645">
    <cfRule type="endsWith" dxfId="643" priority="658" operator="endsWith" text="No">
      <formula>RIGHT(I645,LEN("No"))="No"</formula>
    </cfRule>
    <cfRule type="containsText" dxfId="642" priority="660" operator="containsText" text="Select">
      <formula>NOT(ISERROR(SEARCH("Select",I645)))</formula>
    </cfRule>
  </conditionalFormatting>
  <conditionalFormatting sqref="I645:J645">
    <cfRule type="containsText" dxfId="641" priority="659" operator="containsText" text="Not Addressed">
      <formula>NOT(ISERROR(SEARCH("Not Addressed",I645)))</formula>
    </cfRule>
  </conditionalFormatting>
  <conditionalFormatting sqref="N645:O645">
    <cfRule type="endsWith" dxfId="640" priority="655" operator="endsWith" text="No">
      <formula>RIGHT(N645,LEN("No"))="No"</formula>
    </cfRule>
    <cfRule type="containsText" dxfId="639" priority="657" operator="containsText" text="Select">
      <formula>NOT(ISERROR(SEARCH("Select",N645)))</formula>
    </cfRule>
  </conditionalFormatting>
  <conditionalFormatting sqref="N645:O645">
    <cfRule type="containsText" dxfId="638" priority="656" operator="containsText" text="Not Addressed">
      <formula>NOT(ISERROR(SEARCH("Not Addressed",N645)))</formula>
    </cfRule>
  </conditionalFormatting>
  <conditionalFormatting sqref="I650:J650">
    <cfRule type="endsWith" dxfId="637" priority="652" operator="endsWith" text="No">
      <formula>RIGHT(I650,LEN("No"))="No"</formula>
    </cfRule>
    <cfRule type="containsText" dxfId="636" priority="654" operator="containsText" text="Select">
      <formula>NOT(ISERROR(SEARCH("Select",I650)))</formula>
    </cfRule>
  </conditionalFormatting>
  <conditionalFormatting sqref="I650:J650">
    <cfRule type="containsText" dxfId="635" priority="653" operator="containsText" text="Not Addressed">
      <formula>NOT(ISERROR(SEARCH("Not Addressed",I650)))</formula>
    </cfRule>
  </conditionalFormatting>
  <conditionalFormatting sqref="I660:J660">
    <cfRule type="endsWith" dxfId="634" priority="649" operator="endsWith" text="No">
      <formula>RIGHT(I660,LEN("No"))="No"</formula>
    </cfRule>
    <cfRule type="containsText" dxfId="633" priority="651" operator="containsText" text="Select">
      <formula>NOT(ISERROR(SEARCH("Select",I660)))</formula>
    </cfRule>
  </conditionalFormatting>
  <conditionalFormatting sqref="I660:J660">
    <cfRule type="containsText" dxfId="632" priority="650" operator="containsText" text="Not Addressed">
      <formula>NOT(ISERROR(SEARCH("Not Addressed",I660)))</formula>
    </cfRule>
  </conditionalFormatting>
  <conditionalFormatting sqref="N660:O660">
    <cfRule type="endsWith" dxfId="631" priority="646" operator="endsWith" text="No">
      <formula>RIGHT(N660,LEN("No"))="No"</formula>
    </cfRule>
    <cfRule type="containsText" dxfId="630" priority="648" operator="containsText" text="Select">
      <formula>NOT(ISERROR(SEARCH("Select",N660)))</formula>
    </cfRule>
  </conditionalFormatting>
  <conditionalFormatting sqref="N660:O660">
    <cfRule type="containsText" dxfId="629" priority="647" operator="containsText" text="Not Addressed">
      <formula>NOT(ISERROR(SEARCH("Not Addressed",N660)))</formula>
    </cfRule>
  </conditionalFormatting>
  <conditionalFormatting sqref="I665:J665">
    <cfRule type="endsWith" dxfId="628" priority="643" operator="endsWith" text="No">
      <formula>RIGHT(I665,LEN("No"))="No"</formula>
    </cfRule>
    <cfRule type="containsText" dxfId="627" priority="645" operator="containsText" text="Select">
      <formula>NOT(ISERROR(SEARCH("Select",I665)))</formula>
    </cfRule>
  </conditionalFormatting>
  <conditionalFormatting sqref="I665:J665">
    <cfRule type="containsText" dxfId="626" priority="644" operator="containsText" text="Not Addressed">
      <formula>NOT(ISERROR(SEARCH("Not Addressed",I665)))</formula>
    </cfRule>
  </conditionalFormatting>
  <conditionalFormatting sqref="I676:J676">
    <cfRule type="endsWith" dxfId="625" priority="640" operator="endsWith" text="No">
      <formula>RIGHT(I676,LEN("No"))="No"</formula>
    </cfRule>
    <cfRule type="containsText" dxfId="624" priority="642" operator="containsText" text="Select">
      <formula>NOT(ISERROR(SEARCH("Select",I676)))</formula>
    </cfRule>
  </conditionalFormatting>
  <conditionalFormatting sqref="I676:J676">
    <cfRule type="containsText" dxfId="623" priority="641" operator="containsText" text="Not Addressed">
      <formula>NOT(ISERROR(SEARCH("Not Addressed",I676)))</formula>
    </cfRule>
  </conditionalFormatting>
  <conditionalFormatting sqref="N676:O676">
    <cfRule type="endsWith" dxfId="622" priority="637" operator="endsWith" text="No">
      <formula>RIGHT(N676,LEN("No"))="No"</formula>
    </cfRule>
    <cfRule type="containsText" dxfId="621" priority="639" operator="containsText" text="Select">
      <formula>NOT(ISERROR(SEARCH("Select",N676)))</formula>
    </cfRule>
  </conditionalFormatting>
  <conditionalFormatting sqref="N676:O676">
    <cfRule type="containsText" dxfId="620" priority="638" operator="containsText" text="Not Addressed">
      <formula>NOT(ISERROR(SEARCH("Not Addressed",N676)))</formula>
    </cfRule>
  </conditionalFormatting>
  <conditionalFormatting sqref="I681:J681">
    <cfRule type="endsWith" dxfId="619" priority="634" operator="endsWith" text="No">
      <formula>RIGHT(I681,LEN("No"))="No"</formula>
    </cfRule>
    <cfRule type="containsText" dxfId="618" priority="636" operator="containsText" text="Select">
      <formula>NOT(ISERROR(SEARCH("Select",I681)))</formula>
    </cfRule>
  </conditionalFormatting>
  <conditionalFormatting sqref="I681:J681">
    <cfRule type="containsText" dxfId="617" priority="635" operator="containsText" text="Not Addressed">
      <formula>NOT(ISERROR(SEARCH("Not Addressed",I681)))</formula>
    </cfRule>
  </conditionalFormatting>
  <conditionalFormatting sqref="I688:J688">
    <cfRule type="endsWith" dxfId="616" priority="631" operator="endsWith" text="No">
      <formula>RIGHT(I688,LEN("No"))="No"</formula>
    </cfRule>
    <cfRule type="containsText" dxfId="615" priority="633" operator="containsText" text="Select">
      <formula>NOT(ISERROR(SEARCH("Select",I688)))</formula>
    </cfRule>
  </conditionalFormatting>
  <conditionalFormatting sqref="I688:J688">
    <cfRule type="containsText" dxfId="614" priority="632" operator="containsText" text="Not Addressed">
      <formula>NOT(ISERROR(SEARCH("Not Addressed",I688)))</formula>
    </cfRule>
  </conditionalFormatting>
  <conditionalFormatting sqref="N688:O688">
    <cfRule type="endsWith" dxfId="613" priority="628" operator="endsWith" text="No">
      <formula>RIGHT(N688,LEN("No"))="No"</formula>
    </cfRule>
    <cfRule type="containsText" dxfId="612" priority="630" operator="containsText" text="Select">
      <formula>NOT(ISERROR(SEARCH("Select",N688)))</formula>
    </cfRule>
  </conditionalFormatting>
  <conditionalFormatting sqref="N688:O688">
    <cfRule type="containsText" dxfId="611" priority="629" operator="containsText" text="Not Addressed">
      <formula>NOT(ISERROR(SEARCH("Not Addressed",N688)))</formula>
    </cfRule>
  </conditionalFormatting>
  <conditionalFormatting sqref="I693:J693">
    <cfRule type="endsWith" dxfId="610" priority="625" operator="endsWith" text="No">
      <formula>RIGHT(I693,LEN("No"))="No"</formula>
    </cfRule>
    <cfRule type="containsText" dxfId="609" priority="627" operator="containsText" text="Select">
      <formula>NOT(ISERROR(SEARCH("Select",I693)))</formula>
    </cfRule>
  </conditionalFormatting>
  <conditionalFormatting sqref="I693:J693">
    <cfRule type="containsText" dxfId="608" priority="626" operator="containsText" text="Not Addressed">
      <formula>NOT(ISERROR(SEARCH("Not Addressed",I693)))</formula>
    </cfRule>
  </conditionalFormatting>
  <conditionalFormatting sqref="I700:J700">
    <cfRule type="endsWith" dxfId="607" priority="622" operator="endsWith" text="No">
      <formula>RIGHT(I700,LEN("No"))="No"</formula>
    </cfRule>
    <cfRule type="containsText" dxfId="606" priority="624" operator="containsText" text="Select">
      <formula>NOT(ISERROR(SEARCH("Select",I700)))</formula>
    </cfRule>
  </conditionalFormatting>
  <conditionalFormatting sqref="I700:J700">
    <cfRule type="containsText" dxfId="605" priority="623" operator="containsText" text="Not Addressed">
      <formula>NOT(ISERROR(SEARCH("Not Addressed",I700)))</formula>
    </cfRule>
  </conditionalFormatting>
  <conditionalFormatting sqref="N700:O700">
    <cfRule type="endsWith" dxfId="604" priority="619" operator="endsWith" text="No">
      <formula>RIGHT(N700,LEN("No"))="No"</formula>
    </cfRule>
    <cfRule type="containsText" dxfId="603" priority="621" operator="containsText" text="Select">
      <formula>NOT(ISERROR(SEARCH("Select",N700)))</formula>
    </cfRule>
  </conditionalFormatting>
  <conditionalFormatting sqref="N700:O700">
    <cfRule type="containsText" dxfId="602" priority="620" operator="containsText" text="Not Addressed">
      <formula>NOT(ISERROR(SEARCH("Not Addressed",N700)))</formula>
    </cfRule>
  </conditionalFormatting>
  <conditionalFormatting sqref="I705:J705">
    <cfRule type="endsWith" dxfId="601" priority="616" operator="endsWith" text="No">
      <formula>RIGHT(I705,LEN("No"))="No"</formula>
    </cfRule>
    <cfRule type="containsText" dxfId="600" priority="618" operator="containsText" text="Select">
      <formula>NOT(ISERROR(SEARCH("Select",I705)))</formula>
    </cfRule>
  </conditionalFormatting>
  <conditionalFormatting sqref="I705:J705">
    <cfRule type="containsText" dxfId="599" priority="617" operator="containsText" text="Not Addressed">
      <formula>NOT(ISERROR(SEARCH("Not Addressed",I705)))</formula>
    </cfRule>
  </conditionalFormatting>
  <conditionalFormatting sqref="H711:J711">
    <cfRule type="containsText" dxfId="598" priority="614" operator="containsText" text="Not Addressed">
      <formula>NOT(ISERROR(SEARCH("Not Addressed",H711)))</formula>
    </cfRule>
    <cfRule type="containsText" dxfId="597" priority="615" operator="containsText" text="Select">
      <formula>NOT(ISERROR(SEARCH("Select",H711)))</formula>
    </cfRule>
  </conditionalFormatting>
  <conditionalFormatting sqref="K715:M715">
    <cfRule type="endsWith" dxfId="596" priority="612" operator="endsWith" text="No">
      <formula>RIGHT(K715,LEN("No"))="No"</formula>
    </cfRule>
    <cfRule type="containsText" dxfId="595" priority="613" operator="containsText" text="Select">
      <formula>NOT(ISERROR(SEARCH("Select",K715)))</formula>
    </cfRule>
  </conditionalFormatting>
  <conditionalFormatting sqref="K258:N258">
    <cfRule type="endsWith" dxfId="594" priority="610" operator="endsWith" text="No">
      <formula>RIGHT(K258,LEN("No"))="No"</formula>
    </cfRule>
    <cfRule type="containsText" dxfId="593" priority="611" operator="containsText" text="Select">
      <formula>NOT(ISERROR(SEARCH("Select",K258)))</formula>
    </cfRule>
  </conditionalFormatting>
  <conditionalFormatting sqref="J287:K288 J292:K295">
    <cfRule type="containsText" dxfId="592" priority="589" operator="containsText" text="Select">
      <formula>NOT(ISERROR(SEARCH("Select",J287)))</formula>
    </cfRule>
  </conditionalFormatting>
  <conditionalFormatting sqref="O291:P291">
    <cfRule type="containsText" dxfId="591" priority="572" operator="containsText" text="No">
      <formula>NOT(ISERROR(SEARCH("No",O291)))</formula>
    </cfRule>
  </conditionalFormatting>
  <conditionalFormatting sqref="N741:O741 N737:O737 N733:O733">
    <cfRule type="endsWith" dxfId="590" priority="607" operator="endsWith" text="No">
      <formula>RIGHT(N733,LEN("No"))="No"</formula>
    </cfRule>
    <cfRule type="containsText" dxfId="589" priority="609" operator="containsText" text="Select">
      <formula>NOT(ISERROR(SEARCH("Select",N733)))</formula>
    </cfRule>
  </conditionalFormatting>
  <conditionalFormatting sqref="N741:O741 N737:O737 N733:O733">
    <cfRule type="containsText" dxfId="588" priority="608" operator="containsText" text="Not Addressed">
      <formula>NOT(ISERROR(SEARCH("Not Addressed",N733)))</formula>
    </cfRule>
  </conditionalFormatting>
  <conditionalFormatting sqref="N755:O755 N751:O751 N747:O747">
    <cfRule type="endsWith" dxfId="587" priority="604" operator="endsWith" text="No">
      <formula>RIGHT(N747,LEN("No"))="No"</formula>
    </cfRule>
    <cfRule type="containsText" dxfId="586" priority="606" operator="containsText" text="Select">
      <formula>NOT(ISERROR(SEARCH("Select",N747)))</formula>
    </cfRule>
  </conditionalFormatting>
  <conditionalFormatting sqref="N755:O755 N751:O751 N747:O747">
    <cfRule type="containsText" dxfId="585" priority="605" operator="containsText" text="Not Addressed">
      <formula>NOT(ISERROR(SEARCH("Not Addressed",N747)))</formula>
    </cfRule>
  </conditionalFormatting>
  <conditionalFormatting sqref="N769:O769 N765:O765 N761:O761">
    <cfRule type="endsWith" dxfId="584" priority="601" operator="endsWith" text="No">
      <formula>RIGHT(N761,LEN("No"))="No"</formula>
    </cfRule>
    <cfRule type="containsText" dxfId="583" priority="603" operator="containsText" text="Select">
      <formula>NOT(ISERROR(SEARCH("Select",N761)))</formula>
    </cfRule>
  </conditionalFormatting>
  <conditionalFormatting sqref="N769:O769 N765:O765 N761:O761">
    <cfRule type="containsText" dxfId="582" priority="602" operator="containsText" text="Not Addressed">
      <formula>NOT(ISERROR(SEARCH("Not Addressed",N761)))</formula>
    </cfRule>
  </conditionalFormatting>
  <conditionalFormatting sqref="N783:O783 N779:O779 N775:O775">
    <cfRule type="endsWith" dxfId="581" priority="598" operator="endsWith" text="No">
      <formula>RIGHT(N775,LEN("No"))="No"</formula>
    </cfRule>
    <cfRule type="containsText" dxfId="580" priority="600" operator="containsText" text="Select">
      <formula>NOT(ISERROR(SEARCH("Select",N775)))</formula>
    </cfRule>
  </conditionalFormatting>
  <conditionalFormatting sqref="N783:O783 N779:O779 N775:O775">
    <cfRule type="containsText" dxfId="579" priority="599" operator="containsText" text="Not Addressed">
      <formula>NOT(ISERROR(SEARCH("Not Addressed",N775)))</formula>
    </cfRule>
  </conditionalFormatting>
  <conditionalFormatting sqref="N797:O797 N793:O793 N789:O789">
    <cfRule type="endsWith" dxfId="578" priority="595" operator="endsWith" text="No">
      <formula>RIGHT(N789,LEN("No"))="No"</formula>
    </cfRule>
    <cfRule type="containsText" dxfId="577" priority="597" operator="containsText" text="Select">
      <formula>NOT(ISERROR(SEARCH("Select",N789)))</formula>
    </cfRule>
  </conditionalFormatting>
  <conditionalFormatting sqref="N797:O797 N793:O793 N789:O789">
    <cfRule type="containsText" dxfId="576" priority="596" operator="containsText" text="Not Addressed">
      <formula>NOT(ISERROR(SEARCH("Not Addressed",N789)))</formula>
    </cfRule>
  </conditionalFormatting>
  <conditionalFormatting sqref="N811:O812 N807:O807 N803:O803">
    <cfRule type="endsWith" dxfId="575" priority="592" operator="endsWith" text="No">
      <formula>RIGHT(N803,LEN("No"))="No"</formula>
    </cfRule>
    <cfRule type="containsText" dxfId="574" priority="594" operator="containsText" text="Select">
      <formula>NOT(ISERROR(SEARCH("Select",N803)))</formula>
    </cfRule>
  </conditionalFormatting>
  <conditionalFormatting sqref="N811:O812 N807:O807 N803:O803">
    <cfRule type="containsText" dxfId="573" priority="593" operator="containsText" text="Not Addressed">
      <formula>NOT(ISERROR(SEARCH("Not Addressed",N803)))</formula>
    </cfRule>
  </conditionalFormatting>
  <conditionalFormatting sqref="N290:O290">
    <cfRule type="containsText" dxfId="572" priority="571" operator="containsText" text="Select">
      <formula>NOT(ISERROR(SEARCH("Select",N290)))</formula>
    </cfRule>
  </conditionalFormatting>
  <conditionalFormatting sqref="N290:O290">
    <cfRule type="containsText" dxfId="571" priority="570" operator="containsText" text="No">
      <formula>NOT(ISERROR(SEARCH("No",N290)))</formula>
    </cfRule>
  </conditionalFormatting>
  <conditionalFormatting sqref="O295:P295">
    <cfRule type="containsText" dxfId="570" priority="569" operator="containsText" text="Select">
      <formula>NOT(ISERROR(SEARCH("Select",O295)))</formula>
    </cfRule>
  </conditionalFormatting>
  <conditionalFormatting sqref="J287:K288 J292:K295">
    <cfRule type="containsText" dxfId="569" priority="588" operator="containsText" text="No">
      <formula>NOT(ISERROR(SEARCH("No",J287)))</formula>
    </cfRule>
  </conditionalFormatting>
  <conditionalFormatting sqref="I286:J286">
    <cfRule type="containsText" dxfId="568" priority="587" operator="containsText" text="Select">
      <formula>NOT(ISERROR(SEARCH("Select",I286)))</formula>
    </cfRule>
  </conditionalFormatting>
  <conditionalFormatting sqref="I286:J286">
    <cfRule type="containsText" dxfId="567" priority="586" operator="containsText" text="No">
      <formula>NOT(ISERROR(SEARCH("No",I286)))</formula>
    </cfRule>
  </conditionalFormatting>
  <conditionalFormatting sqref="J291:K291">
    <cfRule type="containsText" dxfId="566" priority="585" operator="containsText" text="Select">
      <formula>NOT(ISERROR(SEARCH("Select",J291)))</formula>
    </cfRule>
  </conditionalFormatting>
  <conditionalFormatting sqref="J291:K291">
    <cfRule type="containsText" dxfId="565" priority="584" operator="containsText" text="No">
      <formula>NOT(ISERROR(SEARCH("No",J291)))</formula>
    </cfRule>
  </conditionalFormatting>
  <conditionalFormatting sqref="I290:J290">
    <cfRule type="containsText" dxfId="564" priority="583" operator="containsText" text="Select">
      <formula>NOT(ISERROR(SEARCH("Select",I290)))</formula>
    </cfRule>
  </conditionalFormatting>
  <conditionalFormatting sqref="I290:J290">
    <cfRule type="containsText" dxfId="563" priority="582" operator="containsText" text="No">
      <formula>NOT(ISERROR(SEARCH("No",I290)))</formula>
    </cfRule>
  </conditionalFormatting>
  <conditionalFormatting sqref="O283:P283">
    <cfRule type="containsText" dxfId="562" priority="581" operator="containsText" text="Select">
      <formula>NOT(ISERROR(SEARCH("Select",O283)))</formula>
    </cfRule>
  </conditionalFormatting>
  <conditionalFormatting sqref="O283:P283">
    <cfRule type="containsText" dxfId="561" priority="580" operator="containsText" text="No">
      <formula>NOT(ISERROR(SEARCH("No",O283)))</formula>
    </cfRule>
  </conditionalFormatting>
  <conditionalFormatting sqref="O287:P288">
    <cfRule type="containsText" dxfId="560" priority="577" operator="containsText" text="Select">
      <formula>NOT(ISERROR(SEARCH("Select",O287)))</formula>
    </cfRule>
  </conditionalFormatting>
  <conditionalFormatting sqref="N282:O282">
    <cfRule type="containsText" dxfId="559" priority="579" operator="containsText" text="Select">
      <formula>NOT(ISERROR(SEARCH("Select",N282)))</formula>
    </cfRule>
  </conditionalFormatting>
  <conditionalFormatting sqref="N282:O282">
    <cfRule type="containsText" dxfId="558" priority="578" operator="containsText" text="No">
      <formula>NOT(ISERROR(SEARCH("No",N282)))</formula>
    </cfRule>
  </conditionalFormatting>
  <conditionalFormatting sqref="O287:P288">
    <cfRule type="containsText" dxfId="557" priority="576" operator="containsText" text="No">
      <formula>NOT(ISERROR(SEARCH("No",O287)))</formula>
    </cfRule>
  </conditionalFormatting>
  <conditionalFormatting sqref="N286:O286">
    <cfRule type="containsText" dxfId="556" priority="575" operator="containsText" text="Select">
      <formula>NOT(ISERROR(SEARCH("Select",N286)))</formula>
    </cfRule>
  </conditionalFormatting>
  <conditionalFormatting sqref="N286:O286">
    <cfRule type="containsText" dxfId="555" priority="574" operator="containsText" text="No">
      <formula>NOT(ISERROR(SEARCH("No",N286)))</formula>
    </cfRule>
  </conditionalFormatting>
  <conditionalFormatting sqref="O291:P291">
    <cfRule type="containsText" dxfId="554" priority="573" operator="containsText" text="Select">
      <formula>NOT(ISERROR(SEARCH("Select",O291)))</formula>
    </cfRule>
  </conditionalFormatting>
  <conditionalFormatting sqref="O310:P310">
    <cfRule type="containsText" dxfId="553" priority="541" operator="containsText" text="No">
      <formula>NOT(ISERROR(SEARCH("No",O310)))</formula>
    </cfRule>
  </conditionalFormatting>
  <conditionalFormatting sqref="N309:O309">
    <cfRule type="containsText" dxfId="552" priority="540" operator="containsText" text="Select">
      <formula>NOT(ISERROR(SEARCH("Select",N309)))</formula>
    </cfRule>
  </conditionalFormatting>
  <conditionalFormatting sqref="O295:P295">
    <cfRule type="containsText" dxfId="551" priority="568" operator="containsText" text="No">
      <formula>NOT(ISERROR(SEARCH("No",O295)))</formula>
    </cfRule>
  </conditionalFormatting>
  <conditionalFormatting sqref="N294:O294">
    <cfRule type="containsText" dxfId="550" priority="567" operator="containsText" text="Select">
      <formula>NOT(ISERROR(SEARCH("Select",N294)))</formula>
    </cfRule>
  </conditionalFormatting>
  <conditionalFormatting sqref="N294:O294">
    <cfRule type="containsText" dxfId="549" priority="566" operator="containsText" text="No">
      <formula>NOT(ISERROR(SEARCH("No",N294)))</formula>
    </cfRule>
  </conditionalFormatting>
  <conditionalFormatting sqref="G301 L301">
    <cfRule type="cellIs" dxfId="548" priority="564" operator="equal">
      <formula>"FALSE"</formula>
    </cfRule>
  </conditionalFormatting>
  <conditionalFormatting sqref="G301 L301">
    <cfRule type="cellIs" dxfId="547" priority="565" operator="equal">
      <formula>"TRUE"</formula>
    </cfRule>
  </conditionalFormatting>
  <conditionalFormatting sqref="O311:P311">
    <cfRule type="containsText" dxfId="546" priority="561" operator="containsText" text="Select">
      <formula>NOT(ISERROR(SEARCH("Select",O311)))</formula>
    </cfRule>
  </conditionalFormatting>
  <conditionalFormatting sqref="O311:P311 J302:K302">
    <cfRule type="containsText" dxfId="545" priority="562" operator="containsText" text="No">
      <formula>NOT(ISERROR(SEARCH("No",J302)))</formula>
    </cfRule>
  </conditionalFormatting>
  <conditionalFormatting sqref="J306:K307 J311:K314">
    <cfRule type="containsText" dxfId="544" priority="558" operator="containsText" text="Select">
      <formula>NOT(ISERROR(SEARCH("Select",J306)))</formula>
    </cfRule>
  </conditionalFormatting>
  <conditionalFormatting sqref="I301:J301">
    <cfRule type="containsText" dxfId="543" priority="560" operator="containsText" text="Select">
      <formula>NOT(ISERROR(SEARCH("Select",I301)))</formula>
    </cfRule>
  </conditionalFormatting>
  <conditionalFormatting sqref="O557:P557">
    <cfRule type="containsText" dxfId="542" priority="138" operator="containsText" text="No">
      <formula>NOT(ISERROR(SEARCH("No",O557)))</formula>
    </cfRule>
  </conditionalFormatting>
  <conditionalFormatting sqref="I301:J301">
    <cfRule type="containsText" dxfId="541" priority="559" operator="containsText" text="No">
      <formula>NOT(ISERROR(SEARCH("No",I301)))</formula>
    </cfRule>
  </conditionalFormatting>
  <conditionalFormatting sqref="N556:O556">
    <cfRule type="containsText" dxfId="540" priority="137" operator="containsText" text="Select">
      <formula>NOT(ISERROR(SEARCH("Select",N556)))</formula>
    </cfRule>
  </conditionalFormatting>
  <conditionalFormatting sqref="N556:O556">
    <cfRule type="containsText" dxfId="539" priority="136" operator="containsText" text="No">
      <formula>NOT(ISERROR(SEARCH("No",N556)))</formula>
    </cfRule>
  </conditionalFormatting>
  <conditionalFormatting sqref="O561:P561">
    <cfRule type="containsText" dxfId="538" priority="135" operator="containsText" text="Select">
      <formula>NOT(ISERROR(SEARCH("Select",O561)))</formula>
    </cfRule>
  </conditionalFormatting>
  <conditionalFormatting sqref="J306:K307 J311:K314">
    <cfRule type="containsText" dxfId="537" priority="557" operator="containsText" text="No">
      <formula>NOT(ISERROR(SEARCH("No",J306)))</formula>
    </cfRule>
  </conditionalFormatting>
  <conditionalFormatting sqref="I305:J305">
    <cfRule type="containsText" dxfId="536" priority="556" operator="containsText" text="Select">
      <formula>NOT(ISERROR(SEARCH("Select",I305)))</formula>
    </cfRule>
  </conditionalFormatting>
  <conditionalFormatting sqref="I305:J305">
    <cfRule type="containsText" dxfId="535" priority="555" operator="containsText" text="No">
      <formula>NOT(ISERROR(SEARCH("No",I305)))</formula>
    </cfRule>
  </conditionalFormatting>
  <conditionalFormatting sqref="J310:K310">
    <cfRule type="containsText" dxfId="534" priority="554" operator="containsText" text="Select">
      <formula>NOT(ISERROR(SEARCH("Select",J310)))</formula>
    </cfRule>
  </conditionalFormatting>
  <conditionalFormatting sqref="J310:K310">
    <cfRule type="containsText" dxfId="533" priority="553" operator="containsText" text="No">
      <formula>NOT(ISERROR(SEARCH("No",J310)))</formula>
    </cfRule>
  </conditionalFormatting>
  <conditionalFormatting sqref="I309:J309">
    <cfRule type="containsText" dxfId="532" priority="552" operator="containsText" text="Select">
      <formula>NOT(ISERROR(SEARCH("Select",I309)))</formula>
    </cfRule>
  </conditionalFormatting>
  <conditionalFormatting sqref="I309:J309">
    <cfRule type="containsText" dxfId="531" priority="551" operator="containsText" text="No">
      <formula>NOT(ISERROR(SEARCH("No",I309)))</formula>
    </cfRule>
  </conditionalFormatting>
  <conditionalFormatting sqref="O302:P302">
    <cfRule type="containsText" dxfId="530" priority="550" operator="containsText" text="Select">
      <formula>NOT(ISERROR(SEARCH("Select",O302)))</formula>
    </cfRule>
  </conditionalFormatting>
  <conditionalFormatting sqref="O302:P302">
    <cfRule type="containsText" dxfId="529" priority="549" operator="containsText" text="No">
      <formula>NOT(ISERROR(SEARCH("No",O302)))</formula>
    </cfRule>
  </conditionalFormatting>
  <conditionalFormatting sqref="O306:P307">
    <cfRule type="containsText" dxfId="528" priority="546" operator="containsText" text="Select">
      <formula>NOT(ISERROR(SEARCH("Select",O306)))</formula>
    </cfRule>
  </conditionalFormatting>
  <conditionalFormatting sqref="N301:O301">
    <cfRule type="containsText" dxfId="527" priority="548" operator="containsText" text="Select">
      <formula>NOT(ISERROR(SEARCH("Select",N301)))</formula>
    </cfRule>
  </conditionalFormatting>
  <conditionalFormatting sqref="N301:O301">
    <cfRule type="containsText" dxfId="526" priority="547" operator="containsText" text="No">
      <formula>NOT(ISERROR(SEARCH("No",N301)))</formula>
    </cfRule>
  </conditionalFormatting>
  <conditionalFormatting sqref="O306:P307">
    <cfRule type="containsText" dxfId="525" priority="545" operator="containsText" text="No">
      <formula>NOT(ISERROR(SEARCH("No",O306)))</formula>
    </cfRule>
  </conditionalFormatting>
  <conditionalFormatting sqref="N305:O305">
    <cfRule type="containsText" dxfId="524" priority="544" operator="containsText" text="Select">
      <formula>NOT(ISERROR(SEARCH("Select",N305)))</formula>
    </cfRule>
  </conditionalFormatting>
  <conditionalFormatting sqref="N305:O305">
    <cfRule type="containsText" dxfId="523" priority="543" operator="containsText" text="No">
      <formula>NOT(ISERROR(SEARCH("No",N305)))</formula>
    </cfRule>
  </conditionalFormatting>
  <conditionalFormatting sqref="O310:P310">
    <cfRule type="containsText" dxfId="522" priority="542" operator="containsText" text="Select">
      <formula>NOT(ISERROR(SEARCH("Select",O310)))</formula>
    </cfRule>
  </conditionalFormatting>
  <conditionalFormatting sqref="O314:P314">
    <cfRule type="containsText" dxfId="521" priority="537" operator="containsText" text="No">
      <formula>NOT(ISERROR(SEARCH("No",O314)))</formula>
    </cfRule>
  </conditionalFormatting>
  <conditionalFormatting sqref="N313:O313">
    <cfRule type="containsText" dxfId="520" priority="536" operator="containsText" text="Select">
      <formula>NOT(ISERROR(SEARCH("Select",N313)))</formula>
    </cfRule>
  </conditionalFormatting>
  <conditionalFormatting sqref="N313:O313">
    <cfRule type="containsText" dxfId="519" priority="535" operator="containsText" text="No">
      <formula>NOT(ISERROR(SEARCH("No",N313)))</formula>
    </cfRule>
  </conditionalFormatting>
  <conditionalFormatting sqref="O329:P329">
    <cfRule type="containsText" dxfId="518" priority="510" operator="containsText" text="No">
      <formula>NOT(ISERROR(SEARCH("No",O329)))</formula>
    </cfRule>
  </conditionalFormatting>
  <conditionalFormatting sqref="N328:O328">
    <cfRule type="containsText" dxfId="517" priority="509" operator="containsText" text="Select">
      <formula>NOT(ISERROR(SEARCH("Select",N328)))</formula>
    </cfRule>
  </conditionalFormatting>
  <conditionalFormatting sqref="N328:O328">
    <cfRule type="containsText" dxfId="516" priority="508" operator="containsText" text="No">
      <formula>NOT(ISERROR(SEARCH("No",N328)))</formula>
    </cfRule>
  </conditionalFormatting>
  <conditionalFormatting sqref="O333:P333">
    <cfRule type="containsText" dxfId="515" priority="507" operator="containsText" text="Select">
      <formula>NOT(ISERROR(SEARCH("Select",O333)))</formula>
    </cfRule>
  </conditionalFormatting>
  <conditionalFormatting sqref="G320 L320">
    <cfRule type="cellIs" dxfId="514" priority="533" operator="equal">
      <formula>"FALSE"</formula>
    </cfRule>
  </conditionalFormatting>
  <conditionalFormatting sqref="G320 L320">
    <cfRule type="cellIs" dxfId="513" priority="534" operator="equal">
      <formula>"TRUE"</formula>
    </cfRule>
  </conditionalFormatting>
  <conditionalFormatting sqref="J321:K321">
    <cfRule type="containsText" dxfId="512" priority="532" operator="containsText" text="Select">
      <formula>NOT(ISERROR(SEARCH("Select",J321)))</formula>
    </cfRule>
  </conditionalFormatting>
  <conditionalFormatting sqref="O330:P330">
    <cfRule type="containsText" dxfId="511" priority="530" operator="containsText" text="Select">
      <formula>NOT(ISERROR(SEARCH("Select",O330)))</formula>
    </cfRule>
  </conditionalFormatting>
  <conditionalFormatting sqref="O330:P330 J321:K321">
    <cfRule type="containsText" dxfId="510" priority="531" operator="containsText" text="No">
      <formula>NOT(ISERROR(SEARCH("No",J321)))</formula>
    </cfRule>
  </conditionalFormatting>
  <conditionalFormatting sqref="J325:K326 J330:K333">
    <cfRule type="containsText" dxfId="509" priority="527" operator="containsText" text="Select">
      <formula>NOT(ISERROR(SEARCH("Select",J325)))</formula>
    </cfRule>
  </conditionalFormatting>
  <conditionalFormatting sqref="I320:J320">
    <cfRule type="containsText" dxfId="508" priority="529" operator="containsText" text="Select">
      <formula>NOT(ISERROR(SEARCH("Select",I320)))</formula>
    </cfRule>
  </conditionalFormatting>
  <conditionalFormatting sqref="I320:J320">
    <cfRule type="containsText" dxfId="507" priority="528" operator="containsText" text="No">
      <formula>NOT(ISERROR(SEARCH("No",I320)))</formula>
    </cfRule>
  </conditionalFormatting>
  <conditionalFormatting sqref="J325:K326 J330:K333">
    <cfRule type="containsText" dxfId="506" priority="526" operator="containsText" text="No">
      <formula>NOT(ISERROR(SEARCH("No",J325)))</formula>
    </cfRule>
  </conditionalFormatting>
  <conditionalFormatting sqref="I324:J324">
    <cfRule type="containsText" dxfId="505" priority="525" operator="containsText" text="Select">
      <formula>NOT(ISERROR(SEARCH("Select",I324)))</formula>
    </cfRule>
  </conditionalFormatting>
  <conditionalFormatting sqref="I324:J324">
    <cfRule type="containsText" dxfId="504" priority="524" operator="containsText" text="No">
      <formula>NOT(ISERROR(SEARCH("No",I324)))</formula>
    </cfRule>
  </conditionalFormatting>
  <conditionalFormatting sqref="J329:K329">
    <cfRule type="containsText" dxfId="503" priority="523" operator="containsText" text="Select">
      <formula>NOT(ISERROR(SEARCH("Select",J329)))</formula>
    </cfRule>
  </conditionalFormatting>
  <conditionalFormatting sqref="J329:K329">
    <cfRule type="containsText" dxfId="502" priority="522" operator="containsText" text="No">
      <formula>NOT(ISERROR(SEARCH("No",J329)))</formula>
    </cfRule>
  </conditionalFormatting>
  <conditionalFormatting sqref="I328:J328">
    <cfRule type="containsText" dxfId="501" priority="521" operator="containsText" text="Select">
      <formula>NOT(ISERROR(SEARCH("Select",I328)))</formula>
    </cfRule>
  </conditionalFormatting>
  <conditionalFormatting sqref="I328:J328">
    <cfRule type="containsText" dxfId="500" priority="520" operator="containsText" text="No">
      <formula>NOT(ISERROR(SEARCH("No",I328)))</formula>
    </cfRule>
  </conditionalFormatting>
  <conditionalFormatting sqref="O321:P321">
    <cfRule type="containsText" dxfId="499" priority="519" operator="containsText" text="Select">
      <formula>NOT(ISERROR(SEARCH("Select",O321)))</formula>
    </cfRule>
  </conditionalFormatting>
  <conditionalFormatting sqref="O321:P321">
    <cfRule type="containsText" dxfId="498" priority="518" operator="containsText" text="No">
      <formula>NOT(ISERROR(SEARCH("No",O321)))</formula>
    </cfRule>
  </conditionalFormatting>
  <conditionalFormatting sqref="O325:P326">
    <cfRule type="containsText" dxfId="497" priority="515" operator="containsText" text="Select">
      <formula>NOT(ISERROR(SEARCH("Select",O325)))</formula>
    </cfRule>
  </conditionalFormatting>
  <conditionalFormatting sqref="N320:O320">
    <cfRule type="containsText" dxfId="496" priority="517" operator="containsText" text="Select">
      <formula>NOT(ISERROR(SEARCH("Select",N320)))</formula>
    </cfRule>
  </conditionalFormatting>
  <conditionalFormatting sqref="N320:O320">
    <cfRule type="containsText" dxfId="495" priority="516" operator="containsText" text="No">
      <formula>NOT(ISERROR(SEARCH("No",N320)))</formula>
    </cfRule>
  </conditionalFormatting>
  <conditionalFormatting sqref="N324:O324">
    <cfRule type="containsText" dxfId="494" priority="512" operator="containsText" text="No">
      <formula>NOT(ISERROR(SEARCH("No",N324)))</formula>
    </cfRule>
  </conditionalFormatting>
  <conditionalFormatting sqref="O329:P329">
    <cfRule type="containsText" dxfId="493" priority="511" operator="containsText" text="Select">
      <formula>NOT(ISERROR(SEARCH("Select",O329)))</formula>
    </cfRule>
  </conditionalFormatting>
  <conditionalFormatting sqref="O333:P333">
    <cfRule type="containsText" dxfId="492" priority="506" operator="containsText" text="No">
      <formula>NOT(ISERROR(SEARCH("No",O333)))</formula>
    </cfRule>
  </conditionalFormatting>
  <conditionalFormatting sqref="N332:O332">
    <cfRule type="containsText" dxfId="491" priority="505" operator="containsText" text="Select">
      <formula>NOT(ISERROR(SEARCH("Select",N332)))</formula>
    </cfRule>
  </conditionalFormatting>
  <conditionalFormatting sqref="N332:O332">
    <cfRule type="containsText" dxfId="490" priority="504" operator="containsText" text="No">
      <formula>NOT(ISERROR(SEARCH("No",N332)))</formula>
    </cfRule>
  </conditionalFormatting>
  <conditionalFormatting sqref="O348:P348">
    <cfRule type="containsText" dxfId="489" priority="479" operator="containsText" text="No">
      <formula>NOT(ISERROR(SEARCH("No",O348)))</formula>
    </cfRule>
  </conditionalFormatting>
  <conditionalFormatting sqref="N347:O347">
    <cfRule type="containsText" dxfId="488" priority="478" operator="containsText" text="Select">
      <formula>NOT(ISERROR(SEARCH("Select",N347)))</formula>
    </cfRule>
  </conditionalFormatting>
  <conditionalFormatting sqref="N347:O347">
    <cfRule type="containsText" dxfId="487" priority="477" operator="containsText" text="No">
      <formula>NOT(ISERROR(SEARCH("No",N347)))</formula>
    </cfRule>
  </conditionalFormatting>
  <conditionalFormatting sqref="O352:P352">
    <cfRule type="containsText" dxfId="486" priority="476" operator="containsText" text="Select">
      <formula>NOT(ISERROR(SEARCH("Select",O352)))</formula>
    </cfRule>
  </conditionalFormatting>
  <conditionalFormatting sqref="G339 L339">
    <cfRule type="cellIs" dxfId="485" priority="502" operator="equal">
      <formula>"FALSE"</formula>
    </cfRule>
  </conditionalFormatting>
  <conditionalFormatting sqref="G339 L339">
    <cfRule type="cellIs" dxfId="484" priority="503" operator="equal">
      <formula>"TRUE"</formula>
    </cfRule>
  </conditionalFormatting>
  <conditionalFormatting sqref="J340:K340">
    <cfRule type="containsText" dxfId="483" priority="501" operator="containsText" text="Select">
      <formula>NOT(ISERROR(SEARCH("Select",J340)))</formula>
    </cfRule>
  </conditionalFormatting>
  <conditionalFormatting sqref="O349:P349">
    <cfRule type="containsText" dxfId="482" priority="499" operator="containsText" text="Select">
      <formula>NOT(ISERROR(SEARCH("Select",O349)))</formula>
    </cfRule>
  </conditionalFormatting>
  <conditionalFormatting sqref="O349:P349 J340:K340">
    <cfRule type="containsText" dxfId="481" priority="500" operator="containsText" text="No">
      <formula>NOT(ISERROR(SEARCH("No",J340)))</formula>
    </cfRule>
  </conditionalFormatting>
  <conditionalFormatting sqref="J344:K345 J349:K352">
    <cfRule type="containsText" dxfId="480" priority="496" operator="containsText" text="Select">
      <formula>NOT(ISERROR(SEARCH("Select",J344)))</formula>
    </cfRule>
  </conditionalFormatting>
  <conditionalFormatting sqref="I339:J339">
    <cfRule type="containsText" dxfId="479" priority="498" operator="containsText" text="Select">
      <formula>NOT(ISERROR(SEARCH("Select",I339)))</formula>
    </cfRule>
  </conditionalFormatting>
  <conditionalFormatting sqref="I339:J339">
    <cfRule type="containsText" dxfId="478" priority="497" operator="containsText" text="No">
      <formula>NOT(ISERROR(SEARCH("No",I339)))</formula>
    </cfRule>
  </conditionalFormatting>
  <conditionalFormatting sqref="J344:K345 J349:K352">
    <cfRule type="containsText" dxfId="477" priority="495" operator="containsText" text="No">
      <formula>NOT(ISERROR(SEARCH("No",J344)))</formula>
    </cfRule>
  </conditionalFormatting>
  <conditionalFormatting sqref="I343:J343">
    <cfRule type="containsText" dxfId="476" priority="494" operator="containsText" text="Select">
      <formula>NOT(ISERROR(SEARCH("Select",I343)))</formula>
    </cfRule>
  </conditionalFormatting>
  <conditionalFormatting sqref="I343:J343">
    <cfRule type="containsText" dxfId="475" priority="493" operator="containsText" text="No">
      <formula>NOT(ISERROR(SEARCH("No",I343)))</formula>
    </cfRule>
  </conditionalFormatting>
  <conditionalFormatting sqref="J348:K348">
    <cfRule type="containsText" dxfId="474" priority="492" operator="containsText" text="Select">
      <formula>NOT(ISERROR(SEARCH("Select",J348)))</formula>
    </cfRule>
  </conditionalFormatting>
  <conditionalFormatting sqref="J348:K348">
    <cfRule type="containsText" dxfId="473" priority="491" operator="containsText" text="No">
      <formula>NOT(ISERROR(SEARCH("No",J348)))</formula>
    </cfRule>
  </conditionalFormatting>
  <conditionalFormatting sqref="I347:J347">
    <cfRule type="containsText" dxfId="472" priority="490" operator="containsText" text="Select">
      <formula>NOT(ISERROR(SEARCH("Select",I347)))</formula>
    </cfRule>
  </conditionalFormatting>
  <conditionalFormatting sqref="O340:P340">
    <cfRule type="containsText" dxfId="471" priority="487" operator="containsText" text="No">
      <formula>NOT(ISERROR(SEARCH("No",O340)))</formula>
    </cfRule>
  </conditionalFormatting>
  <conditionalFormatting sqref="O344:P345">
    <cfRule type="containsText" dxfId="470" priority="484" operator="containsText" text="Select">
      <formula>NOT(ISERROR(SEARCH("Select",O344)))</formula>
    </cfRule>
  </conditionalFormatting>
  <conditionalFormatting sqref="N339:O339">
    <cfRule type="containsText" dxfId="469" priority="486" operator="containsText" text="Select">
      <formula>NOT(ISERROR(SEARCH("Select",N339)))</formula>
    </cfRule>
  </conditionalFormatting>
  <conditionalFormatting sqref="N339:O339">
    <cfRule type="containsText" dxfId="468" priority="485" operator="containsText" text="No">
      <formula>NOT(ISERROR(SEARCH("No",N339)))</formula>
    </cfRule>
  </conditionalFormatting>
  <conditionalFormatting sqref="O344:P345">
    <cfRule type="containsText" dxfId="467" priority="483" operator="containsText" text="No">
      <formula>NOT(ISERROR(SEARCH("No",O344)))</formula>
    </cfRule>
  </conditionalFormatting>
  <conditionalFormatting sqref="N343:O343">
    <cfRule type="containsText" dxfId="466" priority="482" operator="containsText" text="Select">
      <formula>NOT(ISERROR(SEARCH("Select",N343)))</formula>
    </cfRule>
  </conditionalFormatting>
  <conditionalFormatting sqref="N343:O343">
    <cfRule type="containsText" dxfId="465" priority="481" operator="containsText" text="No">
      <formula>NOT(ISERROR(SEARCH("No",N343)))</formula>
    </cfRule>
  </conditionalFormatting>
  <conditionalFormatting sqref="O348:P348">
    <cfRule type="containsText" dxfId="464" priority="480" operator="containsText" text="Select">
      <formula>NOT(ISERROR(SEARCH("Select",O348)))</formula>
    </cfRule>
  </conditionalFormatting>
  <conditionalFormatting sqref="O352:P352">
    <cfRule type="containsText" dxfId="463" priority="475" operator="containsText" text="No">
      <formula>NOT(ISERROR(SEARCH("No",O352)))</formula>
    </cfRule>
  </conditionalFormatting>
  <conditionalFormatting sqref="N351:O351">
    <cfRule type="containsText" dxfId="462" priority="474" operator="containsText" text="Select">
      <formula>NOT(ISERROR(SEARCH("Select",N351)))</formula>
    </cfRule>
  </conditionalFormatting>
  <conditionalFormatting sqref="N351:O351">
    <cfRule type="containsText" dxfId="461" priority="473" operator="containsText" text="No">
      <formula>NOT(ISERROR(SEARCH("No",N351)))</formula>
    </cfRule>
  </conditionalFormatting>
  <conditionalFormatting sqref="O367:P367">
    <cfRule type="containsText" dxfId="460" priority="448" operator="containsText" text="No">
      <formula>NOT(ISERROR(SEARCH("No",O367)))</formula>
    </cfRule>
  </conditionalFormatting>
  <conditionalFormatting sqref="N366:O366">
    <cfRule type="containsText" dxfId="459" priority="447" operator="containsText" text="Select">
      <formula>NOT(ISERROR(SEARCH("Select",N366)))</formula>
    </cfRule>
  </conditionalFormatting>
  <conditionalFormatting sqref="N366:O366">
    <cfRule type="containsText" dxfId="458" priority="446" operator="containsText" text="No">
      <formula>NOT(ISERROR(SEARCH("No",N366)))</formula>
    </cfRule>
  </conditionalFormatting>
  <conditionalFormatting sqref="O371:P371">
    <cfRule type="containsText" dxfId="457" priority="445" operator="containsText" text="Select">
      <formula>NOT(ISERROR(SEARCH("Select",O371)))</formula>
    </cfRule>
  </conditionalFormatting>
  <conditionalFormatting sqref="G358 L358">
    <cfRule type="cellIs" dxfId="456" priority="471" operator="equal">
      <formula>"FALSE"</formula>
    </cfRule>
  </conditionalFormatting>
  <conditionalFormatting sqref="G358 L358">
    <cfRule type="cellIs" dxfId="455" priority="472" operator="equal">
      <formula>"TRUE"</formula>
    </cfRule>
  </conditionalFormatting>
  <conditionalFormatting sqref="J359:K359">
    <cfRule type="containsText" dxfId="454" priority="470" operator="containsText" text="Select">
      <formula>NOT(ISERROR(SEARCH("Select",J359)))</formula>
    </cfRule>
  </conditionalFormatting>
  <conditionalFormatting sqref="O368:P368">
    <cfRule type="containsText" dxfId="453" priority="468" operator="containsText" text="Select">
      <formula>NOT(ISERROR(SEARCH("Select",O368)))</formula>
    </cfRule>
  </conditionalFormatting>
  <conditionalFormatting sqref="O368:P368 J359:K359">
    <cfRule type="containsText" dxfId="452" priority="469" operator="containsText" text="No">
      <formula>NOT(ISERROR(SEARCH("No",J359)))</formula>
    </cfRule>
  </conditionalFormatting>
  <conditionalFormatting sqref="J363:K364 J368:K371">
    <cfRule type="containsText" dxfId="451" priority="465" operator="containsText" text="Select">
      <formula>NOT(ISERROR(SEARCH("Select",J363)))</formula>
    </cfRule>
  </conditionalFormatting>
  <conditionalFormatting sqref="I358:J358">
    <cfRule type="containsText" dxfId="450" priority="467" operator="containsText" text="Select">
      <formula>NOT(ISERROR(SEARCH("Select",I358)))</formula>
    </cfRule>
  </conditionalFormatting>
  <conditionalFormatting sqref="I358:J358">
    <cfRule type="containsText" dxfId="449" priority="466" operator="containsText" text="No">
      <formula>NOT(ISERROR(SEARCH("No",I358)))</formula>
    </cfRule>
  </conditionalFormatting>
  <conditionalFormatting sqref="I362:J362">
    <cfRule type="containsText" dxfId="448" priority="462" operator="containsText" text="No">
      <formula>NOT(ISERROR(SEARCH("No",I362)))</formula>
    </cfRule>
  </conditionalFormatting>
  <conditionalFormatting sqref="J367:K367">
    <cfRule type="containsText" dxfId="447" priority="461" operator="containsText" text="Select">
      <formula>NOT(ISERROR(SEARCH("Select",J367)))</formula>
    </cfRule>
  </conditionalFormatting>
  <conditionalFormatting sqref="J367:K367">
    <cfRule type="containsText" dxfId="446" priority="460" operator="containsText" text="No">
      <formula>NOT(ISERROR(SEARCH("No",J367)))</formula>
    </cfRule>
  </conditionalFormatting>
  <conditionalFormatting sqref="I366:J366">
    <cfRule type="containsText" dxfId="445" priority="459" operator="containsText" text="Select">
      <formula>NOT(ISERROR(SEARCH("Select",I366)))</formula>
    </cfRule>
  </conditionalFormatting>
  <conditionalFormatting sqref="I366:J366">
    <cfRule type="containsText" dxfId="444" priority="458" operator="containsText" text="No">
      <formula>NOT(ISERROR(SEARCH("No",I366)))</formula>
    </cfRule>
  </conditionalFormatting>
  <conditionalFormatting sqref="O359:P359">
    <cfRule type="containsText" dxfId="443" priority="457" operator="containsText" text="Select">
      <formula>NOT(ISERROR(SEARCH("Select",O359)))</formula>
    </cfRule>
  </conditionalFormatting>
  <conditionalFormatting sqref="O359:P359">
    <cfRule type="containsText" dxfId="442" priority="456" operator="containsText" text="No">
      <formula>NOT(ISERROR(SEARCH("No",O359)))</formula>
    </cfRule>
  </conditionalFormatting>
  <conditionalFormatting sqref="O363:P364">
    <cfRule type="containsText" dxfId="441" priority="453" operator="containsText" text="Select">
      <formula>NOT(ISERROR(SEARCH("Select",O363)))</formula>
    </cfRule>
  </conditionalFormatting>
  <conditionalFormatting sqref="N358:O358">
    <cfRule type="containsText" dxfId="440" priority="455" operator="containsText" text="Select">
      <formula>NOT(ISERROR(SEARCH("Select",N358)))</formula>
    </cfRule>
  </conditionalFormatting>
  <conditionalFormatting sqref="N358:O358">
    <cfRule type="containsText" dxfId="439" priority="454" operator="containsText" text="No">
      <formula>NOT(ISERROR(SEARCH("No",N358)))</formula>
    </cfRule>
  </conditionalFormatting>
  <conditionalFormatting sqref="O363:P364">
    <cfRule type="containsText" dxfId="438" priority="452" operator="containsText" text="No">
      <formula>NOT(ISERROR(SEARCH("No",O363)))</formula>
    </cfRule>
  </conditionalFormatting>
  <conditionalFormatting sqref="N362:O362">
    <cfRule type="containsText" dxfId="437" priority="451" operator="containsText" text="Select">
      <formula>NOT(ISERROR(SEARCH("Select",N362)))</formula>
    </cfRule>
  </conditionalFormatting>
  <conditionalFormatting sqref="N362:O362">
    <cfRule type="containsText" dxfId="436" priority="450" operator="containsText" text="No">
      <formula>NOT(ISERROR(SEARCH("No",N362)))</formula>
    </cfRule>
  </conditionalFormatting>
  <conditionalFormatting sqref="O367:P367">
    <cfRule type="containsText" dxfId="435" priority="449" operator="containsText" text="Select">
      <formula>NOT(ISERROR(SEARCH("Select",O367)))</formula>
    </cfRule>
  </conditionalFormatting>
  <conditionalFormatting sqref="O371:P371">
    <cfRule type="containsText" dxfId="434" priority="444" operator="containsText" text="No">
      <formula>NOT(ISERROR(SEARCH("No",O371)))</formula>
    </cfRule>
  </conditionalFormatting>
  <conditionalFormatting sqref="N370:O370">
    <cfRule type="containsText" dxfId="433" priority="443" operator="containsText" text="Select">
      <formula>NOT(ISERROR(SEARCH("Select",N370)))</formula>
    </cfRule>
  </conditionalFormatting>
  <conditionalFormatting sqref="N370:O370">
    <cfRule type="containsText" dxfId="432" priority="442" operator="containsText" text="No">
      <formula>NOT(ISERROR(SEARCH("No",N370)))</formula>
    </cfRule>
  </conditionalFormatting>
  <conditionalFormatting sqref="O386:P386">
    <cfRule type="containsText" dxfId="431" priority="417" operator="containsText" text="No">
      <formula>NOT(ISERROR(SEARCH("No",O386)))</formula>
    </cfRule>
  </conditionalFormatting>
  <conditionalFormatting sqref="O390:P390">
    <cfRule type="containsText" dxfId="430" priority="414" operator="containsText" text="Select">
      <formula>NOT(ISERROR(SEARCH("Select",O390)))</formula>
    </cfRule>
  </conditionalFormatting>
  <conditionalFormatting sqref="G377 L377">
    <cfRule type="cellIs" dxfId="429" priority="440" operator="equal">
      <formula>"FALSE"</formula>
    </cfRule>
  </conditionalFormatting>
  <conditionalFormatting sqref="G377 L377">
    <cfRule type="cellIs" dxfId="428" priority="441" operator="equal">
      <formula>"TRUE"</formula>
    </cfRule>
  </conditionalFormatting>
  <conditionalFormatting sqref="J378:K378">
    <cfRule type="containsText" dxfId="427" priority="439" operator="containsText" text="Select">
      <formula>NOT(ISERROR(SEARCH("Select",J378)))</formula>
    </cfRule>
  </conditionalFormatting>
  <conditionalFormatting sqref="O387:P387">
    <cfRule type="containsText" dxfId="426" priority="437" operator="containsText" text="Select">
      <formula>NOT(ISERROR(SEARCH("Select",O387)))</formula>
    </cfRule>
  </conditionalFormatting>
  <conditionalFormatting sqref="O387:P387 J378:K378">
    <cfRule type="containsText" dxfId="425" priority="438" operator="containsText" text="No">
      <formula>NOT(ISERROR(SEARCH("No",J378)))</formula>
    </cfRule>
  </conditionalFormatting>
  <conditionalFormatting sqref="J382:K383 J387:K390">
    <cfRule type="containsText" dxfId="424" priority="434" operator="containsText" text="Select">
      <formula>NOT(ISERROR(SEARCH("Select",J382)))</formula>
    </cfRule>
  </conditionalFormatting>
  <conditionalFormatting sqref="I377:J377">
    <cfRule type="containsText" dxfId="423" priority="436" operator="containsText" text="Select">
      <formula>NOT(ISERROR(SEARCH("Select",I377)))</formula>
    </cfRule>
  </conditionalFormatting>
  <conditionalFormatting sqref="I377:J377">
    <cfRule type="containsText" dxfId="422" priority="435" operator="containsText" text="No">
      <formula>NOT(ISERROR(SEARCH("No",I377)))</formula>
    </cfRule>
  </conditionalFormatting>
  <conditionalFormatting sqref="J382:K383 J387:K390">
    <cfRule type="containsText" dxfId="421" priority="433" operator="containsText" text="No">
      <formula>NOT(ISERROR(SEARCH("No",J382)))</formula>
    </cfRule>
  </conditionalFormatting>
  <conditionalFormatting sqref="I381:J381">
    <cfRule type="containsText" dxfId="420" priority="432" operator="containsText" text="Select">
      <formula>NOT(ISERROR(SEARCH("Select",I381)))</formula>
    </cfRule>
  </conditionalFormatting>
  <conditionalFormatting sqref="I381:J381">
    <cfRule type="containsText" dxfId="419" priority="431" operator="containsText" text="No">
      <formula>NOT(ISERROR(SEARCH("No",I381)))</formula>
    </cfRule>
  </conditionalFormatting>
  <conditionalFormatting sqref="J386:K386">
    <cfRule type="containsText" dxfId="418" priority="430" operator="containsText" text="Select">
      <formula>NOT(ISERROR(SEARCH("Select",J386)))</formula>
    </cfRule>
  </conditionalFormatting>
  <conditionalFormatting sqref="J386:K386">
    <cfRule type="containsText" dxfId="417" priority="429" operator="containsText" text="No">
      <formula>NOT(ISERROR(SEARCH("No",J386)))</formula>
    </cfRule>
  </conditionalFormatting>
  <conditionalFormatting sqref="I385:J385">
    <cfRule type="containsText" dxfId="416" priority="428" operator="containsText" text="Select">
      <formula>NOT(ISERROR(SEARCH("Select",I385)))</formula>
    </cfRule>
  </conditionalFormatting>
  <conditionalFormatting sqref="I385:J385">
    <cfRule type="containsText" dxfId="415" priority="427" operator="containsText" text="No">
      <formula>NOT(ISERROR(SEARCH("No",I385)))</formula>
    </cfRule>
  </conditionalFormatting>
  <conditionalFormatting sqref="O378:P378">
    <cfRule type="containsText" dxfId="414" priority="426" operator="containsText" text="Select">
      <formula>NOT(ISERROR(SEARCH("Select",O378)))</formula>
    </cfRule>
  </conditionalFormatting>
  <conditionalFormatting sqref="O378:P378">
    <cfRule type="containsText" dxfId="413" priority="425" operator="containsText" text="No">
      <formula>NOT(ISERROR(SEARCH("No",O378)))</formula>
    </cfRule>
  </conditionalFormatting>
  <conditionalFormatting sqref="O382:P383">
    <cfRule type="containsText" dxfId="412" priority="422" operator="containsText" text="Select">
      <formula>NOT(ISERROR(SEARCH("Select",O382)))</formula>
    </cfRule>
  </conditionalFormatting>
  <conditionalFormatting sqref="N377:O377">
    <cfRule type="containsText" dxfId="411" priority="424" operator="containsText" text="Select">
      <formula>NOT(ISERROR(SEARCH("Select",N377)))</formula>
    </cfRule>
  </conditionalFormatting>
  <conditionalFormatting sqref="N377:O377">
    <cfRule type="containsText" dxfId="410" priority="423" operator="containsText" text="No">
      <formula>NOT(ISERROR(SEARCH("No",N377)))</formula>
    </cfRule>
  </conditionalFormatting>
  <conditionalFormatting sqref="O382:P383">
    <cfRule type="containsText" dxfId="409" priority="421" operator="containsText" text="No">
      <formula>NOT(ISERROR(SEARCH("No",O382)))</formula>
    </cfRule>
  </conditionalFormatting>
  <conditionalFormatting sqref="N381:O381">
    <cfRule type="containsText" dxfId="408" priority="420" operator="containsText" text="Select">
      <formula>NOT(ISERROR(SEARCH("Select",N381)))</formula>
    </cfRule>
  </conditionalFormatting>
  <conditionalFormatting sqref="N381:O381">
    <cfRule type="containsText" dxfId="407" priority="419" operator="containsText" text="No">
      <formula>NOT(ISERROR(SEARCH("No",N381)))</formula>
    </cfRule>
  </conditionalFormatting>
  <conditionalFormatting sqref="O386:P386">
    <cfRule type="containsText" dxfId="406" priority="418" operator="containsText" text="Select">
      <formula>NOT(ISERROR(SEARCH("Select",O386)))</formula>
    </cfRule>
  </conditionalFormatting>
  <conditionalFormatting sqref="O390:P390">
    <cfRule type="containsText" dxfId="405" priority="413" operator="containsText" text="No">
      <formula>NOT(ISERROR(SEARCH("No",O390)))</formula>
    </cfRule>
  </conditionalFormatting>
  <conditionalFormatting sqref="N389:O389">
    <cfRule type="containsText" dxfId="404" priority="412" operator="containsText" text="Select">
      <formula>NOT(ISERROR(SEARCH("Select",N389)))</formula>
    </cfRule>
  </conditionalFormatting>
  <conditionalFormatting sqref="N389:O389">
    <cfRule type="containsText" dxfId="403" priority="411" operator="containsText" text="No">
      <formula>NOT(ISERROR(SEARCH("No",N389)))</formula>
    </cfRule>
  </conditionalFormatting>
  <conditionalFormatting sqref="O405:P405">
    <cfRule type="containsText" dxfId="402" priority="386" operator="containsText" text="No">
      <formula>NOT(ISERROR(SEARCH("No",O405)))</formula>
    </cfRule>
  </conditionalFormatting>
  <conditionalFormatting sqref="N404:O404">
    <cfRule type="containsText" dxfId="401" priority="385" operator="containsText" text="Select">
      <formula>NOT(ISERROR(SEARCH("Select",N404)))</formula>
    </cfRule>
  </conditionalFormatting>
  <conditionalFormatting sqref="N404:O404">
    <cfRule type="containsText" dxfId="400" priority="384" operator="containsText" text="No">
      <formula>NOT(ISERROR(SEARCH("No",N404)))</formula>
    </cfRule>
  </conditionalFormatting>
  <conditionalFormatting sqref="O409:P409">
    <cfRule type="containsText" dxfId="399" priority="383" operator="containsText" text="Select">
      <formula>NOT(ISERROR(SEARCH("Select",O409)))</formula>
    </cfRule>
  </conditionalFormatting>
  <conditionalFormatting sqref="G396 L396">
    <cfRule type="cellIs" dxfId="398" priority="409" operator="equal">
      <formula>"FALSE"</formula>
    </cfRule>
  </conditionalFormatting>
  <conditionalFormatting sqref="G396 L396">
    <cfRule type="cellIs" dxfId="397" priority="410" operator="equal">
      <formula>"TRUE"</formula>
    </cfRule>
  </conditionalFormatting>
  <conditionalFormatting sqref="J397:K397">
    <cfRule type="containsText" dxfId="396" priority="408" operator="containsText" text="Select">
      <formula>NOT(ISERROR(SEARCH("Select",J397)))</formula>
    </cfRule>
  </conditionalFormatting>
  <conditionalFormatting sqref="O406:P406">
    <cfRule type="containsText" dxfId="395" priority="406" operator="containsText" text="Select">
      <formula>NOT(ISERROR(SEARCH("Select",O406)))</formula>
    </cfRule>
  </conditionalFormatting>
  <conditionalFormatting sqref="O406:P406 J397:K397">
    <cfRule type="containsText" dxfId="394" priority="407" operator="containsText" text="No">
      <formula>NOT(ISERROR(SEARCH("No",J397)))</formula>
    </cfRule>
  </conditionalFormatting>
  <conditionalFormatting sqref="J401:K402 J406:K409">
    <cfRule type="containsText" dxfId="393" priority="403" operator="containsText" text="Select">
      <formula>NOT(ISERROR(SEARCH("Select",J401)))</formula>
    </cfRule>
  </conditionalFormatting>
  <conditionalFormatting sqref="I396:J396">
    <cfRule type="containsText" dxfId="392" priority="405" operator="containsText" text="Select">
      <formula>NOT(ISERROR(SEARCH("Select",I396)))</formula>
    </cfRule>
  </conditionalFormatting>
  <conditionalFormatting sqref="I396:J396">
    <cfRule type="containsText" dxfId="391" priority="404" operator="containsText" text="No">
      <formula>NOT(ISERROR(SEARCH("No",I396)))</formula>
    </cfRule>
  </conditionalFormatting>
  <conditionalFormatting sqref="J401:K402 J406:K409">
    <cfRule type="containsText" dxfId="390" priority="402" operator="containsText" text="No">
      <formula>NOT(ISERROR(SEARCH("No",J401)))</formula>
    </cfRule>
  </conditionalFormatting>
  <conditionalFormatting sqref="I400:J400">
    <cfRule type="containsText" dxfId="389" priority="401" operator="containsText" text="Select">
      <formula>NOT(ISERROR(SEARCH("Select",I400)))</formula>
    </cfRule>
  </conditionalFormatting>
  <conditionalFormatting sqref="I400:J400">
    <cfRule type="containsText" dxfId="388" priority="400" operator="containsText" text="No">
      <formula>NOT(ISERROR(SEARCH("No",I400)))</formula>
    </cfRule>
  </conditionalFormatting>
  <conditionalFormatting sqref="J405:K405">
    <cfRule type="containsText" dxfId="387" priority="399" operator="containsText" text="Select">
      <formula>NOT(ISERROR(SEARCH("Select",J405)))</formula>
    </cfRule>
  </conditionalFormatting>
  <conditionalFormatting sqref="J405:K405">
    <cfRule type="containsText" dxfId="386" priority="398" operator="containsText" text="No">
      <formula>NOT(ISERROR(SEARCH("No",J405)))</formula>
    </cfRule>
  </conditionalFormatting>
  <conditionalFormatting sqref="I404:J404">
    <cfRule type="containsText" dxfId="385" priority="397" operator="containsText" text="Select">
      <formula>NOT(ISERROR(SEARCH("Select",I404)))</formula>
    </cfRule>
  </conditionalFormatting>
  <conditionalFormatting sqref="I404:J404">
    <cfRule type="containsText" dxfId="384" priority="396" operator="containsText" text="No">
      <formula>NOT(ISERROR(SEARCH("No",I404)))</formula>
    </cfRule>
  </conditionalFormatting>
  <conditionalFormatting sqref="O397:P397">
    <cfRule type="containsText" dxfId="383" priority="395" operator="containsText" text="Select">
      <formula>NOT(ISERROR(SEARCH("Select",O397)))</formula>
    </cfRule>
  </conditionalFormatting>
  <conditionalFormatting sqref="O397:P397">
    <cfRule type="containsText" dxfId="382" priority="394" operator="containsText" text="No">
      <formula>NOT(ISERROR(SEARCH("No",O397)))</formula>
    </cfRule>
  </conditionalFormatting>
  <conditionalFormatting sqref="N396:O396">
    <cfRule type="containsText" dxfId="381" priority="393" operator="containsText" text="Select">
      <formula>NOT(ISERROR(SEARCH("Select",N396)))</formula>
    </cfRule>
  </conditionalFormatting>
  <conditionalFormatting sqref="N396:O396">
    <cfRule type="containsText" dxfId="380" priority="392" operator="containsText" text="No">
      <formula>NOT(ISERROR(SEARCH("No",N396)))</formula>
    </cfRule>
  </conditionalFormatting>
  <conditionalFormatting sqref="N400:O400">
    <cfRule type="containsText" dxfId="379" priority="389" operator="containsText" text="Select">
      <formula>NOT(ISERROR(SEARCH("Select",N400)))</formula>
    </cfRule>
  </conditionalFormatting>
  <conditionalFormatting sqref="N400:O400">
    <cfRule type="containsText" dxfId="378" priority="388" operator="containsText" text="No">
      <formula>NOT(ISERROR(SEARCH("No",N400)))</formula>
    </cfRule>
  </conditionalFormatting>
  <conditionalFormatting sqref="O405:P405">
    <cfRule type="containsText" dxfId="377" priority="387" operator="containsText" text="Select">
      <formula>NOT(ISERROR(SEARCH("Select",O405)))</formula>
    </cfRule>
  </conditionalFormatting>
  <conditionalFormatting sqref="O409:P409">
    <cfRule type="containsText" dxfId="376" priority="382" operator="containsText" text="No">
      <formula>NOT(ISERROR(SEARCH("No",O409)))</formula>
    </cfRule>
  </conditionalFormatting>
  <conditionalFormatting sqref="N408:O408">
    <cfRule type="containsText" dxfId="375" priority="381" operator="containsText" text="Select">
      <formula>NOT(ISERROR(SEARCH("Select",N408)))</formula>
    </cfRule>
  </conditionalFormatting>
  <conditionalFormatting sqref="N408:O408">
    <cfRule type="containsText" dxfId="374" priority="380" operator="containsText" text="No">
      <formula>NOT(ISERROR(SEARCH("No",N408)))</formula>
    </cfRule>
  </conditionalFormatting>
  <conditionalFormatting sqref="O424:P424">
    <cfRule type="containsText" dxfId="373" priority="355" operator="containsText" text="No">
      <formula>NOT(ISERROR(SEARCH("No",O424)))</formula>
    </cfRule>
  </conditionalFormatting>
  <conditionalFormatting sqref="N423:O423">
    <cfRule type="containsText" dxfId="372" priority="354" operator="containsText" text="Select">
      <formula>NOT(ISERROR(SEARCH("Select",N423)))</formula>
    </cfRule>
  </conditionalFormatting>
  <conditionalFormatting sqref="N423:O423">
    <cfRule type="containsText" dxfId="371" priority="353" operator="containsText" text="No">
      <formula>NOT(ISERROR(SEARCH("No",N423)))</formula>
    </cfRule>
  </conditionalFormatting>
  <conditionalFormatting sqref="O428:P428">
    <cfRule type="containsText" dxfId="370" priority="352" operator="containsText" text="Select">
      <formula>NOT(ISERROR(SEARCH("Select",O428)))</formula>
    </cfRule>
  </conditionalFormatting>
  <conditionalFormatting sqref="G415 L415">
    <cfRule type="cellIs" dxfId="369" priority="378" operator="equal">
      <formula>"FALSE"</formula>
    </cfRule>
  </conditionalFormatting>
  <conditionalFormatting sqref="G415 L415">
    <cfRule type="cellIs" dxfId="368" priority="379" operator="equal">
      <formula>"TRUE"</formula>
    </cfRule>
  </conditionalFormatting>
  <conditionalFormatting sqref="J416:K416">
    <cfRule type="containsText" dxfId="367" priority="377" operator="containsText" text="Select">
      <formula>NOT(ISERROR(SEARCH("Select",J416)))</formula>
    </cfRule>
  </conditionalFormatting>
  <conditionalFormatting sqref="O425:P425">
    <cfRule type="containsText" dxfId="366" priority="375" operator="containsText" text="Select">
      <formula>NOT(ISERROR(SEARCH("Select",O425)))</formula>
    </cfRule>
  </conditionalFormatting>
  <conditionalFormatting sqref="O425:P425 J416:K416">
    <cfRule type="containsText" dxfId="365" priority="376" operator="containsText" text="No">
      <formula>NOT(ISERROR(SEARCH("No",J416)))</formula>
    </cfRule>
  </conditionalFormatting>
  <conditionalFormatting sqref="J420:K421 J425:K428">
    <cfRule type="containsText" dxfId="364" priority="372" operator="containsText" text="Select">
      <formula>NOT(ISERROR(SEARCH("Select",J420)))</formula>
    </cfRule>
  </conditionalFormatting>
  <conditionalFormatting sqref="I415:J415">
    <cfRule type="containsText" dxfId="363" priority="374" operator="containsText" text="Select">
      <formula>NOT(ISERROR(SEARCH("Select",I415)))</formula>
    </cfRule>
  </conditionalFormatting>
  <conditionalFormatting sqref="I415:J415">
    <cfRule type="containsText" dxfId="362" priority="373" operator="containsText" text="No">
      <formula>NOT(ISERROR(SEARCH("No",I415)))</formula>
    </cfRule>
  </conditionalFormatting>
  <conditionalFormatting sqref="J420:K421 J425:K428">
    <cfRule type="containsText" dxfId="361" priority="371" operator="containsText" text="No">
      <formula>NOT(ISERROR(SEARCH("No",J420)))</formula>
    </cfRule>
  </conditionalFormatting>
  <conditionalFormatting sqref="I419:J419">
    <cfRule type="containsText" dxfId="360" priority="370" operator="containsText" text="Select">
      <formula>NOT(ISERROR(SEARCH("Select",I419)))</formula>
    </cfRule>
  </conditionalFormatting>
  <conditionalFormatting sqref="I419:J419">
    <cfRule type="containsText" dxfId="359" priority="369" operator="containsText" text="No">
      <formula>NOT(ISERROR(SEARCH("No",I419)))</formula>
    </cfRule>
  </conditionalFormatting>
  <conditionalFormatting sqref="J424:K424">
    <cfRule type="containsText" dxfId="358" priority="368" operator="containsText" text="Select">
      <formula>NOT(ISERROR(SEARCH("Select",J424)))</formula>
    </cfRule>
  </conditionalFormatting>
  <conditionalFormatting sqref="J424:K424">
    <cfRule type="containsText" dxfId="357" priority="367" operator="containsText" text="No">
      <formula>NOT(ISERROR(SEARCH("No",J424)))</formula>
    </cfRule>
  </conditionalFormatting>
  <conditionalFormatting sqref="O416:P416">
    <cfRule type="containsText" dxfId="356" priority="364" operator="containsText" text="Select">
      <formula>NOT(ISERROR(SEARCH("Select",O416)))</formula>
    </cfRule>
  </conditionalFormatting>
  <conditionalFormatting sqref="O416:P416">
    <cfRule type="containsText" dxfId="355" priority="363" operator="containsText" text="No">
      <formula>NOT(ISERROR(SEARCH("No",O416)))</formula>
    </cfRule>
  </conditionalFormatting>
  <conditionalFormatting sqref="O420:P421">
    <cfRule type="containsText" dxfId="354" priority="360" operator="containsText" text="Select">
      <formula>NOT(ISERROR(SEARCH("Select",O420)))</formula>
    </cfRule>
  </conditionalFormatting>
  <conditionalFormatting sqref="N415:O415">
    <cfRule type="containsText" dxfId="353" priority="362" operator="containsText" text="Select">
      <formula>NOT(ISERROR(SEARCH("Select",N415)))</formula>
    </cfRule>
  </conditionalFormatting>
  <conditionalFormatting sqref="N415:O415">
    <cfRule type="containsText" dxfId="352" priority="361" operator="containsText" text="No">
      <formula>NOT(ISERROR(SEARCH("No",N415)))</formula>
    </cfRule>
  </conditionalFormatting>
  <conditionalFormatting sqref="O420:P421">
    <cfRule type="containsText" dxfId="351" priority="359" operator="containsText" text="No">
      <formula>NOT(ISERROR(SEARCH("No",O420)))</formula>
    </cfRule>
  </conditionalFormatting>
  <conditionalFormatting sqref="N419:O419">
    <cfRule type="containsText" dxfId="350" priority="358" operator="containsText" text="Select">
      <formula>NOT(ISERROR(SEARCH("Select",N419)))</formula>
    </cfRule>
  </conditionalFormatting>
  <conditionalFormatting sqref="N419:O419">
    <cfRule type="containsText" dxfId="349" priority="357" operator="containsText" text="No">
      <formula>NOT(ISERROR(SEARCH("No",N419)))</formula>
    </cfRule>
  </conditionalFormatting>
  <conditionalFormatting sqref="O424:P424">
    <cfRule type="containsText" dxfId="348" priority="356" operator="containsText" text="Select">
      <formula>NOT(ISERROR(SEARCH("Select",O424)))</formula>
    </cfRule>
  </conditionalFormatting>
  <conditionalFormatting sqref="O428:P428">
    <cfRule type="containsText" dxfId="347" priority="351" operator="containsText" text="No">
      <formula>NOT(ISERROR(SEARCH("No",O428)))</formula>
    </cfRule>
  </conditionalFormatting>
  <conditionalFormatting sqref="N427:O427">
    <cfRule type="containsText" dxfId="346" priority="350" operator="containsText" text="Select">
      <formula>NOT(ISERROR(SEARCH("Select",N427)))</formula>
    </cfRule>
  </conditionalFormatting>
  <conditionalFormatting sqref="N427:O427">
    <cfRule type="containsText" dxfId="345" priority="349" operator="containsText" text="No">
      <formula>NOT(ISERROR(SEARCH("No",N427)))</formula>
    </cfRule>
  </conditionalFormatting>
  <conditionalFormatting sqref="O443:P443">
    <cfRule type="containsText" dxfId="344" priority="324" operator="containsText" text="No">
      <formula>NOT(ISERROR(SEARCH("No",O443)))</formula>
    </cfRule>
  </conditionalFormatting>
  <conditionalFormatting sqref="N442:O442">
    <cfRule type="containsText" dxfId="343" priority="323" operator="containsText" text="Select">
      <formula>NOT(ISERROR(SEARCH("Select",N442)))</formula>
    </cfRule>
  </conditionalFormatting>
  <conditionalFormatting sqref="N442:O442">
    <cfRule type="containsText" dxfId="342" priority="322" operator="containsText" text="No">
      <formula>NOT(ISERROR(SEARCH("No",N442)))</formula>
    </cfRule>
  </conditionalFormatting>
  <conditionalFormatting sqref="O447:P447">
    <cfRule type="containsText" dxfId="341" priority="321" operator="containsText" text="Select">
      <formula>NOT(ISERROR(SEARCH("Select",O447)))</formula>
    </cfRule>
  </conditionalFormatting>
  <conditionalFormatting sqref="G434 L434">
    <cfRule type="cellIs" dxfId="340" priority="347" operator="equal">
      <formula>"FALSE"</formula>
    </cfRule>
  </conditionalFormatting>
  <conditionalFormatting sqref="G434 L434">
    <cfRule type="cellIs" dxfId="339" priority="348" operator="equal">
      <formula>"TRUE"</formula>
    </cfRule>
  </conditionalFormatting>
  <conditionalFormatting sqref="J435:K435">
    <cfRule type="containsText" dxfId="338" priority="346" operator="containsText" text="Select">
      <formula>NOT(ISERROR(SEARCH("Select",J435)))</formula>
    </cfRule>
  </conditionalFormatting>
  <conditionalFormatting sqref="O444:P444">
    <cfRule type="containsText" dxfId="337" priority="344" operator="containsText" text="Select">
      <formula>NOT(ISERROR(SEARCH("Select",O444)))</formula>
    </cfRule>
  </conditionalFormatting>
  <conditionalFormatting sqref="O444:P444 J435:K435">
    <cfRule type="containsText" dxfId="336" priority="345" operator="containsText" text="No">
      <formula>NOT(ISERROR(SEARCH("No",J435)))</formula>
    </cfRule>
  </conditionalFormatting>
  <conditionalFormatting sqref="J439:K440 J444:K447">
    <cfRule type="containsText" dxfId="335" priority="341" operator="containsText" text="Select">
      <formula>NOT(ISERROR(SEARCH("Select",J439)))</formula>
    </cfRule>
  </conditionalFormatting>
  <conditionalFormatting sqref="I434:J434">
    <cfRule type="containsText" dxfId="334" priority="343" operator="containsText" text="Select">
      <formula>NOT(ISERROR(SEARCH("Select",I434)))</formula>
    </cfRule>
  </conditionalFormatting>
  <conditionalFormatting sqref="I434:J434">
    <cfRule type="containsText" dxfId="333" priority="342" operator="containsText" text="No">
      <formula>NOT(ISERROR(SEARCH("No",I434)))</formula>
    </cfRule>
  </conditionalFormatting>
  <conditionalFormatting sqref="J439:K440 J444:K447">
    <cfRule type="containsText" dxfId="332" priority="340" operator="containsText" text="No">
      <formula>NOT(ISERROR(SEARCH("No",J439)))</formula>
    </cfRule>
  </conditionalFormatting>
  <conditionalFormatting sqref="I438:J438">
    <cfRule type="containsText" dxfId="331" priority="339" operator="containsText" text="Select">
      <formula>NOT(ISERROR(SEARCH("Select",I438)))</formula>
    </cfRule>
  </conditionalFormatting>
  <conditionalFormatting sqref="I438:J438">
    <cfRule type="containsText" dxfId="330" priority="338" operator="containsText" text="No">
      <formula>NOT(ISERROR(SEARCH("No",I438)))</formula>
    </cfRule>
  </conditionalFormatting>
  <conditionalFormatting sqref="J443:K443">
    <cfRule type="containsText" dxfId="329" priority="337" operator="containsText" text="Select">
      <formula>NOT(ISERROR(SEARCH("Select",J443)))</formula>
    </cfRule>
  </conditionalFormatting>
  <conditionalFormatting sqref="J443:K443">
    <cfRule type="containsText" dxfId="328" priority="336" operator="containsText" text="No">
      <formula>NOT(ISERROR(SEARCH("No",J443)))</formula>
    </cfRule>
  </conditionalFormatting>
  <conditionalFormatting sqref="I442:J442">
    <cfRule type="containsText" dxfId="327" priority="335" operator="containsText" text="Select">
      <formula>NOT(ISERROR(SEARCH("Select",I442)))</formula>
    </cfRule>
  </conditionalFormatting>
  <conditionalFormatting sqref="I442:J442">
    <cfRule type="containsText" dxfId="326" priority="334" operator="containsText" text="No">
      <formula>NOT(ISERROR(SEARCH("No",I442)))</formula>
    </cfRule>
  </conditionalFormatting>
  <conditionalFormatting sqref="O435:P435">
    <cfRule type="containsText" dxfId="325" priority="333" operator="containsText" text="Select">
      <formula>NOT(ISERROR(SEARCH("Select",O435)))</formula>
    </cfRule>
  </conditionalFormatting>
  <conditionalFormatting sqref="O435:P435">
    <cfRule type="containsText" dxfId="324" priority="332" operator="containsText" text="No">
      <formula>NOT(ISERROR(SEARCH("No",O435)))</formula>
    </cfRule>
  </conditionalFormatting>
  <conditionalFormatting sqref="O439:P440">
    <cfRule type="containsText" dxfId="323" priority="329" operator="containsText" text="Select">
      <formula>NOT(ISERROR(SEARCH("Select",O439)))</formula>
    </cfRule>
  </conditionalFormatting>
  <conditionalFormatting sqref="N434:O434">
    <cfRule type="containsText" dxfId="322" priority="331" operator="containsText" text="Select">
      <formula>NOT(ISERROR(SEARCH("Select",N434)))</formula>
    </cfRule>
  </conditionalFormatting>
  <conditionalFormatting sqref="N434:O434">
    <cfRule type="containsText" dxfId="321" priority="330" operator="containsText" text="No">
      <formula>NOT(ISERROR(SEARCH("No",N434)))</formula>
    </cfRule>
  </conditionalFormatting>
  <conditionalFormatting sqref="O439:P440">
    <cfRule type="containsText" dxfId="320" priority="328" operator="containsText" text="No">
      <formula>NOT(ISERROR(SEARCH("No",O439)))</formula>
    </cfRule>
  </conditionalFormatting>
  <conditionalFormatting sqref="N438:O438">
    <cfRule type="containsText" dxfId="319" priority="327" operator="containsText" text="Select">
      <formula>NOT(ISERROR(SEARCH("Select",N438)))</formula>
    </cfRule>
  </conditionalFormatting>
  <conditionalFormatting sqref="N438:O438">
    <cfRule type="containsText" dxfId="318" priority="326" operator="containsText" text="No">
      <formula>NOT(ISERROR(SEARCH("No",N438)))</formula>
    </cfRule>
  </conditionalFormatting>
  <conditionalFormatting sqref="O443:P443">
    <cfRule type="containsText" dxfId="317" priority="325" operator="containsText" text="Select">
      <formula>NOT(ISERROR(SEARCH("Select",O443)))</formula>
    </cfRule>
  </conditionalFormatting>
  <conditionalFormatting sqref="O447:P447">
    <cfRule type="containsText" dxfId="316" priority="320" operator="containsText" text="No">
      <formula>NOT(ISERROR(SEARCH("No",O447)))</formula>
    </cfRule>
  </conditionalFormatting>
  <conditionalFormatting sqref="N446:O446">
    <cfRule type="containsText" dxfId="315" priority="319" operator="containsText" text="Select">
      <formula>NOT(ISERROR(SEARCH("Select",N446)))</formula>
    </cfRule>
  </conditionalFormatting>
  <conditionalFormatting sqref="N446:O446">
    <cfRule type="containsText" dxfId="314" priority="318" operator="containsText" text="No">
      <formula>NOT(ISERROR(SEARCH("No",N446)))</formula>
    </cfRule>
  </conditionalFormatting>
  <conditionalFormatting sqref="O462:P462">
    <cfRule type="containsText" dxfId="313" priority="293" operator="containsText" text="No">
      <formula>NOT(ISERROR(SEARCH("No",O462)))</formula>
    </cfRule>
  </conditionalFormatting>
  <conditionalFormatting sqref="N461:O461">
    <cfRule type="containsText" dxfId="312" priority="292" operator="containsText" text="Select">
      <formula>NOT(ISERROR(SEARCH("Select",N461)))</formula>
    </cfRule>
  </conditionalFormatting>
  <conditionalFormatting sqref="N461:O461">
    <cfRule type="containsText" dxfId="311" priority="291" operator="containsText" text="No">
      <formula>NOT(ISERROR(SEARCH("No",N461)))</formula>
    </cfRule>
  </conditionalFormatting>
  <conditionalFormatting sqref="O466:P466">
    <cfRule type="containsText" dxfId="310" priority="290" operator="containsText" text="Select">
      <formula>NOT(ISERROR(SEARCH("Select",O466)))</formula>
    </cfRule>
  </conditionalFormatting>
  <conditionalFormatting sqref="G453 L453">
    <cfRule type="cellIs" dxfId="309" priority="316" operator="equal">
      <formula>"FALSE"</formula>
    </cfRule>
  </conditionalFormatting>
  <conditionalFormatting sqref="G453 L453">
    <cfRule type="cellIs" dxfId="308" priority="317" operator="equal">
      <formula>"TRUE"</formula>
    </cfRule>
  </conditionalFormatting>
  <conditionalFormatting sqref="J454:K454">
    <cfRule type="containsText" dxfId="307" priority="315" operator="containsText" text="Select">
      <formula>NOT(ISERROR(SEARCH("Select",J454)))</formula>
    </cfRule>
  </conditionalFormatting>
  <conditionalFormatting sqref="O463:P463">
    <cfRule type="containsText" dxfId="306" priority="313" operator="containsText" text="Select">
      <formula>NOT(ISERROR(SEARCH("Select",O463)))</formula>
    </cfRule>
  </conditionalFormatting>
  <conditionalFormatting sqref="O463:P463 J454:K454">
    <cfRule type="containsText" dxfId="305" priority="314" operator="containsText" text="No">
      <formula>NOT(ISERROR(SEARCH("No",J454)))</formula>
    </cfRule>
  </conditionalFormatting>
  <conditionalFormatting sqref="J458:K459 J463:K466">
    <cfRule type="containsText" dxfId="304" priority="310" operator="containsText" text="Select">
      <formula>NOT(ISERROR(SEARCH("Select",J458)))</formula>
    </cfRule>
  </conditionalFormatting>
  <conditionalFormatting sqref="I453:J453">
    <cfRule type="containsText" dxfId="303" priority="312" operator="containsText" text="Select">
      <formula>NOT(ISERROR(SEARCH("Select",I453)))</formula>
    </cfRule>
  </conditionalFormatting>
  <conditionalFormatting sqref="I453:J453">
    <cfRule type="containsText" dxfId="302" priority="311" operator="containsText" text="No">
      <formula>NOT(ISERROR(SEARCH("No",I453)))</formula>
    </cfRule>
  </conditionalFormatting>
  <conditionalFormatting sqref="J458:K459 J463:K466">
    <cfRule type="containsText" dxfId="301" priority="309" operator="containsText" text="No">
      <formula>NOT(ISERROR(SEARCH("No",J458)))</formula>
    </cfRule>
  </conditionalFormatting>
  <conditionalFormatting sqref="I457:J457">
    <cfRule type="containsText" dxfId="300" priority="308" operator="containsText" text="Select">
      <formula>NOT(ISERROR(SEARCH("Select",I457)))</formula>
    </cfRule>
  </conditionalFormatting>
  <conditionalFormatting sqref="I457:J457">
    <cfRule type="containsText" dxfId="299" priority="307" operator="containsText" text="No">
      <formula>NOT(ISERROR(SEARCH("No",I457)))</formula>
    </cfRule>
  </conditionalFormatting>
  <conditionalFormatting sqref="J462:K462">
    <cfRule type="containsText" dxfId="298" priority="306" operator="containsText" text="Select">
      <formula>NOT(ISERROR(SEARCH("Select",J462)))</formula>
    </cfRule>
  </conditionalFormatting>
  <conditionalFormatting sqref="J462:K462">
    <cfRule type="containsText" dxfId="297" priority="305" operator="containsText" text="No">
      <formula>NOT(ISERROR(SEARCH("No",J462)))</formula>
    </cfRule>
  </conditionalFormatting>
  <conditionalFormatting sqref="I461:J461">
    <cfRule type="containsText" dxfId="296" priority="304" operator="containsText" text="Select">
      <formula>NOT(ISERROR(SEARCH("Select",I461)))</formula>
    </cfRule>
  </conditionalFormatting>
  <conditionalFormatting sqref="I461:J461">
    <cfRule type="containsText" dxfId="295" priority="303" operator="containsText" text="No">
      <formula>NOT(ISERROR(SEARCH("No",I461)))</formula>
    </cfRule>
  </conditionalFormatting>
  <conditionalFormatting sqref="O454:P454">
    <cfRule type="containsText" dxfId="294" priority="302" operator="containsText" text="Select">
      <formula>NOT(ISERROR(SEARCH("Select",O454)))</formula>
    </cfRule>
  </conditionalFormatting>
  <conditionalFormatting sqref="O454:P454">
    <cfRule type="containsText" dxfId="293" priority="301" operator="containsText" text="No">
      <formula>NOT(ISERROR(SEARCH("No",O454)))</formula>
    </cfRule>
  </conditionalFormatting>
  <conditionalFormatting sqref="O458:P459">
    <cfRule type="containsText" dxfId="292" priority="298" operator="containsText" text="Select">
      <formula>NOT(ISERROR(SEARCH("Select",O458)))</formula>
    </cfRule>
  </conditionalFormatting>
  <conditionalFormatting sqref="N453:O453">
    <cfRule type="containsText" dxfId="291" priority="300" operator="containsText" text="Select">
      <formula>NOT(ISERROR(SEARCH("Select",N453)))</formula>
    </cfRule>
  </conditionalFormatting>
  <conditionalFormatting sqref="N453:O453">
    <cfRule type="containsText" dxfId="290" priority="299" operator="containsText" text="No">
      <formula>NOT(ISERROR(SEARCH("No",N453)))</formula>
    </cfRule>
  </conditionalFormatting>
  <conditionalFormatting sqref="O458:P459">
    <cfRule type="containsText" dxfId="289" priority="297" operator="containsText" text="No">
      <formula>NOT(ISERROR(SEARCH("No",O458)))</formula>
    </cfRule>
  </conditionalFormatting>
  <conditionalFormatting sqref="N457:O457">
    <cfRule type="containsText" dxfId="288" priority="296" operator="containsText" text="Select">
      <formula>NOT(ISERROR(SEARCH("Select",N457)))</formula>
    </cfRule>
  </conditionalFormatting>
  <conditionalFormatting sqref="N457:O457">
    <cfRule type="containsText" dxfId="287" priority="295" operator="containsText" text="No">
      <formula>NOT(ISERROR(SEARCH("No",N457)))</formula>
    </cfRule>
  </conditionalFormatting>
  <conditionalFormatting sqref="O462:P462">
    <cfRule type="containsText" dxfId="286" priority="294" operator="containsText" text="Select">
      <formula>NOT(ISERROR(SEARCH("Select",O462)))</formula>
    </cfRule>
  </conditionalFormatting>
  <conditionalFormatting sqref="O466:P466">
    <cfRule type="containsText" dxfId="285" priority="289" operator="containsText" text="No">
      <formula>NOT(ISERROR(SEARCH("No",O466)))</formula>
    </cfRule>
  </conditionalFormatting>
  <conditionalFormatting sqref="N465:O465">
    <cfRule type="containsText" dxfId="284" priority="288" operator="containsText" text="Select">
      <formula>NOT(ISERROR(SEARCH("Select",N465)))</formula>
    </cfRule>
  </conditionalFormatting>
  <conditionalFormatting sqref="N465:O465">
    <cfRule type="containsText" dxfId="283" priority="287" operator="containsText" text="No">
      <formula>NOT(ISERROR(SEARCH("No",N465)))</formula>
    </cfRule>
  </conditionalFormatting>
  <conditionalFormatting sqref="O481:P481">
    <cfRule type="containsText" dxfId="282" priority="262" operator="containsText" text="No">
      <formula>NOT(ISERROR(SEARCH("No",O481)))</formula>
    </cfRule>
  </conditionalFormatting>
  <conditionalFormatting sqref="N480:O480">
    <cfRule type="containsText" dxfId="281" priority="261" operator="containsText" text="Select">
      <formula>NOT(ISERROR(SEARCH("Select",N480)))</formula>
    </cfRule>
  </conditionalFormatting>
  <conditionalFormatting sqref="N480:O480">
    <cfRule type="containsText" dxfId="280" priority="260" operator="containsText" text="No">
      <formula>NOT(ISERROR(SEARCH("No",N480)))</formula>
    </cfRule>
  </conditionalFormatting>
  <conditionalFormatting sqref="O485:P485">
    <cfRule type="containsText" dxfId="279" priority="259" operator="containsText" text="Select">
      <formula>NOT(ISERROR(SEARCH("Select",O485)))</formula>
    </cfRule>
  </conditionalFormatting>
  <conditionalFormatting sqref="G472 L472">
    <cfRule type="cellIs" dxfId="278" priority="285" operator="equal">
      <formula>"FALSE"</formula>
    </cfRule>
  </conditionalFormatting>
  <conditionalFormatting sqref="G472 L472">
    <cfRule type="cellIs" dxfId="277" priority="286" operator="equal">
      <formula>"TRUE"</formula>
    </cfRule>
  </conditionalFormatting>
  <conditionalFormatting sqref="J473:K473">
    <cfRule type="containsText" dxfId="276" priority="284" operator="containsText" text="Select">
      <formula>NOT(ISERROR(SEARCH("Select",J473)))</formula>
    </cfRule>
  </conditionalFormatting>
  <conditionalFormatting sqref="O482:P482">
    <cfRule type="containsText" dxfId="275" priority="282" operator="containsText" text="Select">
      <formula>NOT(ISERROR(SEARCH("Select",O482)))</formula>
    </cfRule>
  </conditionalFormatting>
  <conditionalFormatting sqref="O482:P482 J473:K473">
    <cfRule type="containsText" dxfId="274" priority="283" operator="containsText" text="No">
      <formula>NOT(ISERROR(SEARCH("No",J473)))</formula>
    </cfRule>
  </conditionalFormatting>
  <conditionalFormatting sqref="J477:K478 J482:K485">
    <cfRule type="containsText" dxfId="273" priority="279" operator="containsText" text="Select">
      <formula>NOT(ISERROR(SEARCH("Select",J477)))</formula>
    </cfRule>
  </conditionalFormatting>
  <conditionalFormatting sqref="I472:J472">
    <cfRule type="containsText" dxfId="272" priority="281" operator="containsText" text="Select">
      <formula>NOT(ISERROR(SEARCH("Select",I472)))</formula>
    </cfRule>
  </conditionalFormatting>
  <conditionalFormatting sqref="I472:J472">
    <cfRule type="containsText" dxfId="271" priority="280" operator="containsText" text="No">
      <formula>NOT(ISERROR(SEARCH("No",I472)))</formula>
    </cfRule>
  </conditionalFormatting>
  <conditionalFormatting sqref="J477:K478 J482:K485">
    <cfRule type="containsText" dxfId="270" priority="278" operator="containsText" text="No">
      <formula>NOT(ISERROR(SEARCH("No",J477)))</formula>
    </cfRule>
  </conditionalFormatting>
  <conditionalFormatting sqref="I476:J476">
    <cfRule type="containsText" dxfId="269" priority="277" operator="containsText" text="Select">
      <formula>NOT(ISERROR(SEARCH("Select",I476)))</formula>
    </cfRule>
  </conditionalFormatting>
  <conditionalFormatting sqref="I476:J476">
    <cfRule type="containsText" dxfId="268" priority="276" operator="containsText" text="No">
      <formula>NOT(ISERROR(SEARCH("No",I476)))</formula>
    </cfRule>
  </conditionalFormatting>
  <conditionalFormatting sqref="J481:K481">
    <cfRule type="containsText" dxfId="267" priority="275" operator="containsText" text="Select">
      <formula>NOT(ISERROR(SEARCH("Select",J481)))</formula>
    </cfRule>
  </conditionalFormatting>
  <conditionalFormatting sqref="J481:K481">
    <cfRule type="containsText" dxfId="266" priority="274" operator="containsText" text="No">
      <formula>NOT(ISERROR(SEARCH("No",J481)))</formula>
    </cfRule>
  </conditionalFormatting>
  <conditionalFormatting sqref="I480:J480">
    <cfRule type="containsText" dxfId="265" priority="273" operator="containsText" text="Select">
      <formula>NOT(ISERROR(SEARCH("Select",I480)))</formula>
    </cfRule>
  </conditionalFormatting>
  <conditionalFormatting sqref="I480:J480">
    <cfRule type="containsText" dxfId="264" priority="272" operator="containsText" text="No">
      <formula>NOT(ISERROR(SEARCH("No",I480)))</formula>
    </cfRule>
  </conditionalFormatting>
  <conditionalFormatting sqref="O473:P473">
    <cfRule type="containsText" dxfId="263" priority="271" operator="containsText" text="Select">
      <formula>NOT(ISERROR(SEARCH("Select",O473)))</formula>
    </cfRule>
  </conditionalFormatting>
  <conditionalFormatting sqref="O473:P473">
    <cfRule type="containsText" dxfId="262" priority="270" operator="containsText" text="No">
      <formula>NOT(ISERROR(SEARCH("No",O473)))</formula>
    </cfRule>
  </conditionalFormatting>
  <conditionalFormatting sqref="O477:P478">
    <cfRule type="containsText" dxfId="261" priority="267" operator="containsText" text="Select">
      <formula>NOT(ISERROR(SEARCH("Select",O477)))</formula>
    </cfRule>
  </conditionalFormatting>
  <conditionalFormatting sqref="N472:O472">
    <cfRule type="containsText" dxfId="260" priority="269" operator="containsText" text="Select">
      <formula>NOT(ISERROR(SEARCH("Select",N472)))</formula>
    </cfRule>
  </conditionalFormatting>
  <conditionalFormatting sqref="N472:O472">
    <cfRule type="containsText" dxfId="259" priority="268" operator="containsText" text="No">
      <formula>NOT(ISERROR(SEARCH("No",N472)))</formula>
    </cfRule>
  </conditionalFormatting>
  <conditionalFormatting sqref="O477:P478">
    <cfRule type="containsText" dxfId="258" priority="266" operator="containsText" text="No">
      <formula>NOT(ISERROR(SEARCH("No",O477)))</formula>
    </cfRule>
  </conditionalFormatting>
  <conditionalFormatting sqref="N476:O476">
    <cfRule type="containsText" dxfId="257" priority="265" operator="containsText" text="Select">
      <formula>NOT(ISERROR(SEARCH("Select",N476)))</formula>
    </cfRule>
  </conditionalFormatting>
  <conditionalFormatting sqref="N476:O476">
    <cfRule type="containsText" dxfId="256" priority="264" operator="containsText" text="No">
      <formula>NOT(ISERROR(SEARCH("No",N476)))</formula>
    </cfRule>
  </conditionalFormatting>
  <conditionalFormatting sqref="O481:P481">
    <cfRule type="containsText" dxfId="255" priority="263" operator="containsText" text="Select">
      <formula>NOT(ISERROR(SEARCH("Select",O481)))</formula>
    </cfRule>
  </conditionalFormatting>
  <conditionalFormatting sqref="O485:P485">
    <cfRule type="containsText" dxfId="254" priority="258" operator="containsText" text="No">
      <formula>NOT(ISERROR(SEARCH("No",O485)))</formula>
    </cfRule>
  </conditionalFormatting>
  <conditionalFormatting sqref="N484:O484">
    <cfRule type="containsText" dxfId="253" priority="257" operator="containsText" text="Select">
      <formula>NOT(ISERROR(SEARCH("Select",N484)))</formula>
    </cfRule>
  </conditionalFormatting>
  <conditionalFormatting sqref="N484:O484">
    <cfRule type="containsText" dxfId="252" priority="256" operator="containsText" text="No">
      <formula>NOT(ISERROR(SEARCH("No",N484)))</formula>
    </cfRule>
  </conditionalFormatting>
  <conditionalFormatting sqref="O500:P500">
    <cfRule type="containsText" dxfId="251" priority="231" operator="containsText" text="No">
      <formula>NOT(ISERROR(SEARCH("No",O500)))</formula>
    </cfRule>
  </conditionalFormatting>
  <conditionalFormatting sqref="N499:O499">
    <cfRule type="containsText" dxfId="250" priority="230" operator="containsText" text="Select">
      <formula>NOT(ISERROR(SEARCH("Select",N499)))</formula>
    </cfRule>
  </conditionalFormatting>
  <conditionalFormatting sqref="N499:O499">
    <cfRule type="containsText" dxfId="249" priority="229" operator="containsText" text="No">
      <formula>NOT(ISERROR(SEARCH("No",N499)))</formula>
    </cfRule>
  </conditionalFormatting>
  <conditionalFormatting sqref="O504:P504">
    <cfRule type="containsText" dxfId="248" priority="228" operator="containsText" text="Select">
      <formula>NOT(ISERROR(SEARCH("Select",O504)))</formula>
    </cfRule>
  </conditionalFormatting>
  <conditionalFormatting sqref="G491 L491">
    <cfRule type="cellIs" dxfId="247" priority="254" operator="equal">
      <formula>"FALSE"</formula>
    </cfRule>
  </conditionalFormatting>
  <conditionalFormatting sqref="G491 L491">
    <cfRule type="cellIs" dxfId="246" priority="255" operator="equal">
      <formula>"TRUE"</formula>
    </cfRule>
  </conditionalFormatting>
  <conditionalFormatting sqref="J492:K492">
    <cfRule type="containsText" dxfId="245" priority="253" operator="containsText" text="Select">
      <formula>NOT(ISERROR(SEARCH("Select",J492)))</formula>
    </cfRule>
  </conditionalFormatting>
  <conditionalFormatting sqref="O501:P501">
    <cfRule type="containsText" dxfId="244" priority="251" operator="containsText" text="Select">
      <formula>NOT(ISERROR(SEARCH("Select",O501)))</formula>
    </cfRule>
  </conditionalFormatting>
  <conditionalFormatting sqref="O501:P501 J492:K492">
    <cfRule type="containsText" dxfId="243" priority="252" operator="containsText" text="No">
      <formula>NOT(ISERROR(SEARCH("No",J492)))</formula>
    </cfRule>
  </conditionalFormatting>
  <conditionalFormatting sqref="J496:K497 J501:K504">
    <cfRule type="containsText" dxfId="242" priority="248" operator="containsText" text="Select">
      <formula>NOT(ISERROR(SEARCH("Select",J496)))</formula>
    </cfRule>
  </conditionalFormatting>
  <conditionalFormatting sqref="I491:J491">
    <cfRule type="containsText" dxfId="241" priority="250" operator="containsText" text="Select">
      <formula>NOT(ISERROR(SEARCH("Select",I491)))</formula>
    </cfRule>
  </conditionalFormatting>
  <conditionalFormatting sqref="I491:J491">
    <cfRule type="containsText" dxfId="240" priority="249" operator="containsText" text="No">
      <formula>NOT(ISERROR(SEARCH("No",I491)))</formula>
    </cfRule>
  </conditionalFormatting>
  <conditionalFormatting sqref="J496:K497 J501:K504">
    <cfRule type="containsText" dxfId="239" priority="247" operator="containsText" text="No">
      <formula>NOT(ISERROR(SEARCH("No",J496)))</formula>
    </cfRule>
  </conditionalFormatting>
  <conditionalFormatting sqref="I495:J495">
    <cfRule type="containsText" dxfId="238" priority="246" operator="containsText" text="Select">
      <formula>NOT(ISERROR(SEARCH("Select",I495)))</formula>
    </cfRule>
  </conditionalFormatting>
  <conditionalFormatting sqref="I495:J495">
    <cfRule type="containsText" dxfId="237" priority="245" operator="containsText" text="No">
      <formula>NOT(ISERROR(SEARCH("No",I495)))</formula>
    </cfRule>
  </conditionalFormatting>
  <conditionalFormatting sqref="J500:K500">
    <cfRule type="containsText" dxfId="236" priority="244" operator="containsText" text="Select">
      <formula>NOT(ISERROR(SEARCH("Select",J500)))</formula>
    </cfRule>
  </conditionalFormatting>
  <conditionalFormatting sqref="J500:K500">
    <cfRule type="containsText" dxfId="235" priority="243" operator="containsText" text="No">
      <formula>NOT(ISERROR(SEARCH("No",J500)))</formula>
    </cfRule>
  </conditionalFormatting>
  <conditionalFormatting sqref="I499:J499">
    <cfRule type="containsText" dxfId="234" priority="242" operator="containsText" text="Select">
      <formula>NOT(ISERROR(SEARCH("Select",I499)))</formula>
    </cfRule>
  </conditionalFormatting>
  <conditionalFormatting sqref="I499:J499">
    <cfRule type="containsText" dxfId="233" priority="241" operator="containsText" text="No">
      <formula>NOT(ISERROR(SEARCH("No",I499)))</formula>
    </cfRule>
  </conditionalFormatting>
  <conditionalFormatting sqref="O492:P492">
    <cfRule type="containsText" dxfId="232" priority="240" operator="containsText" text="Select">
      <formula>NOT(ISERROR(SEARCH("Select",O492)))</formula>
    </cfRule>
  </conditionalFormatting>
  <conditionalFormatting sqref="O492:P492">
    <cfRule type="containsText" dxfId="231" priority="239" operator="containsText" text="No">
      <formula>NOT(ISERROR(SEARCH("No",O492)))</formula>
    </cfRule>
  </conditionalFormatting>
  <conditionalFormatting sqref="O496:P497">
    <cfRule type="containsText" dxfId="230" priority="236" operator="containsText" text="Select">
      <formula>NOT(ISERROR(SEARCH("Select",O496)))</formula>
    </cfRule>
  </conditionalFormatting>
  <conditionalFormatting sqref="N491:O491">
    <cfRule type="containsText" dxfId="229" priority="238" operator="containsText" text="Select">
      <formula>NOT(ISERROR(SEARCH("Select",N491)))</formula>
    </cfRule>
  </conditionalFormatting>
  <conditionalFormatting sqref="N491:O491">
    <cfRule type="containsText" dxfId="228" priority="237" operator="containsText" text="No">
      <formula>NOT(ISERROR(SEARCH("No",N491)))</formula>
    </cfRule>
  </conditionalFormatting>
  <conditionalFormatting sqref="O496:P497">
    <cfRule type="containsText" dxfId="227" priority="235" operator="containsText" text="No">
      <formula>NOT(ISERROR(SEARCH("No",O496)))</formula>
    </cfRule>
  </conditionalFormatting>
  <conditionalFormatting sqref="N495:O495">
    <cfRule type="containsText" dxfId="226" priority="234" operator="containsText" text="Select">
      <formula>NOT(ISERROR(SEARCH("Select",N495)))</formula>
    </cfRule>
  </conditionalFormatting>
  <conditionalFormatting sqref="N495:O495">
    <cfRule type="containsText" dxfId="225" priority="233" operator="containsText" text="No">
      <formula>NOT(ISERROR(SEARCH("No",N495)))</formula>
    </cfRule>
  </conditionalFormatting>
  <conditionalFormatting sqref="O500:P500">
    <cfRule type="containsText" dxfId="224" priority="232" operator="containsText" text="Select">
      <formula>NOT(ISERROR(SEARCH("Select",O500)))</formula>
    </cfRule>
  </conditionalFormatting>
  <conditionalFormatting sqref="O504:P504">
    <cfRule type="containsText" dxfId="223" priority="227" operator="containsText" text="No">
      <formula>NOT(ISERROR(SEARCH("No",O504)))</formula>
    </cfRule>
  </conditionalFormatting>
  <conditionalFormatting sqref="N503:O503">
    <cfRule type="containsText" dxfId="222" priority="226" operator="containsText" text="Select">
      <formula>NOT(ISERROR(SEARCH("Select",N503)))</formula>
    </cfRule>
  </conditionalFormatting>
  <conditionalFormatting sqref="N503:O503">
    <cfRule type="containsText" dxfId="221" priority="225" operator="containsText" text="No">
      <formula>NOT(ISERROR(SEARCH("No",N503)))</formula>
    </cfRule>
  </conditionalFormatting>
  <conditionalFormatting sqref="O519:P519">
    <cfRule type="containsText" dxfId="220" priority="200" operator="containsText" text="No">
      <formula>NOT(ISERROR(SEARCH("No",O519)))</formula>
    </cfRule>
  </conditionalFormatting>
  <conditionalFormatting sqref="N518:O518">
    <cfRule type="containsText" dxfId="219" priority="199" operator="containsText" text="Select">
      <formula>NOT(ISERROR(SEARCH("Select",N518)))</formula>
    </cfRule>
  </conditionalFormatting>
  <conditionalFormatting sqref="N518:O518">
    <cfRule type="containsText" dxfId="218" priority="198" operator="containsText" text="No">
      <formula>NOT(ISERROR(SEARCH("No",N518)))</formula>
    </cfRule>
  </conditionalFormatting>
  <conditionalFormatting sqref="O523:P523">
    <cfRule type="containsText" dxfId="217" priority="197" operator="containsText" text="Select">
      <formula>NOT(ISERROR(SEARCH("Select",O523)))</formula>
    </cfRule>
  </conditionalFormatting>
  <conditionalFormatting sqref="G510 L510">
    <cfRule type="cellIs" dxfId="216" priority="223" operator="equal">
      <formula>"FALSE"</formula>
    </cfRule>
  </conditionalFormatting>
  <conditionalFormatting sqref="G510 L510">
    <cfRule type="cellIs" dxfId="215" priority="224" operator="equal">
      <formula>"TRUE"</formula>
    </cfRule>
  </conditionalFormatting>
  <conditionalFormatting sqref="J511:K511">
    <cfRule type="containsText" dxfId="214" priority="222" operator="containsText" text="Select">
      <formula>NOT(ISERROR(SEARCH("Select",J511)))</formula>
    </cfRule>
  </conditionalFormatting>
  <conditionalFormatting sqref="O520:P520">
    <cfRule type="containsText" dxfId="213" priority="220" operator="containsText" text="Select">
      <formula>NOT(ISERROR(SEARCH("Select",O520)))</formula>
    </cfRule>
  </conditionalFormatting>
  <conditionalFormatting sqref="O520:P520 J511:K511">
    <cfRule type="containsText" dxfId="212" priority="221" operator="containsText" text="No">
      <formula>NOT(ISERROR(SEARCH("No",J511)))</formula>
    </cfRule>
  </conditionalFormatting>
  <conditionalFormatting sqref="J515:K516 J520:K523">
    <cfRule type="containsText" dxfId="211" priority="217" operator="containsText" text="Select">
      <formula>NOT(ISERROR(SEARCH("Select",J515)))</formula>
    </cfRule>
  </conditionalFormatting>
  <conditionalFormatting sqref="I510:J510">
    <cfRule type="containsText" dxfId="210" priority="219" operator="containsText" text="Select">
      <formula>NOT(ISERROR(SEARCH("Select",I510)))</formula>
    </cfRule>
  </conditionalFormatting>
  <conditionalFormatting sqref="I510:J510">
    <cfRule type="containsText" dxfId="209" priority="218" operator="containsText" text="No">
      <formula>NOT(ISERROR(SEARCH("No",I510)))</formula>
    </cfRule>
  </conditionalFormatting>
  <conditionalFormatting sqref="J515:K516 J520:K523">
    <cfRule type="containsText" dxfId="208" priority="216" operator="containsText" text="No">
      <formula>NOT(ISERROR(SEARCH("No",J515)))</formula>
    </cfRule>
  </conditionalFormatting>
  <conditionalFormatting sqref="I514:J514">
    <cfRule type="containsText" dxfId="207" priority="215" operator="containsText" text="Select">
      <formula>NOT(ISERROR(SEARCH("Select",I514)))</formula>
    </cfRule>
  </conditionalFormatting>
  <conditionalFormatting sqref="I514:J514">
    <cfRule type="containsText" dxfId="206" priority="214" operator="containsText" text="No">
      <formula>NOT(ISERROR(SEARCH("No",I514)))</formula>
    </cfRule>
  </conditionalFormatting>
  <conditionalFormatting sqref="J519:K519">
    <cfRule type="containsText" dxfId="205" priority="213" operator="containsText" text="Select">
      <formula>NOT(ISERROR(SEARCH("Select",J519)))</formula>
    </cfRule>
  </conditionalFormatting>
  <conditionalFormatting sqref="J519:K519">
    <cfRule type="containsText" dxfId="204" priority="212" operator="containsText" text="No">
      <formula>NOT(ISERROR(SEARCH("No",J519)))</formula>
    </cfRule>
  </conditionalFormatting>
  <conditionalFormatting sqref="I518:J518">
    <cfRule type="containsText" dxfId="203" priority="211" operator="containsText" text="Select">
      <formula>NOT(ISERROR(SEARCH("Select",I518)))</formula>
    </cfRule>
  </conditionalFormatting>
  <conditionalFormatting sqref="I518:J518">
    <cfRule type="containsText" dxfId="202" priority="210" operator="containsText" text="No">
      <formula>NOT(ISERROR(SEARCH("No",I518)))</formula>
    </cfRule>
  </conditionalFormatting>
  <conditionalFormatting sqref="O511:P511">
    <cfRule type="containsText" dxfId="201" priority="209" operator="containsText" text="Select">
      <formula>NOT(ISERROR(SEARCH("Select",O511)))</formula>
    </cfRule>
  </conditionalFormatting>
  <conditionalFormatting sqref="O511:P511">
    <cfRule type="containsText" dxfId="200" priority="208" operator="containsText" text="No">
      <formula>NOT(ISERROR(SEARCH("No",O511)))</formula>
    </cfRule>
  </conditionalFormatting>
  <conditionalFormatting sqref="O515:P516">
    <cfRule type="containsText" dxfId="199" priority="205" operator="containsText" text="Select">
      <formula>NOT(ISERROR(SEARCH("Select",O515)))</formula>
    </cfRule>
  </conditionalFormatting>
  <conditionalFormatting sqref="N510:O510">
    <cfRule type="containsText" dxfId="198" priority="207" operator="containsText" text="Select">
      <formula>NOT(ISERROR(SEARCH("Select",N510)))</formula>
    </cfRule>
  </conditionalFormatting>
  <conditionalFormatting sqref="N510:O510">
    <cfRule type="containsText" dxfId="197" priority="206" operator="containsText" text="No">
      <formula>NOT(ISERROR(SEARCH("No",N510)))</formula>
    </cfRule>
  </conditionalFormatting>
  <conditionalFormatting sqref="O515:P516">
    <cfRule type="containsText" dxfId="196" priority="204" operator="containsText" text="No">
      <formula>NOT(ISERROR(SEARCH("No",O515)))</formula>
    </cfRule>
  </conditionalFormatting>
  <conditionalFormatting sqref="N514:O514">
    <cfRule type="containsText" dxfId="195" priority="203" operator="containsText" text="Select">
      <formula>NOT(ISERROR(SEARCH("Select",N514)))</formula>
    </cfRule>
  </conditionalFormatting>
  <conditionalFormatting sqref="N514:O514">
    <cfRule type="containsText" dxfId="194" priority="202" operator="containsText" text="No">
      <formula>NOT(ISERROR(SEARCH("No",N514)))</formula>
    </cfRule>
  </conditionalFormatting>
  <conditionalFormatting sqref="O519:P519">
    <cfRule type="containsText" dxfId="193" priority="201" operator="containsText" text="Select">
      <formula>NOT(ISERROR(SEARCH("Select",O519)))</formula>
    </cfRule>
  </conditionalFormatting>
  <conditionalFormatting sqref="O523:P523">
    <cfRule type="containsText" dxfId="192" priority="196" operator="containsText" text="No">
      <formula>NOT(ISERROR(SEARCH("No",O523)))</formula>
    </cfRule>
  </conditionalFormatting>
  <conditionalFormatting sqref="N522:O522">
    <cfRule type="containsText" dxfId="191" priority="195" operator="containsText" text="Select">
      <formula>NOT(ISERROR(SEARCH("Select",N522)))</formula>
    </cfRule>
  </conditionalFormatting>
  <conditionalFormatting sqref="N522:O522">
    <cfRule type="containsText" dxfId="190" priority="194" operator="containsText" text="No">
      <formula>NOT(ISERROR(SEARCH("No",N522)))</formula>
    </cfRule>
  </conditionalFormatting>
  <conditionalFormatting sqref="O538:P538">
    <cfRule type="containsText" dxfId="189" priority="169" operator="containsText" text="No">
      <formula>NOT(ISERROR(SEARCH("No",O538)))</formula>
    </cfRule>
  </conditionalFormatting>
  <conditionalFormatting sqref="N537:O537">
    <cfRule type="containsText" dxfId="188" priority="168" operator="containsText" text="Select">
      <formula>NOT(ISERROR(SEARCH("Select",N537)))</formula>
    </cfRule>
  </conditionalFormatting>
  <conditionalFormatting sqref="N537:O537">
    <cfRule type="containsText" dxfId="187" priority="167" operator="containsText" text="No">
      <formula>NOT(ISERROR(SEARCH("No",N537)))</formula>
    </cfRule>
  </conditionalFormatting>
  <conditionalFormatting sqref="O542:P542">
    <cfRule type="containsText" dxfId="186" priority="166" operator="containsText" text="Select">
      <formula>NOT(ISERROR(SEARCH("Select",O542)))</formula>
    </cfRule>
  </conditionalFormatting>
  <conditionalFormatting sqref="G529 L529">
    <cfRule type="cellIs" dxfId="185" priority="192" operator="equal">
      <formula>"FALSE"</formula>
    </cfRule>
  </conditionalFormatting>
  <conditionalFormatting sqref="G529 L529">
    <cfRule type="cellIs" dxfId="184" priority="193" operator="equal">
      <formula>"TRUE"</formula>
    </cfRule>
  </conditionalFormatting>
  <conditionalFormatting sqref="J530:K530">
    <cfRule type="containsText" dxfId="183" priority="191" operator="containsText" text="Select">
      <formula>NOT(ISERROR(SEARCH("Select",J530)))</formula>
    </cfRule>
  </conditionalFormatting>
  <conditionalFormatting sqref="O539:P539">
    <cfRule type="containsText" dxfId="182" priority="189" operator="containsText" text="Select">
      <formula>NOT(ISERROR(SEARCH("Select",O539)))</formula>
    </cfRule>
  </conditionalFormatting>
  <conditionalFormatting sqref="O539:P539 J530:K530">
    <cfRule type="containsText" dxfId="181" priority="190" operator="containsText" text="No">
      <formula>NOT(ISERROR(SEARCH("No",J530)))</formula>
    </cfRule>
  </conditionalFormatting>
  <conditionalFormatting sqref="J534:K535 J539:K542">
    <cfRule type="containsText" dxfId="180" priority="186" operator="containsText" text="Select">
      <formula>NOT(ISERROR(SEARCH("Select",J534)))</formula>
    </cfRule>
  </conditionalFormatting>
  <conditionalFormatting sqref="I529:J529">
    <cfRule type="containsText" dxfId="179" priority="188" operator="containsText" text="Select">
      <formula>NOT(ISERROR(SEARCH("Select",I529)))</formula>
    </cfRule>
  </conditionalFormatting>
  <conditionalFormatting sqref="I529:J529">
    <cfRule type="containsText" dxfId="178" priority="187" operator="containsText" text="No">
      <formula>NOT(ISERROR(SEARCH("No",I529)))</formula>
    </cfRule>
  </conditionalFormatting>
  <conditionalFormatting sqref="J534:K535 J539:K542">
    <cfRule type="containsText" dxfId="177" priority="185" operator="containsText" text="No">
      <formula>NOT(ISERROR(SEARCH("No",J534)))</formula>
    </cfRule>
  </conditionalFormatting>
  <conditionalFormatting sqref="I533:J533">
    <cfRule type="containsText" dxfId="176" priority="184" operator="containsText" text="Select">
      <formula>NOT(ISERROR(SEARCH("Select",I533)))</formula>
    </cfRule>
  </conditionalFormatting>
  <conditionalFormatting sqref="I533:J533">
    <cfRule type="containsText" dxfId="175" priority="183" operator="containsText" text="No">
      <formula>NOT(ISERROR(SEARCH("No",I533)))</formula>
    </cfRule>
  </conditionalFormatting>
  <conditionalFormatting sqref="J538:K538">
    <cfRule type="containsText" dxfId="174" priority="182" operator="containsText" text="Select">
      <formula>NOT(ISERROR(SEARCH("Select",J538)))</formula>
    </cfRule>
  </conditionalFormatting>
  <conditionalFormatting sqref="J538:K538">
    <cfRule type="containsText" dxfId="173" priority="181" operator="containsText" text="No">
      <formula>NOT(ISERROR(SEARCH("No",J538)))</formula>
    </cfRule>
  </conditionalFormatting>
  <conditionalFormatting sqref="I537:J537">
    <cfRule type="containsText" dxfId="172" priority="180" operator="containsText" text="Select">
      <formula>NOT(ISERROR(SEARCH("Select",I537)))</formula>
    </cfRule>
  </conditionalFormatting>
  <conditionalFormatting sqref="I537:J537">
    <cfRule type="containsText" dxfId="171" priority="179" operator="containsText" text="No">
      <formula>NOT(ISERROR(SEARCH("No",I537)))</formula>
    </cfRule>
  </conditionalFormatting>
  <conditionalFormatting sqref="O530:P530">
    <cfRule type="containsText" dxfId="170" priority="178" operator="containsText" text="Select">
      <formula>NOT(ISERROR(SEARCH("Select",O530)))</formula>
    </cfRule>
  </conditionalFormatting>
  <conditionalFormatting sqref="O530:P530">
    <cfRule type="containsText" dxfId="169" priority="177" operator="containsText" text="No">
      <formula>NOT(ISERROR(SEARCH("No",O530)))</formula>
    </cfRule>
  </conditionalFormatting>
  <conditionalFormatting sqref="O534:P535">
    <cfRule type="containsText" dxfId="168" priority="174" operator="containsText" text="Select">
      <formula>NOT(ISERROR(SEARCH("Select",O534)))</formula>
    </cfRule>
  </conditionalFormatting>
  <conditionalFormatting sqref="N529:O529">
    <cfRule type="containsText" dxfId="167" priority="176" operator="containsText" text="Select">
      <formula>NOT(ISERROR(SEARCH("Select",N529)))</formula>
    </cfRule>
  </conditionalFormatting>
  <conditionalFormatting sqref="N529:O529">
    <cfRule type="containsText" dxfId="166" priority="175" operator="containsText" text="No">
      <formula>NOT(ISERROR(SEARCH("No",N529)))</formula>
    </cfRule>
  </conditionalFormatting>
  <conditionalFormatting sqref="O534:P535">
    <cfRule type="containsText" dxfId="165" priority="173" operator="containsText" text="No">
      <formula>NOT(ISERROR(SEARCH("No",O534)))</formula>
    </cfRule>
  </conditionalFormatting>
  <conditionalFormatting sqref="N533:O533">
    <cfRule type="containsText" dxfId="164" priority="172" operator="containsText" text="Select">
      <formula>NOT(ISERROR(SEARCH("Select",N533)))</formula>
    </cfRule>
  </conditionalFormatting>
  <conditionalFormatting sqref="N533:O533">
    <cfRule type="containsText" dxfId="163" priority="171" operator="containsText" text="No">
      <formula>NOT(ISERROR(SEARCH("No",N533)))</formula>
    </cfRule>
  </conditionalFormatting>
  <conditionalFormatting sqref="O538:P538">
    <cfRule type="containsText" dxfId="162" priority="170" operator="containsText" text="Select">
      <formula>NOT(ISERROR(SEARCH("Select",O538)))</formula>
    </cfRule>
  </conditionalFormatting>
  <conditionalFormatting sqref="O542:P542">
    <cfRule type="containsText" dxfId="161" priority="165" operator="containsText" text="No">
      <formula>NOT(ISERROR(SEARCH("No",O542)))</formula>
    </cfRule>
  </conditionalFormatting>
  <conditionalFormatting sqref="N541:O541">
    <cfRule type="containsText" dxfId="160" priority="164" operator="containsText" text="Select">
      <formula>NOT(ISERROR(SEARCH("Select",N541)))</formula>
    </cfRule>
  </conditionalFormatting>
  <conditionalFormatting sqref="N541:O541">
    <cfRule type="containsText" dxfId="159" priority="163" operator="containsText" text="No">
      <formula>NOT(ISERROR(SEARCH("No",N541)))</formula>
    </cfRule>
  </conditionalFormatting>
  <conditionalFormatting sqref="G548 L548">
    <cfRule type="cellIs" dxfId="158" priority="161" operator="equal">
      <formula>"FALSE"</formula>
    </cfRule>
  </conditionalFormatting>
  <conditionalFormatting sqref="G548 L548">
    <cfRule type="cellIs" dxfId="157" priority="162" operator="equal">
      <formula>"TRUE"</formula>
    </cfRule>
  </conditionalFormatting>
  <conditionalFormatting sqref="J549:K549">
    <cfRule type="containsText" dxfId="156" priority="160" operator="containsText" text="Select">
      <formula>NOT(ISERROR(SEARCH("Select",J549)))</formula>
    </cfRule>
  </conditionalFormatting>
  <conditionalFormatting sqref="O558:P558">
    <cfRule type="containsText" dxfId="155" priority="158" operator="containsText" text="Select">
      <formula>NOT(ISERROR(SEARCH("Select",O558)))</formula>
    </cfRule>
  </conditionalFormatting>
  <conditionalFormatting sqref="O558:P558 J549:K549">
    <cfRule type="containsText" dxfId="154" priority="159" operator="containsText" text="No">
      <formula>NOT(ISERROR(SEARCH("No",J549)))</formula>
    </cfRule>
  </conditionalFormatting>
  <conditionalFormatting sqref="J553:K554 J558:K561">
    <cfRule type="containsText" dxfId="153" priority="155" operator="containsText" text="Select">
      <formula>NOT(ISERROR(SEARCH("Select",J553)))</formula>
    </cfRule>
  </conditionalFormatting>
  <conditionalFormatting sqref="I548:J548">
    <cfRule type="containsText" dxfId="152" priority="157" operator="containsText" text="Select">
      <formula>NOT(ISERROR(SEARCH("Select",I548)))</formula>
    </cfRule>
  </conditionalFormatting>
  <conditionalFormatting sqref="I548:J548">
    <cfRule type="containsText" dxfId="151" priority="156" operator="containsText" text="No">
      <formula>NOT(ISERROR(SEARCH("No",I548)))</formula>
    </cfRule>
  </conditionalFormatting>
  <conditionalFormatting sqref="J553:K554 J558:K561">
    <cfRule type="containsText" dxfId="150" priority="154" operator="containsText" text="No">
      <formula>NOT(ISERROR(SEARCH("No",J553)))</formula>
    </cfRule>
  </conditionalFormatting>
  <conditionalFormatting sqref="I552:J552">
    <cfRule type="containsText" dxfId="149" priority="153" operator="containsText" text="Select">
      <formula>NOT(ISERROR(SEARCH("Select",I552)))</formula>
    </cfRule>
  </conditionalFormatting>
  <conditionalFormatting sqref="I552:J552">
    <cfRule type="containsText" dxfId="148" priority="152" operator="containsText" text="No">
      <formula>NOT(ISERROR(SEARCH("No",I552)))</formula>
    </cfRule>
  </conditionalFormatting>
  <conditionalFormatting sqref="J557:K557">
    <cfRule type="containsText" dxfId="147" priority="151" operator="containsText" text="Select">
      <formula>NOT(ISERROR(SEARCH("Select",J557)))</formula>
    </cfRule>
  </conditionalFormatting>
  <conditionalFormatting sqref="J557:K557">
    <cfRule type="containsText" dxfId="146" priority="150" operator="containsText" text="No">
      <formula>NOT(ISERROR(SEARCH("No",J557)))</formula>
    </cfRule>
  </conditionalFormatting>
  <conditionalFormatting sqref="I556:J556">
    <cfRule type="containsText" dxfId="145" priority="149" operator="containsText" text="Select">
      <formula>NOT(ISERROR(SEARCH("Select",I556)))</formula>
    </cfRule>
  </conditionalFormatting>
  <conditionalFormatting sqref="I556:J556">
    <cfRule type="containsText" dxfId="144" priority="148" operator="containsText" text="No">
      <formula>NOT(ISERROR(SEARCH("No",I556)))</formula>
    </cfRule>
  </conditionalFormatting>
  <conditionalFormatting sqref="O549:P549">
    <cfRule type="containsText" dxfId="143" priority="147" operator="containsText" text="Select">
      <formula>NOT(ISERROR(SEARCH("Select",O549)))</formula>
    </cfRule>
  </conditionalFormatting>
  <conditionalFormatting sqref="O549:P549">
    <cfRule type="containsText" dxfId="142" priority="146" operator="containsText" text="No">
      <formula>NOT(ISERROR(SEARCH("No",O549)))</formula>
    </cfRule>
  </conditionalFormatting>
  <conditionalFormatting sqref="O553:P554">
    <cfRule type="containsText" dxfId="141" priority="143" operator="containsText" text="Select">
      <formula>NOT(ISERROR(SEARCH("Select",O553)))</formula>
    </cfRule>
  </conditionalFormatting>
  <conditionalFormatting sqref="N548:O548">
    <cfRule type="containsText" dxfId="140" priority="145" operator="containsText" text="Select">
      <formula>NOT(ISERROR(SEARCH("Select",N548)))</formula>
    </cfRule>
  </conditionalFormatting>
  <conditionalFormatting sqref="N548:O548">
    <cfRule type="containsText" dxfId="139" priority="144" operator="containsText" text="No">
      <formula>NOT(ISERROR(SEARCH("No",N548)))</formula>
    </cfRule>
  </conditionalFormatting>
  <conditionalFormatting sqref="O553:P554">
    <cfRule type="containsText" dxfId="138" priority="142" operator="containsText" text="No">
      <formula>NOT(ISERROR(SEARCH("No",O553)))</formula>
    </cfRule>
  </conditionalFormatting>
  <conditionalFormatting sqref="N552:O552">
    <cfRule type="containsText" dxfId="137" priority="141" operator="containsText" text="Select">
      <formula>NOT(ISERROR(SEARCH("Select",N552)))</formula>
    </cfRule>
  </conditionalFormatting>
  <conditionalFormatting sqref="N552:O552">
    <cfRule type="containsText" dxfId="136" priority="140" operator="containsText" text="No">
      <formula>NOT(ISERROR(SEARCH("No",N552)))</formula>
    </cfRule>
  </conditionalFormatting>
  <conditionalFormatting sqref="O557:P557">
    <cfRule type="containsText" dxfId="135" priority="139" operator="containsText" text="Select">
      <formula>NOT(ISERROR(SEARCH("Select",O557)))</formula>
    </cfRule>
  </conditionalFormatting>
  <conditionalFormatting sqref="O561:P561">
    <cfRule type="containsText" dxfId="134" priority="134" operator="containsText" text="No">
      <formula>NOT(ISERROR(SEARCH("No",O561)))</formula>
    </cfRule>
  </conditionalFormatting>
  <conditionalFormatting sqref="N560:O560">
    <cfRule type="containsText" dxfId="133" priority="133" operator="containsText" text="Select">
      <formula>NOT(ISERROR(SEARCH("Select",N560)))</formula>
    </cfRule>
  </conditionalFormatting>
  <conditionalFormatting sqref="N560:O560">
    <cfRule type="containsText" dxfId="132" priority="132" operator="containsText" text="No">
      <formula>NOT(ISERROR(SEARCH("No",N560)))</formula>
    </cfRule>
  </conditionalFormatting>
  <conditionalFormatting sqref="N827:O827 N823:O823 N819:O819">
    <cfRule type="endsWith" dxfId="131" priority="129" operator="endsWith" text="No">
      <formula>RIGHT(N819,LEN("No"))="No"</formula>
    </cfRule>
    <cfRule type="containsText" dxfId="130" priority="131" operator="containsText" text="Select">
      <formula>NOT(ISERROR(SEARCH("Select",N819)))</formula>
    </cfRule>
  </conditionalFormatting>
  <conditionalFormatting sqref="N827:O827 N823:O823 N819:O819">
    <cfRule type="containsText" dxfId="129" priority="130" operator="containsText" text="Not Addressed">
      <formula>NOT(ISERROR(SEARCH("Not Addressed",N819)))</formula>
    </cfRule>
  </conditionalFormatting>
  <conditionalFormatting sqref="N841:O841 N837:O837 N833:O833">
    <cfRule type="endsWith" dxfId="128" priority="126" operator="endsWith" text="No">
      <formula>RIGHT(N833,LEN("No"))="No"</formula>
    </cfRule>
    <cfRule type="containsText" dxfId="127" priority="128" operator="containsText" text="Select">
      <formula>NOT(ISERROR(SEARCH("Select",N833)))</formula>
    </cfRule>
  </conditionalFormatting>
  <conditionalFormatting sqref="N841:O841 N837:O837 N833:O833">
    <cfRule type="containsText" dxfId="126" priority="127" operator="containsText" text="Not Addressed">
      <formula>NOT(ISERROR(SEARCH("Not Addressed",N833)))</formula>
    </cfRule>
  </conditionalFormatting>
  <conditionalFormatting sqref="N855:O855 N851:O851 N847:O847">
    <cfRule type="endsWith" dxfId="125" priority="123" operator="endsWith" text="No">
      <formula>RIGHT(N847,LEN("No"))="No"</formula>
    </cfRule>
    <cfRule type="containsText" dxfId="124" priority="125" operator="containsText" text="Select">
      <formula>NOT(ISERROR(SEARCH("Select",N847)))</formula>
    </cfRule>
  </conditionalFormatting>
  <conditionalFormatting sqref="N855:O855 N851:O851 N847:O847">
    <cfRule type="containsText" dxfId="123" priority="124" operator="containsText" text="Not Addressed">
      <formula>NOT(ISERROR(SEARCH("Not Addressed",N847)))</formula>
    </cfRule>
  </conditionalFormatting>
  <conditionalFormatting sqref="N869:O869 N865:O865 N861:O861">
    <cfRule type="endsWith" dxfId="122" priority="120" operator="endsWith" text="No">
      <formula>RIGHT(N861,LEN("No"))="No"</formula>
    </cfRule>
    <cfRule type="containsText" dxfId="121" priority="122" operator="containsText" text="Select">
      <formula>NOT(ISERROR(SEARCH("Select",N861)))</formula>
    </cfRule>
  </conditionalFormatting>
  <conditionalFormatting sqref="N869:O869 N865:O865 N861:O861">
    <cfRule type="containsText" dxfId="120" priority="121" operator="containsText" text="Not Addressed">
      <formula>NOT(ISERROR(SEARCH("Not Addressed",N861)))</formula>
    </cfRule>
  </conditionalFormatting>
  <conditionalFormatting sqref="N883:O883 N879:O879 N875:O875">
    <cfRule type="endsWith" dxfId="119" priority="117" operator="endsWith" text="No">
      <formula>RIGHT(N875,LEN("No"))="No"</formula>
    </cfRule>
    <cfRule type="containsText" dxfId="118" priority="119" operator="containsText" text="Select">
      <formula>NOT(ISERROR(SEARCH("Select",N875)))</formula>
    </cfRule>
  </conditionalFormatting>
  <conditionalFormatting sqref="N883:O883 N879:O879 N875:O875">
    <cfRule type="containsText" dxfId="117" priority="118" operator="containsText" text="Not Addressed">
      <formula>NOT(ISERROR(SEARCH("Not Addressed",N875)))</formula>
    </cfRule>
  </conditionalFormatting>
  <conditionalFormatting sqref="N897:O897 N893:O893 N889:O889">
    <cfRule type="endsWith" dxfId="116" priority="114" operator="endsWith" text="No">
      <formula>RIGHT(N889,LEN("No"))="No"</formula>
    </cfRule>
    <cfRule type="containsText" dxfId="115" priority="116" operator="containsText" text="Select">
      <formula>NOT(ISERROR(SEARCH("Select",N889)))</formula>
    </cfRule>
  </conditionalFormatting>
  <conditionalFormatting sqref="N897:O897 N893:O893 N889:O889">
    <cfRule type="containsText" dxfId="114" priority="115" operator="containsText" text="Not Addressed">
      <formula>NOT(ISERROR(SEARCH("Not Addressed",N889)))</formula>
    </cfRule>
  </conditionalFormatting>
  <conditionalFormatting sqref="I910:J910">
    <cfRule type="containsText" dxfId="113" priority="112" operator="containsText" text="Not Addressed">
      <formula>NOT(ISERROR(SEARCH("Not Addressed",I910)))</formula>
    </cfRule>
    <cfRule type="containsText" dxfId="112" priority="113" operator="containsText" text="Select">
      <formula>NOT(ISERROR(SEARCH("Select",I910)))</formula>
    </cfRule>
  </conditionalFormatting>
  <conditionalFormatting sqref="I934:J934">
    <cfRule type="containsText" dxfId="111" priority="110" operator="containsText" text="Not Addressed">
      <formula>NOT(ISERROR(SEARCH("Not Addressed",I934)))</formula>
    </cfRule>
    <cfRule type="containsText" dxfId="110" priority="111" operator="containsText" text="Select">
      <formula>NOT(ISERROR(SEARCH("Select",I934)))</formula>
    </cfRule>
  </conditionalFormatting>
  <conditionalFormatting sqref="I914:J914">
    <cfRule type="containsText" dxfId="109" priority="108" operator="containsText" text="Not Addressed">
      <formula>NOT(ISERROR(SEARCH("Not Addressed",I914)))</formula>
    </cfRule>
    <cfRule type="containsText" dxfId="108" priority="109" operator="containsText" text="Select">
      <formula>NOT(ISERROR(SEARCH("Select",I914)))</formula>
    </cfRule>
  </conditionalFormatting>
  <conditionalFormatting sqref="I918:J918">
    <cfRule type="containsText" dxfId="107" priority="106" operator="containsText" text="Not Addressed">
      <formula>NOT(ISERROR(SEARCH("Not Addressed",I918)))</formula>
    </cfRule>
    <cfRule type="containsText" dxfId="106" priority="107" operator="containsText" text="Select">
      <formula>NOT(ISERROR(SEARCH("Select",I918)))</formula>
    </cfRule>
  </conditionalFormatting>
  <conditionalFormatting sqref="I922:J922">
    <cfRule type="containsText" dxfId="105" priority="104" operator="containsText" text="Not Addressed">
      <formula>NOT(ISERROR(SEARCH("Not Addressed",I922)))</formula>
    </cfRule>
    <cfRule type="containsText" dxfId="104" priority="105" operator="containsText" text="Select">
      <formula>NOT(ISERROR(SEARCH("Select",I922)))</formula>
    </cfRule>
  </conditionalFormatting>
  <conditionalFormatting sqref="I926:J926">
    <cfRule type="containsText" dxfId="103" priority="102" operator="containsText" text="Not Addressed">
      <formula>NOT(ISERROR(SEARCH("Not Addressed",I926)))</formula>
    </cfRule>
    <cfRule type="containsText" dxfId="102" priority="103" operator="containsText" text="Select">
      <formula>NOT(ISERROR(SEARCH("Select",I926)))</formula>
    </cfRule>
  </conditionalFormatting>
  <conditionalFormatting sqref="I930:J930">
    <cfRule type="containsText" dxfId="101" priority="100" operator="containsText" text="Not Addressed">
      <formula>NOT(ISERROR(SEARCH("Not Addressed",I930)))</formula>
    </cfRule>
    <cfRule type="containsText" dxfId="100" priority="101" operator="containsText" text="Select">
      <formula>NOT(ISERROR(SEARCH("Select",I930)))</formula>
    </cfRule>
  </conditionalFormatting>
  <conditionalFormatting sqref="I938:J938">
    <cfRule type="containsText" dxfId="99" priority="98" operator="containsText" text="Not Addressed">
      <formula>NOT(ISERROR(SEARCH("Not Addressed",I938)))</formula>
    </cfRule>
    <cfRule type="containsText" dxfId="98" priority="99" operator="containsText" text="Select">
      <formula>NOT(ISERROR(SEARCH("Select",I938)))</formula>
    </cfRule>
  </conditionalFormatting>
  <conditionalFormatting sqref="I942:J942">
    <cfRule type="containsText" dxfId="97" priority="96" operator="containsText" text="Not Addressed">
      <formula>NOT(ISERROR(SEARCH("Not Addressed",I942)))</formula>
    </cfRule>
    <cfRule type="containsText" dxfId="96" priority="97" operator="containsText" text="Select">
      <formula>NOT(ISERROR(SEARCH("Select",I942)))</formula>
    </cfRule>
  </conditionalFormatting>
  <conditionalFormatting sqref="I946:J946">
    <cfRule type="containsText" dxfId="95" priority="94" operator="containsText" text="Not Addressed">
      <formula>NOT(ISERROR(SEARCH("Not Addressed",I946)))</formula>
    </cfRule>
    <cfRule type="containsText" dxfId="94" priority="95" operator="containsText" text="Select">
      <formula>NOT(ISERROR(SEARCH("Select",I946)))</formula>
    </cfRule>
  </conditionalFormatting>
  <conditionalFormatting sqref="I950:J950">
    <cfRule type="containsText" dxfId="93" priority="92" operator="containsText" text="Not Addressed">
      <formula>NOT(ISERROR(SEARCH("Not Addressed",I950)))</formula>
    </cfRule>
    <cfRule type="containsText" dxfId="92" priority="93" operator="containsText" text="Select">
      <formula>NOT(ISERROR(SEARCH("Select",I950)))</formula>
    </cfRule>
  </conditionalFormatting>
  <conditionalFormatting sqref="I966:J966">
    <cfRule type="containsText" dxfId="91" priority="90" operator="containsText" text="Not Addressed">
      <formula>NOT(ISERROR(SEARCH("Not Addressed",I966)))</formula>
    </cfRule>
    <cfRule type="containsText" dxfId="90" priority="91" operator="containsText" text="Select">
      <formula>NOT(ISERROR(SEARCH("Select",I966)))</formula>
    </cfRule>
  </conditionalFormatting>
  <conditionalFormatting sqref="I954:J954">
    <cfRule type="containsText" dxfId="89" priority="88" operator="containsText" text="Not Addressed">
      <formula>NOT(ISERROR(SEARCH("Not Addressed",I954)))</formula>
    </cfRule>
    <cfRule type="containsText" dxfId="88" priority="89" operator="containsText" text="Select">
      <formula>NOT(ISERROR(SEARCH("Select",I954)))</formula>
    </cfRule>
  </conditionalFormatting>
  <conditionalFormatting sqref="I958:J958">
    <cfRule type="containsText" dxfId="87" priority="86" operator="containsText" text="Not Addressed">
      <formula>NOT(ISERROR(SEARCH("Not Addressed",I958)))</formula>
    </cfRule>
    <cfRule type="containsText" dxfId="86" priority="87" operator="containsText" text="Select">
      <formula>NOT(ISERROR(SEARCH("Select",I958)))</formula>
    </cfRule>
  </conditionalFormatting>
  <conditionalFormatting sqref="I962:J962">
    <cfRule type="containsText" dxfId="85" priority="84" operator="containsText" text="Not Addressed">
      <formula>NOT(ISERROR(SEARCH("Not Addressed",I962)))</formula>
    </cfRule>
    <cfRule type="containsText" dxfId="84" priority="85" operator="containsText" text="Select">
      <formula>NOT(ISERROR(SEARCH("Select",I962)))</formula>
    </cfRule>
  </conditionalFormatting>
  <conditionalFormatting sqref="I979:J979">
    <cfRule type="containsText" dxfId="83" priority="83" operator="containsText" text="Select">
      <formula>NOT(ISERROR(SEARCH("Select",I979)))</formula>
    </cfRule>
  </conditionalFormatting>
  <conditionalFormatting sqref="I979:J979">
    <cfRule type="containsText" dxfId="82" priority="82" operator="containsText" text="Not Addressed">
      <formula>NOT(ISERROR(SEARCH("Not Addressed",I979)))</formula>
    </cfRule>
  </conditionalFormatting>
  <conditionalFormatting sqref="N979:O979">
    <cfRule type="containsText" dxfId="81" priority="81" operator="containsText" text="Select">
      <formula>NOT(ISERROR(SEARCH("Select",N979)))</formula>
    </cfRule>
  </conditionalFormatting>
  <conditionalFormatting sqref="N979:O979">
    <cfRule type="containsText" dxfId="80" priority="80" operator="containsText" text="Not Addressed">
      <formula>NOT(ISERROR(SEARCH("Not Addressed",N979)))</formula>
    </cfRule>
  </conditionalFormatting>
  <conditionalFormatting sqref="I984:J984">
    <cfRule type="containsText" dxfId="79" priority="79" operator="containsText" text="Select">
      <formula>NOT(ISERROR(SEARCH("Select",I984)))</formula>
    </cfRule>
  </conditionalFormatting>
  <conditionalFormatting sqref="I984:J984">
    <cfRule type="containsText" dxfId="78" priority="78" operator="containsText" text="Not Addressed">
      <formula>NOT(ISERROR(SEARCH("Not Addressed",I984)))</formula>
    </cfRule>
  </conditionalFormatting>
  <conditionalFormatting sqref="N984:O984">
    <cfRule type="containsText" dxfId="77" priority="77" operator="containsText" text="Select">
      <formula>NOT(ISERROR(SEARCH("Select",N984)))</formula>
    </cfRule>
  </conditionalFormatting>
  <conditionalFormatting sqref="N984:O984">
    <cfRule type="containsText" dxfId="76" priority="76" operator="containsText" text="Not Addressed">
      <formula>NOT(ISERROR(SEARCH("Not Addressed",N984)))</formula>
    </cfRule>
  </conditionalFormatting>
  <conditionalFormatting sqref="M972">
    <cfRule type="containsText" dxfId="75" priority="75" operator="containsText" text="Select">
      <formula>NOT(ISERROR(SEARCH("Select",M972)))</formula>
    </cfRule>
  </conditionalFormatting>
  <conditionalFormatting sqref="M972">
    <cfRule type="containsText" dxfId="74" priority="74" operator="containsText" text="Not Addressed">
      <formula>NOT(ISERROR(SEARCH("Not Addressed",M972)))</formula>
    </cfRule>
  </conditionalFormatting>
  <conditionalFormatting sqref="G996:G1002">
    <cfRule type="cellIs" dxfId="73" priority="73" operator="equal">
      <formula>"TRUE"</formula>
    </cfRule>
  </conditionalFormatting>
  <conditionalFormatting sqref="G1004:G1010">
    <cfRule type="cellIs" dxfId="72" priority="72" operator="equal">
      <formula>"TRUE"</formula>
    </cfRule>
  </conditionalFormatting>
  <conditionalFormatting sqref="O997:P997 O1001:P1001 O1005:P1005 O1009:P1009">
    <cfRule type="containsText" dxfId="71" priority="71" operator="containsText" text="Select">
      <formula>NOT(ISERROR(SEARCH("Select",O997)))</formula>
    </cfRule>
  </conditionalFormatting>
  <conditionalFormatting sqref="O1009:P1009 O1005:P1005 O1001:P1001 O997:P997">
    <cfRule type="containsText" dxfId="70" priority="70" operator="containsText" text="No">
      <formula>NOT(ISERROR(SEARCH("No",O997)))</formula>
    </cfRule>
  </conditionalFormatting>
  <conditionalFormatting sqref="T161:U161">
    <cfRule type="containsText" dxfId="69" priority="69" operator="containsText" text="Select">
      <formula>NOT(ISERROR(SEARCH("Select",T161)))</formula>
    </cfRule>
  </conditionalFormatting>
  <conditionalFormatting sqref="T197:U197">
    <cfRule type="containsText" dxfId="68" priority="68" operator="containsText" text="Select">
      <formula>NOT(ISERROR(SEARCH("Select",T197)))</formula>
    </cfRule>
  </conditionalFormatting>
  <conditionalFormatting sqref="T217:U217">
    <cfRule type="containsText" dxfId="67" priority="67" operator="containsText" text="Select">
      <formula>NOT(ISERROR(SEARCH("Select",T217)))</formula>
    </cfRule>
  </conditionalFormatting>
  <conditionalFormatting sqref="T228:U228">
    <cfRule type="containsText" dxfId="66" priority="66" operator="containsText" text="Select">
      <formula>NOT(ISERROR(SEARCH("Select",T228)))</formula>
    </cfRule>
  </conditionalFormatting>
  <conditionalFormatting sqref="T231:U231">
    <cfRule type="containsText" dxfId="65" priority="65" operator="containsText" text="Select">
      <formula>NOT(ISERROR(SEARCH("Select",T231)))</formula>
    </cfRule>
  </conditionalFormatting>
  <conditionalFormatting sqref="T242:U242">
    <cfRule type="containsText" dxfId="64" priority="64" operator="containsText" text="Select">
      <formula>NOT(ISERROR(SEARCH("Select",T242)))</formula>
    </cfRule>
  </conditionalFormatting>
  <conditionalFormatting sqref="T257:U257">
    <cfRule type="containsText" dxfId="63" priority="63" operator="containsText" text="Select">
      <formula>NOT(ISERROR(SEARCH("Select",T257)))</formula>
    </cfRule>
  </conditionalFormatting>
  <conditionalFormatting sqref="T263:U263">
    <cfRule type="containsText" dxfId="62" priority="62" operator="containsText" text="Select">
      <formula>NOT(ISERROR(SEARCH("Select",T263)))</formula>
    </cfRule>
  </conditionalFormatting>
  <conditionalFormatting sqref="T266:U266">
    <cfRule type="containsText" dxfId="61" priority="61" operator="containsText" text="Select">
      <formula>NOT(ISERROR(SEARCH("Select",T266)))</formula>
    </cfRule>
  </conditionalFormatting>
  <conditionalFormatting sqref="T269:U269">
    <cfRule type="containsText" dxfId="60" priority="60" operator="containsText" text="Select">
      <formula>NOT(ISERROR(SEARCH("Select",T269)))</formula>
    </cfRule>
  </conditionalFormatting>
  <conditionalFormatting sqref="T273:U273">
    <cfRule type="containsText" dxfId="59" priority="59" operator="containsText" text="Select">
      <formula>NOT(ISERROR(SEARCH("Select",T273)))</formula>
    </cfRule>
  </conditionalFormatting>
  <conditionalFormatting sqref="T276:U276">
    <cfRule type="containsText" dxfId="58" priority="58" operator="containsText" text="Select">
      <formula>NOT(ISERROR(SEARCH("Select",T276)))</formula>
    </cfRule>
  </conditionalFormatting>
  <conditionalFormatting sqref="T286:U286">
    <cfRule type="containsText" dxfId="57" priority="57" operator="containsText" text="Select">
      <formula>NOT(ISERROR(SEARCH("Select",T286)))</formula>
    </cfRule>
  </conditionalFormatting>
  <conditionalFormatting sqref="T570:U570">
    <cfRule type="containsText" dxfId="56" priority="56" operator="containsText" text="Select">
      <formula>NOT(ISERROR(SEARCH("Select",T570)))</formula>
    </cfRule>
  </conditionalFormatting>
  <conditionalFormatting sqref="T419:U419">
    <cfRule type="containsText" dxfId="55" priority="47" operator="containsText" text="Select">
      <formula>NOT(ISERROR(SEARCH("Select",T419)))</formula>
    </cfRule>
  </conditionalFormatting>
  <conditionalFormatting sqref="T584:U584">
    <cfRule type="containsText" dxfId="54" priority="55" operator="containsText" text="Select">
      <formula>NOT(ISERROR(SEARCH("Select",T584)))</formula>
    </cfRule>
  </conditionalFormatting>
  <conditionalFormatting sqref="T602:U602">
    <cfRule type="containsText" dxfId="53" priority="54" operator="containsText" text="Select">
      <formula>NOT(ISERROR(SEARCH("Select",T602)))</formula>
    </cfRule>
  </conditionalFormatting>
  <conditionalFormatting sqref="T305:U305">
    <cfRule type="containsText" dxfId="52" priority="53" operator="containsText" text="Select">
      <formula>NOT(ISERROR(SEARCH("Select",T305)))</formula>
    </cfRule>
  </conditionalFormatting>
  <conditionalFormatting sqref="T324:U324">
    <cfRule type="containsText" dxfId="51" priority="52" operator="containsText" text="Select">
      <formula>NOT(ISERROR(SEARCH("Select",T324)))</formula>
    </cfRule>
  </conditionalFormatting>
  <conditionalFormatting sqref="T343:U343">
    <cfRule type="containsText" dxfId="50" priority="51" operator="containsText" text="Select">
      <formula>NOT(ISERROR(SEARCH("Select",T343)))</formula>
    </cfRule>
  </conditionalFormatting>
  <conditionalFormatting sqref="T362:U362">
    <cfRule type="containsText" dxfId="49" priority="50" operator="containsText" text="Select">
      <formula>NOT(ISERROR(SEARCH("Select",T362)))</formula>
    </cfRule>
  </conditionalFormatting>
  <conditionalFormatting sqref="T381:U381">
    <cfRule type="containsText" dxfId="48" priority="49" operator="containsText" text="Select">
      <formula>NOT(ISERROR(SEARCH("Select",T381)))</formula>
    </cfRule>
  </conditionalFormatting>
  <conditionalFormatting sqref="T400:U400">
    <cfRule type="containsText" dxfId="47" priority="48" operator="containsText" text="Select">
      <formula>NOT(ISERROR(SEARCH("Select",T400)))</formula>
    </cfRule>
  </conditionalFormatting>
  <conditionalFormatting sqref="T438:U438">
    <cfRule type="containsText" dxfId="46" priority="46" operator="containsText" text="Select">
      <formula>NOT(ISERROR(SEARCH("Select",T438)))</formula>
    </cfRule>
  </conditionalFormatting>
  <conditionalFormatting sqref="T457:U457">
    <cfRule type="containsText" dxfId="45" priority="45" operator="containsText" text="Select">
      <formula>NOT(ISERROR(SEARCH("Select",T457)))</formula>
    </cfRule>
  </conditionalFormatting>
  <conditionalFormatting sqref="T476:U476">
    <cfRule type="containsText" dxfId="44" priority="44" operator="containsText" text="Select">
      <formula>NOT(ISERROR(SEARCH("Select",T476)))</formula>
    </cfRule>
  </conditionalFormatting>
  <conditionalFormatting sqref="T495:U495">
    <cfRule type="containsText" dxfId="43" priority="43" operator="containsText" text="Select">
      <formula>NOT(ISERROR(SEARCH("Select",T495)))</formula>
    </cfRule>
  </conditionalFormatting>
  <conditionalFormatting sqref="T514:U514">
    <cfRule type="containsText" dxfId="42" priority="42" operator="containsText" text="Select">
      <formula>NOT(ISERROR(SEARCH("Select",T514)))</formula>
    </cfRule>
  </conditionalFormatting>
  <conditionalFormatting sqref="T533:U533">
    <cfRule type="containsText" dxfId="41" priority="41" operator="containsText" text="Select">
      <formula>NOT(ISERROR(SEARCH("Select",T533)))</formula>
    </cfRule>
  </conditionalFormatting>
  <conditionalFormatting sqref="T552:U552">
    <cfRule type="containsText" dxfId="40" priority="40" operator="containsText" text="Select">
      <formula>NOT(ISERROR(SEARCH("Select",T552)))</formula>
    </cfRule>
  </conditionalFormatting>
  <conditionalFormatting sqref="T617:U617">
    <cfRule type="containsText" dxfId="39" priority="39" operator="containsText" text="Select">
      <formula>NOT(ISERROR(SEARCH("Select",T617)))</formula>
    </cfRule>
  </conditionalFormatting>
  <conditionalFormatting sqref="T628:U628">
    <cfRule type="containsText" dxfId="38" priority="38" operator="containsText" text="Select">
      <formula>NOT(ISERROR(SEARCH("Select",T628)))</formula>
    </cfRule>
  </conditionalFormatting>
  <conditionalFormatting sqref="T640:U640">
    <cfRule type="containsText" dxfId="37" priority="37" operator="containsText" text="Select">
      <formula>NOT(ISERROR(SEARCH("Select",T640)))</formula>
    </cfRule>
  </conditionalFormatting>
  <conditionalFormatting sqref="T645:U645">
    <cfRule type="containsText" dxfId="36" priority="36" operator="containsText" text="Select">
      <formula>NOT(ISERROR(SEARCH("Select",T645)))</formula>
    </cfRule>
  </conditionalFormatting>
  <conditionalFormatting sqref="T654:U654">
    <cfRule type="containsText" dxfId="35" priority="35" operator="containsText" text="Select">
      <formula>NOT(ISERROR(SEARCH("Select",T654)))</formula>
    </cfRule>
  </conditionalFormatting>
  <conditionalFormatting sqref="T662:U662">
    <cfRule type="containsText" dxfId="34" priority="34" operator="containsText" text="Select">
      <formula>NOT(ISERROR(SEARCH("Select",T662)))</formula>
    </cfRule>
  </conditionalFormatting>
  <conditionalFormatting sqref="T670:U670">
    <cfRule type="containsText" dxfId="33" priority="33" operator="containsText" text="Select">
      <formula>NOT(ISERROR(SEARCH("Select",T670)))</formula>
    </cfRule>
  </conditionalFormatting>
  <conditionalFormatting sqref="T676:U676">
    <cfRule type="containsText" dxfId="32" priority="32" operator="containsText" text="Select">
      <formula>NOT(ISERROR(SEARCH("Select",T676)))</formula>
    </cfRule>
  </conditionalFormatting>
  <conditionalFormatting sqref="T690:U690">
    <cfRule type="containsText" dxfId="31" priority="31" operator="containsText" text="Select">
      <formula>NOT(ISERROR(SEARCH("Select",T690)))</formula>
    </cfRule>
  </conditionalFormatting>
  <conditionalFormatting sqref="T702:U702">
    <cfRule type="containsText" dxfId="30" priority="30" operator="containsText" text="Select">
      <formula>NOT(ISERROR(SEARCH("Select",T702)))</formula>
    </cfRule>
  </conditionalFormatting>
  <conditionalFormatting sqref="T711:U711">
    <cfRule type="containsText" dxfId="29" priority="29" operator="containsText" text="Select">
      <formula>NOT(ISERROR(SEARCH("Select",T711)))</formula>
    </cfRule>
  </conditionalFormatting>
  <conditionalFormatting sqref="T715:U715">
    <cfRule type="containsText" dxfId="28" priority="28" operator="containsText" text="Select">
      <formula>NOT(ISERROR(SEARCH("Select",T715)))</formula>
    </cfRule>
  </conditionalFormatting>
  <conditionalFormatting sqref="T723:U723">
    <cfRule type="containsText" dxfId="27" priority="27" operator="containsText" text="Select">
      <formula>NOT(ISERROR(SEARCH("Select",T723)))</formula>
    </cfRule>
  </conditionalFormatting>
  <conditionalFormatting sqref="T737:U737">
    <cfRule type="containsText" dxfId="26" priority="26" operator="containsText" text="Select">
      <formula>NOT(ISERROR(SEARCH("Select",T737)))</formula>
    </cfRule>
  </conditionalFormatting>
  <conditionalFormatting sqref="T751:U751">
    <cfRule type="containsText" dxfId="25" priority="25" operator="containsText" text="Select">
      <formula>NOT(ISERROR(SEARCH("Select",T751)))</formula>
    </cfRule>
  </conditionalFormatting>
  <conditionalFormatting sqref="T765:U765">
    <cfRule type="containsText" dxfId="24" priority="24" operator="containsText" text="Select">
      <formula>NOT(ISERROR(SEARCH("Select",T765)))</formula>
    </cfRule>
  </conditionalFormatting>
  <conditionalFormatting sqref="T823:U823">
    <cfRule type="containsText" dxfId="23" priority="23" operator="containsText" text="Select">
      <formula>NOT(ISERROR(SEARCH("Select",T823)))</formula>
    </cfRule>
  </conditionalFormatting>
  <conditionalFormatting sqref="T837:U837">
    <cfRule type="containsText" dxfId="22" priority="22" operator="containsText" text="Select">
      <formula>NOT(ISERROR(SEARCH("Select",T837)))</formula>
    </cfRule>
  </conditionalFormatting>
  <conditionalFormatting sqref="T851:U851">
    <cfRule type="containsText" dxfId="21" priority="21" operator="containsText" text="Select">
      <formula>NOT(ISERROR(SEARCH("Select",T851)))</formula>
    </cfRule>
  </conditionalFormatting>
  <conditionalFormatting sqref="T865:U865">
    <cfRule type="containsText" dxfId="20" priority="20" operator="containsText" text="Select">
      <formula>NOT(ISERROR(SEARCH("Select",T865)))</formula>
    </cfRule>
  </conditionalFormatting>
  <conditionalFormatting sqref="T879:U879">
    <cfRule type="containsText" dxfId="19" priority="19" operator="containsText" text="Select">
      <formula>NOT(ISERROR(SEARCH("Select",T879)))</formula>
    </cfRule>
  </conditionalFormatting>
  <conditionalFormatting sqref="T893:U893">
    <cfRule type="containsText" dxfId="18" priority="18" operator="containsText" text="Select">
      <formula>NOT(ISERROR(SEARCH("Select",T893)))</formula>
    </cfRule>
  </conditionalFormatting>
  <conditionalFormatting sqref="T901:U901">
    <cfRule type="containsText" dxfId="17" priority="17" operator="containsText" text="Select">
      <formula>NOT(ISERROR(SEARCH("Select",T901)))</formula>
    </cfRule>
  </conditionalFormatting>
  <conditionalFormatting sqref="T905:U905">
    <cfRule type="containsText" dxfId="16" priority="16" operator="containsText" text="Select">
      <formula>NOT(ISERROR(SEARCH("Select",T905)))</formula>
    </cfRule>
  </conditionalFormatting>
  <conditionalFormatting sqref="T918:U918">
    <cfRule type="containsText" dxfId="15" priority="15" operator="containsText" text="Select">
      <formula>NOT(ISERROR(SEARCH("Select",T918)))</formula>
    </cfRule>
  </conditionalFormatting>
  <conditionalFormatting sqref="T950:U950">
    <cfRule type="containsText" dxfId="14" priority="14" operator="containsText" text="Select">
      <formula>NOT(ISERROR(SEARCH("Select",T950)))</formula>
    </cfRule>
  </conditionalFormatting>
  <conditionalFormatting sqref="T974:U974">
    <cfRule type="containsText" dxfId="13" priority="13" operator="containsText" text="Select">
      <formula>NOT(ISERROR(SEARCH("Select",T974)))</formula>
    </cfRule>
  </conditionalFormatting>
  <conditionalFormatting sqref="T991:U991">
    <cfRule type="containsText" dxfId="12" priority="12" operator="containsText" text="Select">
      <formula>NOT(ISERROR(SEARCH("Select",T991)))</formula>
    </cfRule>
  </conditionalFormatting>
  <conditionalFormatting sqref="O992">
    <cfRule type="containsText" dxfId="11" priority="11" operator="containsText" text="Select">
      <formula>NOT(ISERROR(SEARCH("Select",O992)))</formula>
    </cfRule>
  </conditionalFormatting>
  <conditionalFormatting sqref="O992">
    <cfRule type="containsText" dxfId="10" priority="10" operator="containsText" text="Not Addressed">
      <formula>NOT(ISERROR(SEARCH("Not Addressed",O992)))</formula>
    </cfRule>
  </conditionalFormatting>
  <conditionalFormatting sqref="T1002:U1002">
    <cfRule type="containsText" dxfId="9" priority="9" operator="containsText" text="Select">
      <formula>NOT(ISERROR(SEARCH("Select",T1002)))</formula>
    </cfRule>
  </conditionalFormatting>
  <conditionalFormatting sqref="T1016:U1016">
    <cfRule type="containsText" dxfId="8" priority="8" operator="containsText" text="Select">
      <formula>NOT(ISERROR(SEARCH("Select",T1016)))</formula>
    </cfRule>
  </conditionalFormatting>
  <conditionalFormatting sqref="T1019:U1019">
    <cfRule type="containsText" dxfId="7" priority="7" operator="containsText" text="Select">
      <formula>NOT(ISERROR(SEARCH("Select",T1019)))</formula>
    </cfRule>
  </conditionalFormatting>
  <conditionalFormatting sqref="T1024:U1024">
    <cfRule type="containsText" dxfId="6" priority="6" operator="containsText" text="Select">
      <formula>NOT(ISERROR(SEARCH("Select",T1024)))</formula>
    </cfRule>
  </conditionalFormatting>
  <conditionalFormatting sqref="T1027:U1027">
    <cfRule type="containsText" dxfId="5" priority="5" operator="containsText" text="Select">
      <formula>NOT(ISERROR(SEARCH("Select",T1027)))</formula>
    </cfRule>
  </conditionalFormatting>
  <conditionalFormatting sqref="T1030:U1030">
    <cfRule type="containsText" dxfId="4" priority="4" operator="containsText" text="Select">
      <formula>NOT(ISERROR(SEARCH("Select",T1030)))</formula>
    </cfRule>
  </conditionalFormatting>
  <conditionalFormatting sqref="T1033:U1033">
    <cfRule type="containsText" dxfId="3" priority="3" operator="containsText" text="Select">
      <formula>NOT(ISERROR(SEARCH("Select",T1033)))</formula>
    </cfRule>
  </conditionalFormatting>
  <conditionalFormatting sqref="T33:U33">
    <cfRule type="containsText" dxfId="2" priority="2" operator="containsText" text="Select">
      <formula>NOT(ISERROR(SEARCH("Select",T33)))</formula>
    </cfRule>
  </conditionalFormatting>
  <dataValidations count="23">
    <dataValidation type="list" allowBlank="1" showInputMessage="1" showErrorMessage="1" sqref="M972:O972" xr:uid="{00000000-0002-0000-0A00-000000000000}">
      <formula1>"Select, Needed, Not Needed, To be Determined by..., Not Addressed"</formula1>
    </dataValidation>
    <dataValidation type="date" operator="greaterThan" allowBlank="1" showInputMessage="1" showErrorMessage="1" sqref="M974:O974" xr:uid="{00000000-0002-0000-0A00-000001000000}">
      <formula1>367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A00-000002000000}">
      <formula1>"Select, Accept, Reject, Not Addressed"</formula1>
    </dataValidation>
    <dataValidation type="list" allowBlank="1" showInputMessage="1" showErrorMessage="1" sqref="J730:Q730 J744:Q744 J758:Q758 J772:Q772 J786:Q786 J800:Q800" xr:uid="{00000000-0002-0000-0A00-000003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H711:J711" xr:uid="{00000000-0002-0000-0A00-000004000000}">
      <formula1>"Select, Meeting Notice, Individual Student Invite, Other, Not Addressed"</formula1>
    </dataValidation>
    <dataValidation type="list" allowBlank="1" showInputMessage="1" showErrorMessage="1" sqref="N624:O624 N628:O628 N632:O632 I650:J650 I665:J665 I681:J681 I693:J693 I705:J705" xr:uid="{00000000-0002-0000-0A00-000005000000}">
      <formula1>"Select, Yes, No, Not Addressed, Not Applicable"</formula1>
    </dataValidation>
    <dataValidation type="list" allowBlank="1" showInputMessage="1" showErrorMessage="1" sqref="I618:L618" xr:uid="{00000000-0002-0000-0A00-000006000000}">
      <formula1>"Select, With Accommodations, Without Accommodations, No Assessment Required, Not Addressed"</formula1>
    </dataValidation>
    <dataValidation type="list" allowBlank="1" showInputMessage="1" showErrorMessage="1" sqref="I612:J612" xr:uid="{00000000-0002-0000-0A00-000007000000}">
      <formula1>"Select, Not Applicable, Yes, Not Addressed"</formula1>
    </dataValidation>
    <dataValidation type="list" allowBlank="1" showInputMessage="1" showErrorMessage="1" sqref="N607:O607" xr:uid="{00000000-0002-0000-0A00-000008000000}">
      <formula1>"Select, Regular, Not Required, Adaptive, Not Addressed"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A00-000009000000}">
      <formula1>"Select, Yes, No, Not Addressed"</formula1>
    </dataValidation>
    <dataValidation type="list" allowBlank="1" showInputMessage="1" showErrorMessage="1" sqref="O6" xr:uid="{00000000-0002-0000-0A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237:J237 O237:P237 I242:J242 O242:P242 I247:J247 O247:P247 I252:J252 O252:P252" xr:uid="{00000000-0002-0000-0A00-00000B000000}">
      <formula1>"Select, Present, Excused, Unexcused, Not Applicable "</formula1>
    </dataValidation>
    <dataValidation type="list" allowBlank="1" showInputMessage="1" showErrorMessage="1" sqref="O222:P222 K715 K258:N258" xr:uid="{00000000-0002-0000-0A00-00000C000000}">
      <formula1>"Select, Yes, No"</formula1>
    </dataValidation>
    <dataValidation type="list" allowBlank="1" showInputMessage="1" showErrorMessage="1" sqref="I217:J217 O217:P217 I222:J222" xr:uid="{00000000-0002-0000-0A00-00000D000000}">
      <formula1>"Select, Agree, Disagree, No Signature"</formula1>
    </dataValidation>
    <dataValidation type="list" allowBlank="1" showInputMessage="1" showErrorMessage="1" sqref="O137:O140 G137:G140 K137:K140" xr:uid="{00000000-0002-0000-0A00-00000E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A00-00000F000000}">
      <formula1>"Select,Yes, No, Not Addressed"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A00-000010000000}">
      <formula1>"Select,Yes, No, Not Applicable"</formula1>
    </dataValidation>
    <dataValidation type="list" allowBlank="1" sqref="D8" xr:uid="{00000000-0002-0000-0A00-000011000000}">
      <formula1>"Initial,Reevaluation,Initial - Transition,Reeval - Transition"</formula1>
    </dataValidation>
    <dataValidation type="list" allowBlank="1" sqref="G901" xr:uid="{00000000-0002-0000-0A00-00001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howInputMessage="1" showErrorMessage="1" sqref="G903:Q903" xr:uid="{00000000-0002-0000-0A00-000013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21:G23 K20:K23 O20:O23 J816 J830 J844 J858 J872 J886" xr:uid="{00000000-0002-0000-0A00-000014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71:I82" xr:uid="{00000000-0002-0000-0A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A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10'!A729:R813" display="Related Services. " xr:uid="{00000000-0004-0000-0A00-000000000000}"/>
    <hyperlink ref="L1037:M1037" location="'File 10'!A2" display="Top of Page" xr:uid="{00000000-0004-0000-0A00-000001000000}"/>
    <hyperlink ref="X7:AB7" location="'File 10'!A637:R671" display="For Transition Only Click Here" xr:uid="{00000000-0004-0000-0A00-000002000000}"/>
    <hyperlink ref="K135:R135" location="'File 10'!A226:R254" display="Meeting Notice." xr:uid="{00000000-0004-0000-0A00-000003000000}"/>
  </hyperlinks>
  <pageMargins left="0.25" right="0.25" top="0.75" bottom="0.75" header="0.3" footer="0.3"/>
  <pageSetup scale="86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1"/>
  <sheetViews>
    <sheetView showGridLines="0" zoomScaleNormal="100" workbookViewId="0">
      <pane ySplit="1" topLeftCell="A2" activePane="bottomLeft" state="frozen"/>
      <selection pane="bottomLeft" activeCell="A2" sqref="A2:K2"/>
    </sheetView>
  </sheetViews>
  <sheetFormatPr defaultColWidth="14.44140625" defaultRowHeight="14.4" x14ac:dyDescent="0.3"/>
  <cols>
    <col min="1" max="1" width="35.109375" style="44" customWidth="1"/>
    <col min="2" max="11" width="20.6640625" style="44" customWidth="1"/>
    <col min="12" max="16384" width="14.44140625" style="44"/>
  </cols>
  <sheetData>
    <row r="1" spans="1:11" ht="21" x14ac:dyDescent="0.3">
      <c r="A1" s="985" t="s">
        <v>46</v>
      </c>
      <c r="B1" s="986"/>
      <c r="C1" s="986"/>
      <c r="D1" s="986"/>
      <c r="E1" s="986"/>
      <c r="F1" s="986"/>
      <c r="G1" s="986"/>
      <c r="H1" s="986"/>
      <c r="I1" s="986"/>
      <c r="J1" s="986"/>
      <c r="K1" s="987"/>
    </row>
    <row r="2" spans="1:11" ht="21" x14ac:dyDescent="0.3">
      <c r="A2" s="994" t="s">
        <v>325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</row>
    <row r="3" spans="1:11" s="45" customFormat="1" ht="31.95" customHeight="1" x14ac:dyDescent="0.3">
      <c r="A3" s="996" t="s">
        <v>326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</row>
    <row r="4" spans="1:11" ht="18" x14ac:dyDescent="0.3">
      <c r="A4" s="256" t="s">
        <v>73</v>
      </c>
      <c r="B4" s="17" t="str">
        <f>'Master Schedule'!C22</f>
        <v>File 1</v>
      </c>
      <c r="C4" s="17" t="str">
        <f>'Master Schedule'!C23</f>
        <v>File 2</v>
      </c>
      <c r="D4" s="17" t="str">
        <f>'Master Schedule'!C24</f>
        <v>File 3</v>
      </c>
      <c r="E4" s="17" t="str">
        <f>'Master Schedule'!C25</f>
        <v>File 4</v>
      </c>
      <c r="F4" s="17" t="str">
        <f>'Master Schedule'!C26</f>
        <v>File 5</v>
      </c>
      <c r="G4" s="17" t="str">
        <f>'Master Schedule'!C27</f>
        <v>File 6</v>
      </c>
      <c r="H4" s="17" t="str">
        <f>'Master Schedule'!C28</f>
        <v>File 7</v>
      </c>
      <c r="I4" s="17" t="str">
        <f>'Master Schedule'!C29</f>
        <v>File 8</v>
      </c>
      <c r="J4" s="17" t="str">
        <f>'Master Schedule'!C30</f>
        <v>File 9</v>
      </c>
      <c r="K4" s="17" t="str">
        <f>'Master Schedule'!C31</f>
        <v>File 10</v>
      </c>
    </row>
    <row r="5" spans="1:11" ht="27.6" x14ac:dyDescent="0.3">
      <c r="A5" s="209" t="str">
        <f>HYPERLINK("http://sdlegislature.gov/Rules/DisplayRule.aspx?Rule=24:05:29:15","Record of Access
(24:05:29:15)")</f>
        <v>Record of Access
(24:05:29:15)</v>
      </c>
      <c r="B5" s="252">
        <f>'File 1'!W$14</f>
        <v>0</v>
      </c>
      <c r="C5" s="252">
        <f>'File 2'!W$14</f>
        <v>0</v>
      </c>
      <c r="D5" s="252">
        <f>'File 3'!W$14</f>
        <v>0</v>
      </c>
      <c r="E5" s="252">
        <f>'File 4'!W$14</f>
        <v>0</v>
      </c>
      <c r="F5" s="252">
        <f>'File 5'!W$14</f>
        <v>0</v>
      </c>
      <c r="G5" s="252">
        <f>'File 6'!W$14</f>
        <v>0</v>
      </c>
      <c r="H5" s="252">
        <f>'File 7'!W$14</f>
        <v>0</v>
      </c>
      <c r="I5" s="252">
        <f>'File 8'!W$14</f>
        <v>0</v>
      </c>
      <c r="J5" s="252">
        <f>'File 9'!W$14</f>
        <v>0</v>
      </c>
      <c r="K5" s="252">
        <f>'File 10'!W$14</f>
        <v>0</v>
      </c>
    </row>
    <row r="6" spans="1:11" x14ac:dyDescent="0.3">
      <c r="A6" s="257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18" x14ac:dyDescent="0.3">
      <c r="A7" s="256" t="s">
        <v>74</v>
      </c>
      <c r="B7" s="11" t="str">
        <f>'Master Schedule'!C22</f>
        <v>File 1</v>
      </c>
      <c r="C7" s="11" t="str">
        <f>'Master Schedule'!C23</f>
        <v>File 2</v>
      </c>
      <c r="D7" s="11" t="str">
        <f>'Master Schedule'!C24</f>
        <v>File 3</v>
      </c>
      <c r="E7" s="11" t="str">
        <f>'Master Schedule'!C25</f>
        <v>File 4</v>
      </c>
      <c r="F7" s="11" t="str">
        <f>'Master Schedule'!C26</f>
        <v>File 5</v>
      </c>
      <c r="G7" s="11" t="str">
        <f>'Master Schedule'!C27</f>
        <v>File 6</v>
      </c>
      <c r="H7" s="11" t="str">
        <f>'Master Schedule'!C28</f>
        <v>File 7</v>
      </c>
      <c r="I7" s="11" t="str">
        <f>'Master Schedule'!C29</f>
        <v>File 8</v>
      </c>
      <c r="J7" s="11" t="str">
        <f>'Master Schedule'!C30</f>
        <v>File 9</v>
      </c>
      <c r="K7" s="11" t="str">
        <f>'Master Schedule'!C31</f>
        <v>File 10</v>
      </c>
    </row>
    <row r="8" spans="1:11" ht="41.4" x14ac:dyDescent="0.3">
      <c r="A8" s="209" t="str">
        <f>HYPERLINK("http://sdlegislature.gov/Rules/DisplayRule.aspx?Rule=24:05:24:01","Referral Document
(initial only)
(24:05:24:01)")</f>
        <v>Referral Document
(initial only)
(24:05:24:01)</v>
      </c>
      <c r="B8" s="252">
        <f>'File 1'!W$19</f>
        <v>0</v>
      </c>
      <c r="C8" s="252">
        <f>'File 2'!W$19</f>
        <v>0</v>
      </c>
      <c r="D8" s="252">
        <f>'File 3'!W$19</f>
        <v>0</v>
      </c>
      <c r="E8" s="252">
        <f>'File 4'!W$19</f>
        <v>0</v>
      </c>
      <c r="F8" s="252">
        <f>'File 5'!W$19</f>
        <v>0</v>
      </c>
      <c r="G8" s="252">
        <f>'File 6'!W$19</f>
        <v>0</v>
      </c>
      <c r="H8" s="252">
        <f>'File 7'!W$19</f>
        <v>0</v>
      </c>
      <c r="I8" s="252">
        <f>'File 8'!W$19</f>
        <v>0</v>
      </c>
      <c r="J8" s="252">
        <f>'File 9'!W$19</f>
        <v>0</v>
      </c>
      <c r="K8" s="252">
        <f>'File 10'!W$19</f>
        <v>0</v>
      </c>
    </row>
    <row r="9" spans="1:11" x14ac:dyDescent="0.3">
      <c r="A9" s="257"/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 ht="18" x14ac:dyDescent="0.3">
      <c r="A10" s="258" t="s">
        <v>79</v>
      </c>
      <c r="B10" s="11" t="str">
        <f>'Master Schedule'!C22</f>
        <v>File 1</v>
      </c>
      <c r="C10" s="11" t="str">
        <f>'Master Schedule'!C23</f>
        <v>File 2</v>
      </c>
      <c r="D10" s="11" t="str">
        <f>'Master Schedule'!C24</f>
        <v>File 3</v>
      </c>
      <c r="E10" s="11" t="str">
        <f>'Master Schedule'!C25</f>
        <v>File 4</v>
      </c>
      <c r="F10" s="11" t="str">
        <f>'Master Schedule'!C26</f>
        <v>File 5</v>
      </c>
      <c r="G10" s="11" t="str">
        <f>'Master Schedule'!C27</f>
        <v>File 6</v>
      </c>
      <c r="H10" s="11" t="str">
        <f>'Master Schedule'!C28</f>
        <v>File 7</v>
      </c>
      <c r="I10" s="11" t="str">
        <f>'Master Schedule'!C29</f>
        <v>File 8</v>
      </c>
      <c r="J10" s="11" t="str">
        <f>'Master Schedule'!C30</f>
        <v>File 9</v>
      </c>
      <c r="K10" s="11" t="str">
        <f>'Master Schedule'!C31</f>
        <v>File 10</v>
      </c>
    </row>
    <row r="11" spans="1:11" ht="41.4" x14ac:dyDescent="0.3">
      <c r="A11" s="209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11" s="252">
        <f>'File 1'!W$27</f>
        <v>0</v>
      </c>
      <c r="C11" s="252">
        <f>'File 2'!W$27</f>
        <v>0</v>
      </c>
      <c r="D11" s="252">
        <f>'File 3'!W$27</f>
        <v>0</v>
      </c>
      <c r="E11" s="252">
        <f>'File 4'!W$27</f>
        <v>0</v>
      </c>
      <c r="F11" s="252">
        <f>'File 5'!W$27</f>
        <v>0</v>
      </c>
      <c r="G11" s="252">
        <f>'File 6'!W$27</f>
        <v>0</v>
      </c>
      <c r="H11" s="252">
        <f>'File 7'!W$27</f>
        <v>0</v>
      </c>
      <c r="I11" s="252">
        <f>'File 8'!W$27</f>
        <v>0</v>
      </c>
      <c r="J11" s="252">
        <f>'File 9'!W$27</f>
        <v>0</v>
      </c>
      <c r="K11" s="252">
        <f>'File 10'!W$27</f>
        <v>0</v>
      </c>
    </row>
    <row r="12" spans="1:11" x14ac:dyDescent="0.3">
      <c r="A12" s="257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 ht="18" x14ac:dyDescent="0.3">
      <c r="A13" s="159" t="s">
        <v>82</v>
      </c>
      <c r="B13" s="11" t="str">
        <f>'Master Schedule'!C22</f>
        <v>File 1</v>
      </c>
      <c r="C13" s="11" t="str">
        <f>'Master Schedule'!C23</f>
        <v>File 2</v>
      </c>
      <c r="D13" s="11" t="str">
        <f>'Master Schedule'!C24</f>
        <v>File 3</v>
      </c>
      <c r="E13" s="11" t="str">
        <f>'Master Schedule'!C25</f>
        <v>File 4</v>
      </c>
      <c r="F13" s="11" t="str">
        <f>'Master Schedule'!C26</f>
        <v>File 5</v>
      </c>
      <c r="G13" s="11" t="str">
        <f>'Master Schedule'!C27</f>
        <v>File 6</v>
      </c>
      <c r="H13" s="11" t="str">
        <f>'Master Schedule'!C28</f>
        <v>File 7</v>
      </c>
      <c r="I13" s="11" t="str">
        <f>'Master Schedule'!C29</f>
        <v>File 8</v>
      </c>
      <c r="J13" s="11" t="str">
        <f>'Master Schedule'!C30</f>
        <v>File 9</v>
      </c>
      <c r="K13" s="22" t="str">
        <f>'Master Schedule'!C31</f>
        <v>File 10</v>
      </c>
    </row>
    <row r="14" spans="1:11" ht="27.6" x14ac:dyDescent="0.3">
      <c r="A14" s="18" t="str">
        <f>HYPERLINK("http://sdlegislature.gov/rules/DisplayRule.aspx?Rule=24:05:25:02.01","Initial Evaluation
(24:05:25:02.01)")</f>
        <v>Initial Evaluation
(24:05:25:02.01)</v>
      </c>
      <c r="B14" s="991">
        <f>'File 1'!W$32</f>
        <v>0</v>
      </c>
      <c r="C14" s="989">
        <f>'File 2'!W$32</f>
        <v>0</v>
      </c>
      <c r="D14" s="989">
        <f>'File 3'!W$32</f>
        <v>0</v>
      </c>
      <c r="E14" s="989">
        <f>'File 4'!W$32</f>
        <v>0</v>
      </c>
      <c r="F14" s="989">
        <f>'File 5'!W$32</f>
        <v>0</v>
      </c>
      <c r="G14" s="989">
        <f>'File 6'!W$32</f>
        <v>0</v>
      </c>
      <c r="H14" s="989">
        <f>'File 7'!W$32</f>
        <v>0</v>
      </c>
      <c r="I14" s="989">
        <f>'File 8'!W$32</f>
        <v>0</v>
      </c>
      <c r="J14" s="989">
        <f>'File 9'!W$32</f>
        <v>0</v>
      </c>
      <c r="K14" s="989">
        <f>'File 10'!W$32</f>
        <v>0</v>
      </c>
    </row>
    <row r="15" spans="1:11" ht="27.6" x14ac:dyDescent="0.3">
      <c r="A15" s="248" t="str">
        <f>HYPERLINK("http://sdlegislature.gov/Rules/DisplayRule.aspx?Rule=24:05:25:16","Parent Input into Evalaution
(24:05:25:16)")</f>
        <v>Parent Input into Evalaution
(24:05:25:16)</v>
      </c>
      <c r="B15" s="988"/>
      <c r="C15" s="990"/>
      <c r="D15" s="990"/>
      <c r="E15" s="990"/>
      <c r="F15" s="990"/>
      <c r="G15" s="990"/>
      <c r="H15" s="990"/>
      <c r="I15" s="990"/>
      <c r="J15" s="990"/>
      <c r="K15" s="990"/>
    </row>
    <row r="16" spans="1:11" ht="27.6" x14ac:dyDescent="0.3">
      <c r="A16" s="248" t="str">
        <f>HYPERLINK("http://sdlegislature.gov/Rules/DisplayRule.aspx?Rule=24:05:30:06.01","Procedural Safeguards
(24:05:30:06.01)")</f>
        <v>Procedural Safeguards
(24:05:30:06.01)</v>
      </c>
      <c r="B16" s="988"/>
      <c r="C16" s="990"/>
      <c r="D16" s="990"/>
      <c r="E16" s="990"/>
      <c r="F16" s="990"/>
      <c r="G16" s="990"/>
      <c r="H16" s="990"/>
      <c r="I16" s="990"/>
      <c r="J16" s="990"/>
      <c r="K16" s="990"/>
    </row>
    <row r="17" spans="1:11" ht="27.6" x14ac:dyDescent="0.3">
      <c r="A17" s="210" t="str">
        <f>HYPERLINK("http://sdlegislature.gov/Rules/DisplayRule.aspx?Rule=24:05:25:03","Extension on 25 Day Timeline
(24:05:25:03)")</f>
        <v>Extension on 25 Day Timeline
(24:05:25:03)</v>
      </c>
      <c r="B17" s="988"/>
      <c r="C17" s="991"/>
      <c r="D17" s="991"/>
      <c r="E17" s="991"/>
      <c r="F17" s="991"/>
      <c r="G17" s="991"/>
      <c r="H17" s="991"/>
      <c r="I17" s="991"/>
      <c r="J17" s="991"/>
      <c r="K17" s="991"/>
    </row>
    <row r="18" spans="1:11" ht="41.4" x14ac:dyDescent="0.3">
      <c r="A18" s="215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18" s="250">
        <f>'File 1'!W$45</f>
        <v>0</v>
      </c>
      <c r="C18" s="250">
        <f>'File 2'!W$45</f>
        <v>0</v>
      </c>
      <c r="D18" s="250">
        <f>'File 3'!W$45</f>
        <v>0</v>
      </c>
      <c r="E18" s="250">
        <f>'File 4'!W$45</f>
        <v>0</v>
      </c>
      <c r="F18" s="250">
        <f>'File 5'!W$45</f>
        <v>0</v>
      </c>
      <c r="G18" s="250">
        <f>'File 6'!W$45</f>
        <v>0</v>
      </c>
      <c r="H18" s="250">
        <f>'File 7'!W$45</f>
        <v>0</v>
      </c>
      <c r="I18" s="250">
        <f>'File 8'!W$45</f>
        <v>0</v>
      </c>
      <c r="J18" s="250">
        <f>'File 9'!W$45</f>
        <v>0</v>
      </c>
      <c r="K18" s="250">
        <f>'File 10'!W$45</f>
        <v>0</v>
      </c>
    </row>
    <row r="19" spans="1:11" ht="41.4" x14ac:dyDescent="0.3">
      <c r="A19" s="209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19" s="250">
        <f>'File 1'!W$64</f>
        <v>0</v>
      </c>
      <c r="C19" s="250">
        <f>'File 2'!W$64</f>
        <v>0</v>
      </c>
      <c r="D19" s="250">
        <f>'File 3'!W$64</f>
        <v>0</v>
      </c>
      <c r="E19" s="250">
        <f>'File 4'!W$64</f>
        <v>0</v>
      </c>
      <c r="F19" s="250">
        <f>'File 5'!W$64</f>
        <v>0</v>
      </c>
      <c r="G19" s="250">
        <f>'File 6'!W$64</f>
        <v>0</v>
      </c>
      <c r="H19" s="250">
        <f>'File 7'!W$64</f>
        <v>0</v>
      </c>
      <c r="I19" s="250">
        <f>'File 8'!W$64</f>
        <v>0</v>
      </c>
      <c r="J19" s="250">
        <f>'File 9'!W$64</f>
        <v>0</v>
      </c>
      <c r="K19" s="250">
        <f>'File 10'!W$64</f>
        <v>0</v>
      </c>
    </row>
    <row r="20" spans="1:11" ht="55.2" x14ac:dyDescent="0.3">
      <c r="A20" s="209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20" s="250">
        <f>'File 1'!W$70</f>
        <v>0</v>
      </c>
      <c r="C20" s="250">
        <f>'File 2'!W$70</f>
        <v>0</v>
      </c>
      <c r="D20" s="250">
        <f>'File 3'!W$70</f>
        <v>0</v>
      </c>
      <c r="E20" s="250">
        <f>'File 4'!W$70</f>
        <v>0</v>
      </c>
      <c r="F20" s="250">
        <f>'File 5'!W$70</f>
        <v>0</v>
      </c>
      <c r="G20" s="250">
        <f>'File 6'!W$70</f>
        <v>0</v>
      </c>
      <c r="H20" s="250">
        <f>'File 7'!W$70</f>
        <v>0</v>
      </c>
      <c r="I20" s="250">
        <f>'File 8'!W$70</f>
        <v>0</v>
      </c>
      <c r="J20" s="250">
        <f>'File 9'!W$70</f>
        <v>0</v>
      </c>
      <c r="K20" s="250">
        <f>'File 10'!W$70</f>
        <v>0</v>
      </c>
    </row>
    <row r="21" spans="1:11" ht="41.4" x14ac:dyDescent="0.3">
      <c r="A21" s="209" t="str">
        <f>HYPERLINK("http://sdlegislature.gov/Rules/DisplayRule.aspx?Rule=24:05:25:04.02","Existing Evaluation Data
to be Pulled Forward
(24:05:25:04.02)")</f>
        <v>Existing Evaluation Data
to be Pulled Forward
(24:05:25:04.02)</v>
      </c>
      <c r="B21" s="250">
        <f>'File 1'!W$83</f>
        <v>0</v>
      </c>
      <c r="C21" s="250">
        <f>'File 2'!W$83</f>
        <v>0</v>
      </c>
      <c r="D21" s="250">
        <f>'File 3'!W$83</f>
        <v>0</v>
      </c>
      <c r="E21" s="250">
        <f>'File 4'!W$83</f>
        <v>0</v>
      </c>
      <c r="F21" s="250">
        <f>'File 5'!W$83</f>
        <v>0</v>
      </c>
      <c r="G21" s="250">
        <f>'File 6'!W$83</f>
        <v>0</v>
      </c>
      <c r="H21" s="250">
        <f>'File 7'!W$83</f>
        <v>0</v>
      </c>
      <c r="I21" s="250">
        <f>'File 8'!W$83</f>
        <v>0</v>
      </c>
      <c r="J21" s="250">
        <f>'File 9'!W$83</f>
        <v>0</v>
      </c>
      <c r="K21" s="250">
        <f>'File 10'!W$83</f>
        <v>0</v>
      </c>
    </row>
    <row r="22" spans="1:11" ht="27.6" x14ac:dyDescent="0.3">
      <c r="A22" s="209" t="str">
        <f>HYPERLINK("http://sdlegislature.gov/Rules/DisplayRule.aspx?Rule=24:05:25:04.02","Skills Based Assessment and Report
(24:05:25:04.02)")</f>
        <v>Skills Based Assessment and Report
(24:05:25:04.02)</v>
      </c>
      <c r="B22" s="250">
        <f>'File 1'!W$92</f>
        <v>0</v>
      </c>
      <c r="C22" s="250">
        <f>'File 2'!W$92</f>
        <v>0</v>
      </c>
      <c r="D22" s="250">
        <f>'File 3'!W$92</f>
        <v>0</v>
      </c>
      <c r="E22" s="250">
        <f>'File 4'!W$92</f>
        <v>0</v>
      </c>
      <c r="F22" s="250">
        <f>'File 5'!W$92</f>
        <v>0</v>
      </c>
      <c r="G22" s="250">
        <f>'File 6'!W$92</f>
        <v>0</v>
      </c>
      <c r="H22" s="250">
        <f>'File 7'!W$92</f>
        <v>0</v>
      </c>
      <c r="I22" s="250">
        <f>'File 8'!W$92</f>
        <v>0</v>
      </c>
      <c r="J22" s="250">
        <f>'File 9'!W$92</f>
        <v>0</v>
      </c>
      <c r="K22" s="250">
        <f>'File 10'!W$92</f>
        <v>0</v>
      </c>
    </row>
    <row r="23" spans="1:11" ht="27.6" x14ac:dyDescent="0.3">
      <c r="A23" s="209" t="str">
        <f>HYPERLINK("http://sdlegislature.gov/Rules/DisplayRule.aspx?Rule=24:05:25:03","Consent Received
(24:05:25:03)")</f>
        <v>Consent Received
(24:05:25:03)</v>
      </c>
      <c r="B23" s="250">
        <f>'File 1'!W$105</f>
        <v>0</v>
      </c>
      <c r="C23" s="250">
        <f>'File 2'!W$105</f>
        <v>0</v>
      </c>
      <c r="D23" s="250">
        <f>'File 3'!W$105</f>
        <v>0</v>
      </c>
      <c r="E23" s="250">
        <f>'File 4'!W$105</f>
        <v>0</v>
      </c>
      <c r="F23" s="250">
        <f>'File 5'!W$105</f>
        <v>0</v>
      </c>
      <c r="G23" s="250">
        <f>'File 6'!W$105</f>
        <v>0</v>
      </c>
      <c r="H23" s="250">
        <f>'File 7'!W$105</f>
        <v>0</v>
      </c>
      <c r="I23" s="250">
        <f>'File 8'!W$105</f>
        <v>0</v>
      </c>
      <c r="J23" s="250">
        <f>'File 9'!W$105</f>
        <v>0</v>
      </c>
      <c r="K23" s="250">
        <f>'File 10'!W$105</f>
        <v>0</v>
      </c>
    </row>
    <row r="24" spans="1:11" x14ac:dyDescent="0.3">
      <c r="A24" s="209" t="str">
        <f>HYPERLINK("http://sdlegislature.gov/Rules/DisplayRule.aspx?Rule=24:05:25:20","All Evaluations Administered ")</f>
        <v xml:space="preserve">All Evaluations Administered </v>
      </c>
      <c r="B24" s="989">
        <f>'File 1'!W$109</f>
        <v>0</v>
      </c>
      <c r="C24" s="989">
        <f>'File 2'!W$109</f>
        <v>0</v>
      </c>
      <c r="D24" s="989">
        <f>'File 3'!W$109</f>
        <v>0</v>
      </c>
      <c r="E24" s="989">
        <f>'File 4'!W$109</f>
        <v>0</v>
      </c>
      <c r="F24" s="989">
        <f>'File 5'!W$109</f>
        <v>0</v>
      </c>
      <c r="G24" s="989">
        <f>'File 6'!W$109</f>
        <v>0</v>
      </c>
      <c r="H24" s="989">
        <f>'File 7'!W$109</f>
        <v>0</v>
      </c>
      <c r="I24" s="989">
        <f>'File 8'!W$109</f>
        <v>0</v>
      </c>
      <c r="J24" s="989">
        <f>'File 9'!W$109</f>
        <v>0</v>
      </c>
      <c r="K24" s="989">
        <f>'File 10'!W$109</f>
        <v>0</v>
      </c>
    </row>
    <row r="25" spans="1:11" ht="27.6" x14ac:dyDescent="0.3">
      <c r="A25" s="209" t="str">
        <f>HYPERLINK("http://sdlegislature.gov/Rules/DisplayRule.aspx?Rule=24:05:25:06.01","Consent was Acquired
(24:05:25:06.01)")</f>
        <v>Consent was Acquired
(24:05:25:06.01)</v>
      </c>
      <c r="B25" s="990"/>
      <c r="C25" s="990"/>
      <c r="D25" s="990"/>
      <c r="E25" s="990"/>
      <c r="F25" s="990"/>
      <c r="G25" s="990"/>
      <c r="H25" s="990"/>
      <c r="I25" s="990"/>
      <c r="J25" s="990"/>
      <c r="K25" s="990"/>
    </row>
    <row r="26" spans="1:11" ht="27.6" x14ac:dyDescent="0.3">
      <c r="A26" s="209" t="str">
        <f>HYPERLINK("http://sdlegislature.gov/Rules/DisplayRule.aspx?Rule=24:05:25:04","Variety of Sources 
(24:05:25:04)")</f>
        <v>Variety of Sources 
(24:05:25:04)</v>
      </c>
      <c r="B26" s="990"/>
      <c r="C26" s="990"/>
      <c r="D26" s="990"/>
      <c r="E26" s="990"/>
      <c r="F26" s="990"/>
      <c r="G26" s="990"/>
      <c r="H26" s="990"/>
      <c r="I26" s="990"/>
      <c r="J26" s="990"/>
      <c r="K26" s="990"/>
    </row>
    <row r="27" spans="1:11" ht="27.6" x14ac:dyDescent="0.3">
      <c r="A27" s="209" t="str">
        <f>HYPERLINK("http://sdlegislature.gov/Rules/DisplayRule.aspx?Rule=24:05:25:04","Met Requirements for the Disability
(24:05:25:04) ")</f>
        <v xml:space="preserve">Met Requirements for the Disability
(24:05:25:04) </v>
      </c>
      <c r="B27" s="991"/>
      <c r="C27" s="991"/>
      <c r="D27" s="991"/>
      <c r="E27" s="991"/>
      <c r="F27" s="991"/>
      <c r="G27" s="991"/>
      <c r="H27" s="991"/>
      <c r="I27" s="991"/>
      <c r="J27" s="991"/>
      <c r="K27" s="991"/>
    </row>
    <row r="28" spans="1:11" ht="27.6" x14ac:dyDescent="0.3">
      <c r="A28" s="248" t="str">
        <f>HYPERLINK("http://sdlegislature.gov/Rules/DisplayRule.aspx?Rule=24:05:25:03","Eligibility within 30 Calendar Days 
(24:05:25:03)")</f>
        <v>Eligibility within 30 Calendar Days 
(24:05:25:03)</v>
      </c>
      <c r="B28" s="993">
        <f>'File 1'!W$121</f>
        <v>0</v>
      </c>
      <c r="C28" s="988">
        <f>'File 2'!W$121</f>
        <v>0</v>
      </c>
      <c r="D28" s="988">
        <f>'File 3'!W$121</f>
        <v>0</v>
      </c>
      <c r="E28" s="988">
        <f>'File 4'!W$121</f>
        <v>0</v>
      </c>
      <c r="F28" s="988">
        <f>'File 5'!W$121</f>
        <v>0</v>
      </c>
      <c r="G28" s="988">
        <f>'File 6'!W$121</f>
        <v>0</v>
      </c>
      <c r="H28" s="988">
        <f>'File 7'!W$121</f>
        <v>0</v>
      </c>
      <c r="I28" s="988">
        <f>'File 8'!W$121</f>
        <v>0</v>
      </c>
      <c r="J28" s="988">
        <f>'File 9'!W$121</f>
        <v>0</v>
      </c>
      <c r="K28" s="988">
        <f>'File 10'!W$121</f>
        <v>0</v>
      </c>
    </row>
    <row r="29" spans="1:11" ht="27.6" x14ac:dyDescent="0.3">
      <c r="A29" s="248" t="str">
        <f>HYPERLINK("http://sdlegislature.gov/Rules/DisplayRule.aspx?Rule=24:05:25:04.03","Student Eligible for Special Education 
(24:05:25:04.03)")</f>
        <v>Student Eligible for Special Education 
(24:05:25:04.03)</v>
      </c>
      <c r="B29" s="993"/>
      <c r="C29" s="988"/>
      <c r="D29" s="988"/>
      <c r="E29" s="988"/>
      <c r="F29" s="988"/>
      <c r="G29" s="988"/>
      <c r="H29" s="988"/>
      <c r="I29" s="988"/>
      <c r="J29" s="988"/>
      <c r="K29" s="988"/>
    </row>
    <row r="30" spans="1:11" ht="27.6" x14ac:dyDescent="0.3">
      <c r="A30" s="248" t="str">
        <f>HYPERLINK("http://sdlegislature.gov/Rules/DisplayRule.aspx?Rule=24:05:25:06","Three Year Re-Evaluation
(24:05:25:06)")</f>
        <v>Three Year Re-Evaluation
(24:05:25:06)</v>
      </c>
      <c r="B30" s="993"/>
      <c r="C30" s="988"/>
      <c r="D30" s="988"/>
      <c r="E30" s="988"/>
      <c r="F30" s="988"/>
      <c r="G30" s="988"/>
      <c r="H30" s="988"/>
      <c r="I30" s="988"/>
      <c r="J30" s="988"/>
      <c r="K30" s="988"/>
    </row>
    <row r="31" spans="1:11" x14ac:dyDescent="0.3">
      <c r="A31" s="9" t="s">
        <v>126</v>
      </c>
      <c r="B31" s="993"/>
      <c r="C31" s="988"/>
      <c r="D31" s="988"/>
      <c r="E31" s="988"/>
      <c r="F31" s="988"/>
      <c r="G31" s="988"/>
      <c r="H31" s="988"/>
      <c r="I31" s="988"/>
      <c r="J31" s="988"/>
      <c r="K31" s="988"/>
    </row>
    <row r="32" spans="1:11" x14ac:dyDescent="0.3">
      <c r="A32" s="259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ht="36" x14ac:dyDescent="0.3">
      <c r="A33" s="159" t="s">
        <v>127</v>
      </c>
      <c r="B33" s="11" t="str">
        <f>'Master Schedule'!C22</f>
        <v>File 1</v>
      </c>
      <c r="C33" s="11" t="str">
        <f>'Master Schedule'!C23</f>
        <v>File 2</v>
      </c>
      <c r="D33" s="11" t="str">
        <f>'Master Schedule'!C24</f>
        <v>File 3</v>
      </c>
      <c r="E33" s="11" t="str">
        <f>'Master Schedule'!C25</f>
        <v>File 4</v>
      </c>
      <c r="F33" s="11" t="str">
        <f>'Master Schedule'!C26</f>
        <v>File 5</v>
      </c>
      <c r="G33" s="11" t="str">
        <f>'Master Schedule'!C27</f>
        <v>File 6</v>
      </c>
      <c r="H33" s="11" t="str">
        <f>'Master Schedule'!C28</f>
        <v>File 7</v>
      </c>
      <c r="I33" s="11" t="str">
        <f>'Master Schedule'!C29</f>
        <v>File 8</v>
      </c>
      <c r="J33" s="11" t="str">
        <f>'Master Schedule'!C30</f>
        <v>File 9</v>
      </c>
      <c r="K33" s="11" t="str">
        <f>'Master Schedule'!C31</f>
        <v>File 10</v>
      </c>
    </row>
    <row r="34" spans="1:11" ht="27.6" x14ac:dyDescent="0.3">
      <c r="A34" s="209" t="str">
        <f>HYPERLINK("http://sdlegislature.gov/Rules/DisplayRule.aspx?Rule=24:05:24.01:19","Specific Learning Disabilities
(24:05:24.01:19)")</f>
        <v>Specific Learning Disabilities
(24:05:24.01:19)</v>
      </c>
      <c r="B34" s="250">
        <f>'File 1'!W$135</f>
        <v>0</v>
      </c>
      <c r="C34" s="250">
        <f>'File 2'!W$135</f>
        <v>0</v>
      </c>
      <c r="D34" s="250">
        <f>'File 3'!W$135</f>
        <v>0</v>
      </c>
      <c r="E34" s="250">
        <f>'File 4'!W$135</f>
        <v>0</v>
      </c>
      <c r="F34" s="250">
        <f>'File 5'!W$135</f>
        <v>0</v>
      </c>
      <c r="G34" s="250">
        <f>'File 6'!W$135</f>
        <v>0</v>
      </c>
      <c r="H34" s="250">
        <f>'File 7'!W$135</f>
        <v>0</v>
      </c>
      <c r="I34" s="250">
        <f>'File 8'!W$135</f>
        <v>0</v>
      </c>
      <c r="J34" s="250">
        <f>'File 9'!W$135</f>
        <v>0</v>
      </c>
      <c r="K34" s="250">
        <f>'File 10'!W$135</f>
        <v>0</v>
      </c>
    </row>
    <row r="35" spans="1:11" x14ac:dyDescent="0.3">
      <c r="A35" s="260" t="s">
        <v>131</v>
      </c>
      <c r="B35" s="988">
        <f>'File 1'!W$141</f>
        <v>0</v>
      </c>
      <c r="C35" s="989">
        <f>'File 2'!W$141</f>
        <v>0</v>
      </c>
      <c r="D35" s="989">
        <f>'File 3'!W$141</f>
        <v>0</v>
      </c>
      <c r="E35" s="989">
        <f>'File 4'!W$141</f>
        <v>0</v>
      </c>
      <c r="F35" s="989">
        <f>'File 5'!W$141</f>
        <v>0</v>
      </c>
      <c r="G35" s="989">
        <f>'File 6'!W$141</f>
        <v>0</v>
      </c>
      <c r="H35" s="989">
        <f>'File 7'!W$141</f>
        <v>0</v>
      </c>
      <c r="I35" s="989">
        <f>'File 8'!W$141</f>
        <v>0</v>
      </c>
      <c r="J35" s="989">
        <f>'File 9'!W$141</f>
        <v>0</v>
      </c>
      <c r="K35" s="989">
        <f>'File 10'!W$141</f>
        <v>0</v>
      </c>
    </row>
    <row r="36" spans="1:11" ht="27.6" x14ac:dyDescent="0.3">
      <c r="A36" s="209" t="str">
        <f>HYPERLINK("http://sdlegislature.gov/Rules/DisplayRule.aspx?Rule=24:05:24.01:19","Initial Eligibility
(24:05:24.01:19)")</f>
        <v>Initial Eligibility
(24:05:24.01:19)</v>
      </c>
      <c r="B36" s="988"/>
      <c r="C36" s="991"/>
      <c r="D36" s="991"/>
      <c r="E36" s="991"/>
      <c r="F36" s="991"/>
      <c r="G36" s="991"/>
      <c r="H36" s="991"/>
      <c r="I36" s="991"/>
      <c r="J36" s="991"/>
      <c r="K36" s="991"/>
    </row>
    <row r="37" spans="1:11" x14ac:dyDescent="0.3">
      <c r="A37" s="261" t="s">
        <v>143</v>
      </c>
      <c r="B37" s="989">
        <f>'File 1'!W$185</f>
        <v>0</v>
      </c>
      <c r="C37" s="988">
        <f>'File 2'!W$185</f>
        <v>0</v>
      </c>
      <c r="D37" s="988">
        <f>'File 3'!W$185</f>
        <v>0</v>
      </c>
      <c r="E37" s="988">
        <f>'File 4'!W$185</f>
        <v>0</v>
      </c>
      <c r="F37" s="988">
        <f>'File 5'!W$185</f>
        <v>0</v>
      </c>
      <c r="G37" s="988">
        <f>'File 6'!W$185</f>
        <v>0</v>
      </c>
      <c r="H37" s="988">
        <f>'File 7'!W$185</f>
        <v>0</v>
      </c>
      <c r="I37" s="988">
        <f>'File 8'!W$185</f>
        <v>0</v>
      </c>
      <c r="J37" s="988">
        <f>'File 9'!W$185</f>
        <v>0</v>
      </c>
      <c r="K37" s="988">
        <f>'File 10'!W$185</f>
        <v>0</v>
      </c>
    </row>
    <row r="38" spans="1:11" ht="27.6" x14ac:dyDescent="0.3">
      <c r="A38" s="209" t="str">
        <f>HYPERLINK("http://sdlegislature.gov/Rules/DisplayRule.aspx?Rule=24:05:24.01:19","Reevaluation of Eligibility
(24:05:24.01:19)")</f>
        <v>Reevaluation of Eligibility
(24:05:24.01:19)</v>
      </c>
      <c r="B38" s="991"/>
      <c r="C38" s="988"/>
      <c r="D38" s="988"/>
      <c r="E38" s="988"/>
      <c r="F38" s="988"/>
      <c r="G38" s="988"/>
      <c r="H38" s="988"/>
      <c r="I38" s="988"/>
      <c r="J38" s="988"/>
      <c r="K38" s="988"/>
    </row>
    <row r="39" spans="1:11" ht="27.6" x14ac:dyDescent="0.3">
      <c r="A39" s="18" t="str">
        <f>HYPERLINK("http://sdlegislature.gov/Rules/DisplayRule.aspx?Rule=24:05:25:08","Team Member Signatures 
(24:05:25:08)")</f>
        <v>Team Member Signatures 
(24:05:25:08)</v>
      </c>
      <c r="B39" s="250">
        <f>'File 1'!W$213</f>
        <v>0</v>
      </c>
      <c r="C39" s="250">
        <f>'File 2'!W$213</f>
        <v>0</v>
      </c>
      <c r="D39" s="250">
        <f>'File 3'!W$213</f>
        <v>0</v>
      </c>
      <c r="E39" s="250">
        <f>'File 4'!W$213</f>
        <v>0</v>
      </c>
      <c r="F39" s="250">
        <f>'File 5'!W$213</f>
        <v>0</v>
      </c>
      <c r="G39" s="250">
        <f>'File 6'!W$213</f>
        <v>0</v>
      </c>
      <c r="H39" s="250">
        <f>'File 7'!W$213</f>
        <v>0</v>
      </c>
      <c r="I39" s="250">
        <f>'File 8'!W$213</f>
        <v>0</v>
      </c>
      <c r="J39" s="250">
        <f>'File 9'!W$213</f>
        <v>0</v>
      </c>
      <c r="K39" s="250">
        <f>'File 10'!W$213</f>
        <v>0</v>
      </c>
    </row>
    <row r="40" spans="1:11" x14ac:dyDescent="0.3">
      <c r="A40" s="259"/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1:11" ht="18" x14ac:dyDescent="0.3">
      <c r="A41" s="159" t="s">
        <v>149</v>
      </c>
      <c r="B41" s="11" t="str">
        <f>'Master Schedule'!C22</f>
        <v>File 1</v>
      </c>
      <c r="C41" s="11" t="str">
        <f>'Master Schedule'!C23</f>
        <v>File 2</v>
      </c>
      <c r="D41" s="11" t="str">
        <f>'Master Schedule'!C24</f>
        <v>File 3</v>
      </c>
      <c r="E41" s="11" t="str">
        <f>'Master Schedule'!C25</f>
        <v>File 4</v>
      </c>
      <c r="F41" s="11" t="str">
        <f>'Master Schedule'!C26</f>
        <v>File 5</v>
      </c>
      <c r="G41" s="11" t="str">
        <f>'Master Schedule'!C27</f>
        <v>File 6</v>
      </c>
      <c r="H41" s="11" t="str">
        <f>'Master Schedule'!C28</f>
        <v>File 7</v>
      </c>
      <c r="I41" s="11" t="str">
        <f>'Master Schedule'!C29</f>
        <v>File 8</v>
      </c>
      <c r="J41" s="11" t="str">
        <f>'Master Schedule'!C30</f>
        <v>File 9</v>
      </c>
      <c r="K41" s="22" t="str">
        <f>'Master Schedule'!C31</f>
        <v>File 10</v>
      </c>
    </row>
    <row r="42" spans="1:11" x14ac:dyDescent="0.3">
      <c r="A42" s="160" t="s">
        <v>149</v>
      </c>
      <c r="B42" s="991">
        <f>'File 1'!W$227</f>
        <v>0</v>
      </c>
      <c r="C42" s="988">
        <f>'File 2'!W$227</f>
        <v>0</v>
      </c>
      <c r="D42" s="988">
        <f>'File 3'!W$227</f>
        <v>0</v>
      </c>
      <c r="E42" s="988">
        <f>'File 4'!W$227</f>
        <v>0</v>
      </c>
      <c r="F42" s="988">
        <f>'File 5'!W$227</f>
        <v>0</v>
      </c>
      <c r="G42" s="988">
        <f>'File 6'!W$227</f>
        <v>0</v>
      </c>
      <c r="H42" s="988">
        <f>'File 7'!W$227</f>
        <v>0</v>
      </c>
      <c r="I42" s="988">
        <f>'File 8'!W$227</f>
        <v>0</v>
      </c>
      <c r="J42" s="988">
        <f>'File 9'!W$227</f>
        <v>0</v>
      </c>
      <c r="K42" s="988">
        <f>'File 10'!W$227</f>
        <v>0</v>
      </c>
    </row>
    <row r="43" spans="1:11" s="5" customFormat="1" x14ac:dyDescent="0.3">
      <c r="A43" s="161" t="str">
        <f>HYPERLINK("http://sdlegislature.gov/Rules/DisplayRule.aspx?Rule=24:05:30:02.01","(24:05:30:02.01)")</f>
        <v>(24:05:30:02.01)</v>
      </c>
      <c r="B43" s="988"/>
      <c r="C43" s="988"/>
      <c r="D43" s="988"/>
      <c r="E43" s="988"/>
      <c r="F43" s="988"/>
      <c r="G43" s="988"/>
      <c r="H43" s="988"/>
      <c r="I43" s="988"/>
      <c r="J43" s="988"/>
      <c r="K43" s="988"/>
    </row>
    <row r="44" spans="1:11" x14ac:dyDescent="0.3">
      <c r="A44" s="162" t="s">
        <v>152</v>
      </c>
      <c r="B44" s="988"/>
      <c r="C44" s="988"/>
      <c r="D44" s="988"/>
      <c r="E44" s="988"/>
      <c r="F44" s="988"/>
      <c r="G44" s="988"/>
      <c r="H44" s="988"/>
      <c r="I44" s="988"/>
      <c r="J44" s="988"/>
      <c r="K44" s="988"/>
    </row>
    <row r="45" spans="1:11" x14ac:dyDescent="0.3">
      <c r="A45" s="163" t="str">
        <f>HYPERLINK("http://sdlegislature.gov/Rules/DisplayRule.aspx?Rule=24:05:30:06.01","(24:05:30:06.01)")</f>
        <v>(24:05:30:06.01)</v>
      </c>
      <c r="B45" s="988"/>
      <c r="C45" s="988"/>
      <c r="D45" s="988"/>
      <c r="E45" s="988"/>
      <c r="F45" s="988"/>
      <c r="G45" s="988"/>
      <c r="H45" s="988"/>
      <c r="I45" s="988"/>
      <c r="J45" s="988"/>
      <c r="K45" s="988"/>
    </row>
    <row r="46" spans="1:11" x14ac:dyDescent="0.3">
      <c r="A46" s="162" t="s">
        <v>154</v>
      </c>
      <c r="B46" s="988"/>
      <c r="C46" s="988"/>
      <c r="D46" s="988"/>
      <c r="E46" s="988"/>
      <c r="F46" s="988"/>
      <c r="G46" s="988"/>
      <c r="H46" s="988"/>
      <c r="I46" s="988"/>
      <c r="J46" s="988"/>
      <c r="K46" s="988"/>
    </row>
    <row r="47" spans="1:11" x14ac:dyDescent="0.3">
      <c r="A47" s="164" t="str">
        <f>HYPERLINK("http://sdlegislature.gov/Rules/DisplayRule.aspx?Rule=24:05:27:01.01","(24:05:27:01.01)")</f>
        <v>(24:05:27:01.01)</v>
      </c>
      <c r="B47" s="988"/>
      <c r="C47" s="988"/>
      <c r="D47" s="988"/>
      <c r="E47" s="988"/>
      <c r="F47" s="988"/>
      <c r="G47" s="988"/>
      <c r="H47" s="988"/>
      <c r="I47" s="988"/>
      <c r="J47" s="988"/>
      <c r="K47" s="988"/>
    </row>
    <row r="48" spans="1:11" x14ac:dyDescent="0.3">
      <c r="A48" s="161" t="str">
        <f>HYPERLINK("http://sdlegislature.gov/Rules/DisplayRule.aspx?Rule=24:05:25:16","(24:05:25:16)")</f>
        <v>(24:05:25:16)</v>
      </c>
      <c r="B48" s="988"/>
      <c r="C48" s="988"/>
      <c r="D48" s="988"/>
      <c r="E48" s="988"/>
      <c r="F48" s="988"/>
      <c r="G48" s="988"/>
      <c r="H48" s="988"/>
      <c r="I48" s="988"/>
      <c r="J48" s="988"/>
      <c r="K48" s="988"/>
    </row>
    <row r="49" spans="1:11" ht="27.6" x14ac:dyDescent="0.3">
      <c r="A49" s="248" t="str">
        <f>HYPERLINK("http://sdlegislature.gov/Rules/DisplayRule.aspx?Rule=24:05:27:01.05","Prior to Meeting
(24:05:27:01.05)")</f>
        <v>Prior to Meeting
(24:05:27:01.05)</v>
      </c>
      <c r="B49" s="250">
        <f>'File 1'!W$255</f>
        <v>0</v>
      </c>
      <c r="C49" s="250">
        <f>'File 2'!W$255</f>
        <v>0</v>
      </c>
      <c r="D49" s="250">
        <f>'File 3'!W$255</f>
        <v>0</v>
      </c>
      <c r="E49" s="250">
        <f>'File 4'!W$255</f>
        <v>0</v>
      </c>
      <c r="F49" s="250">
        <f>'File 5'!W$255</f>
        <v>0</v>
      </c>
      <c r="G49" s="250">
        <f>'File 6'!W$255</f>
        <v>0</v>
      </c>
      <c r="H49" s="250">
        <f>'File 7'!W$255</f>
        <v>0</v>
      </c>
      <c r="I49" s="250">
        <f>'File 8'!W$255</f>
        <v>0</v>
      </c>
      <c r="J49" s="250">
        <f>'File 9'!W$255</f>
        <v>0</v>
      </c>
      <c r="K49" s="250">
        <f>'File 10'!W$255</f>
        <v>0</v>
      </c>
    </row>
    <row r="50" spans="1:11" x14ac:dyDescent="0.3">
      <c r="A50" s="234"/>
      <c r="B50" s="6"/>
      <c r="C50" s="6"/>
      <c r="D50" s="6"/>
      <c r="E50" s="6"/>
      <c r="F50" s="6"/>
      <c r="G50" s="6"/>
      <c r="H50" s="6"/>
      <c r="I50" s="6"/>
      <c r="J50" s="6"/>
      <c r="K50" s="6"/>
    </row>
    <row r="51" spans="1:11" ht="18" x14ac:dyDescent="0.3">
      <c r="A51" s="226" t="s">
        <v>327</v>
      </c>
      <c r="B51" s="11" t="str">
        <f>'Master Schedule'!C22</f>
        <v>File 1</v>
      </c>
      <c r="C51" s="11" t="str">
        <f>'Master Schedule'!C23</f>
        <v>File 2</v>
      </c>
      <c r="D51" s="11" t="str">
        <f>'Master Schedule'!C24</f>
        <v>File 3</v>
      </c>
      <c r="E51" s="11" t="str">
        <f>'Master Schedule'!C25</f>
        <v>File 4</v>
      </c>
      <c r="F51" s="11" t="str">
        <f>'Master Schedule'!C26</f>
        <v>File 5</v>
      </c>
      <c r="G51" s="11" t="str">
        <f>'Master Schedule'!C27</f>
        <v>File 6</v>
      </c>
      <c r="H51" s="11" t="str">
        <f>'Master Schedule'!C28</f>
        <v>File 7</v>
      </c>
      <c r="I51" s="11" t="str">
        <f>'Master Schedule'!C29</f>
        <v>File 8</v>
      </c>
      <c r="J51" s="11" t="str">
        <f>'Master Schedule'!C30</f>
        <v>File 9</v>
      </c>
      <c r="K51" s="22" t="str">
        <f>'Master Schedule'!C31</f>
        <v>File 10</v>
      </c>
    </row>
    <row r="52" spans="1:11" ht="27.6" x14ac:dyDescent="0.3">
      <c r="A52" s="210" t="str">
        <f>HYPERLINK("http://sdlegislature.gov/Rules/DisplayRule.aspx?Rule=24:05:25:04.03","Evaluation Reports Given to Parents 
(24:05:25:04.03)")</f>
        <v>Evaluation Reports Given to Parents 
(24:05:25:04.03)</v>
      </c>
      <c r="B52" s="991">
        <f>'File 1'!W$262</f>
        <v>0</v>
      </c>
      <c r="C52" s="988">
        <f>'File 2'!W$262</f>
        <v>0</v>
      </c>
      <c r="D52" s="988">
        <f>'File 3'!W$262</f>
        <v>0</v>
      </c>
      <c r="E52" s="988">
        <f>'File 4'!W$262</f>
        <v>0</v>
      </c>
      <c r="F52" s="988">
        <f>'File 5'!W$262</f>
        <v>0</v>
      </c>
      <c r="G52" s="988">
        <f>'File 6'!W$262</f>
        <v>0</v>
      </c>
      <c r="H52" s="988">
        <f>'File 7'!W$262</f>
        <v>0</v>
      </c>
      <c r="I52" s="988">
        <f>'File 8'!W$262</f>
        <v>0</v>
      </c>
      <c r="J52" s="988">
        <f>'File 9'!W$262</f>
        <v>0</v>
      </c>
      <c r="K52" s="988">
        <f>'File 10'!W$262</f>
        <v>0</v>
      </c>
    </row>
    <row r="53" spans="1:11" ht="27.6" x14ac:dyDescent="0.3">
      <c r="A53" s="209" t="str">
        <f>HYPERLINK("http://sdlegislature.gov/Rules/DisplayRule.aspx?Rule=24:05:25:19","Copy of IEP Given to Parents 
(24:05:25:19)")</f>
        <v>Copy of IEP Given to Parents 
(24:05:25:19)</v>
      </c>
      <c r="B53" s="993"/>
      <c r="C53" s="988"/>
      <c r="D53" s="988"/>
      <c r="E53" s="988"/>
      <c r="F53" s="988"/>
      <c r="G53" s="988"/>
      <c r="H53" s="988"/>
      <c r="I53" s="988"/>
      <c r="J53" s="988"/>
      <c r="K53" s="988"/>
    </row>
    <row r="54" spans="1:11" ht="27.6" x14ac:dyDescent="0.3">
      <c r="A54" s="209" t="str">
        <f>HYPERLINK("http://sdlegislature.gov/Rules/DisplayRule.aspx?Rule=24:05:27:08","Met Annually
(24:05:27:08)")</f>
        <v>Met Annually
(24:05:27:08)</v>
      </c>
      <c r="B54" s="993"/>
      <c r="C54" s="988"/>
      <c r="D54" s="988"/>
      <c r="E54" s="988"/>
      <c r="F54" s="988"/>
      <c r="G54" s="988"/>
      <c r="H54" s="988"/>
      <c r="I54" s="988"/>
      <c r="J54" s="988"/>
      <c r="K54" s="988"/>
    </row>
    <row r="55" spans="1:11" x14ac:dyDescent="0.3">
      <c r="A55" s="262" t="s">
        <v>328</v>
      </c>
      <c r="B55" s="16" t="str">
        <f>'Master Schedule'!C22</f>
        <v>File 1</v>
      </c>
      <c r="C55" s="16" t="str">
        <f>'Master Schedule'!C23</f>
        <v>File 2</v>
      </c>
      <c r="D55" s="16" t="str">
        <f>'Master Schedule'!C24</f>
        <v>File 3</v>
      </c>
      <c r="E55" s="16" t="str">
        <f>'Master Schedule'!C25</f>
        <v>File 4</v>
      </c>
      <c r="F55" s="16" t="str">
        <f>'Master Schedule'!C26</f>
        <v>File 5</v>
      </c>
      <c r="G55" s="16" t="str">
        <f>'Master Schedule'!C27</f>
        <v>File 6</v>
      </c>
      <c r="H55" s="16" t="str">
        <f>'Master Schedule'!C28</f>
        <v>File 7</v>
      </c>
      <c r="I55" s="16" t="str">
        <f>'Master Schedule'!C29</f>
        <v>File 8</v>
      </c>
      <c r="J55" s="16" t="str">
        <f>'Master Schedule'!C30</f>
        <v>File 9</v>
      </c>
      <c r="K55" s="16" t="str">
        <f>'Master Schedule'!C31</f>
        <v>File 10</v>
      </c>
    </row>
    <row r="56" spans="1:11" ht="41.4" x14ac:dyDescent="0.3">
      <c r="A56" s="209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56" s="991">
        <f>'File 1'!W$272</f>
        <v>0</v>
      </c>
      <c r="C56" s="988">
        <f>'File 2'!W$227</f>
        <v>0</v>
      </c>
      <c r="D56" s="988">
        <f>'File 3'!W$227</f>
        <v>0</v>
      </c>
      <c r="E56" s="988">
        <f>'File 4'!W$227</f>
        <v>0</v>
      </c>
      <c r="F56" s="988">
        <f>'File 5'!W$227</f>
        <v>0</v>
      </c>
      <c r="G56" s="988">
        <f>'File 6'!W$227</f>
        <v>0</v>
      </c>
      <c r="H56" s="988">
        <f>'File 7'!W$227</f>
        <v>0</v>
      </c>
      <c r="I56" s="988">
        <f>'File 8'!W$227</f>
        <v>0</v>
      </c>
      <c r="J56" s="988">
        <f>'File 9'!W$227</f>
        <v>0</v>
      </c>
      <c r="K56" s="988">
        <f>'File 10'!W$227</f>
        <v>0</v>
      </c>
    </row>
    <row r="57" spans="1:11" x14ac:dyDescent="0.3">
      <c r="A57" s="208" t="s">
        <v>176</v>
      </c>
      <c r="B57" s="988"/>
      <c r="C57" s="988"/>
      <c r="D57" s="988"/>
      <c r="E57" s="988"/>
      <c r="F57" s="988"/>
      <c r="G57" s="988"/>
      <c r="H57" s="988"/>
      <c r="I57" s="988"/>
      <c r="J57" s="988"/>
      <c r="K57" s="988"/>
    </row>
    <row r="58" spans="1:11" ht="69" x14ac:dyDescent="0.3">
      <c r="A58" s="218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8" s="250">
        <f>'File 1'!W$278</f>
        <v>0</v>
      </c>
      <c r="C58" s="250">
        <f>'File 2'!W$278</f>
        <v>0</v>
      </c>
      <c r="D58" s="250">
        <f>'File 3'!W$278</f>
        <v>0</v>
      </c>
      <c r="E58" s="250">
        <f>'File 4'!W$278</f>
        <v>0</v>
      </c>
      <c r="F58" s="250">
        <f>'File 5'!W$278</f>
        <v>0</v>
      </c>
      <c r="G58" s="250">
        <f>'File 6'!W$278</f>
        <v>0</v>
      </c>
      <c r="H58" s="250">
        <f>'File 7'!W$278</f>
        <v>0</v>
      </c>
      <c r="I58" s="250">
        <f>'File 8'!W$278</f>
        <v>0</v>
      </c>
      <c r="J58" s="250">
        <f>'File 9'!W$278</f>
        <v>0</v>
      </c>
      <c r="K58" s="250">
        <f>'File 10'!W$278</f>
        <v>0</v>
      </c>
    </row>
    <row r="59" spans="1:11" ht="27.6" x14ac:dyDescent="0.3">
      <c r="A59" s="209" t="str">
        <f>HYPERLINK("http://sdlegislature.gov/Rules/DisplayRule.aspx?Rule=24:05:27:01.03","How Progress will be Measured
(24:05:27:01.03)")</f>
        <v>How Progress will be Measured
(24:05:27:01.03)</v>
      </c>
      <c r="B59" s="250">
        <f>'File 1'!W$563</f>
        <v>0</v>
      </c>
      <c r="C59" s="250">
        <f>'File 2'!W$563</f>
        <v>0</v>
      </c>
      <c r="D59" s="250">
        <f>'File 3'!W$563</f>
        <v>0</v>
      </c>
      <c r="E59" s="250">
        <f>'File 4'!W$563</f>
        <v>0</v>
      </c>
      <c r="F59" s="250">
        <f>'File 5'!W$563</f>
        <v>0</v>
      </c>
      <c r="G59" s="250">
        <f>'File 6'!W$563</f>
        <v>0</v>
      </c>
      <c r="H59" s="250">
        <f>'File 7'!W$563</f>
        <v>0</v>
      </c>
      <c r="I59" s="250">
        <f>'File 8'!W$563</f>
        <v>0</v>
      </c>
      <c r="J59" s="250">
        <f>'File 9'!W$563</f>
        <v>0</v>
      </c>
      <c r="K59" s="250">
        <f>'File 10'!W$563</f>
        <v>0</v>
      </c>
    </row>
    <row r="60" spans="1:11" ht="27.6" x14ac:dyDescent="0.3">
      <c r="A60" s="209" t="str">
        <f>HYPERLINK("http://sdlegislature.gov/Rules/DisplayRule.aspx?Rule=24:05:27:01.03","Accommodations/Modifications
(24:05:27:01.03)")</f>
        <v>Accommodations/Modifications
(24:05:27:01.03)</v>
      </c>
      <c r="B60" s="250">
        <f>'File 1'!W$577</f>
        <v>0</v>
      </c>
      <c r="C60" s="250">
        <f>'File 2'!W$577</f>
        <v>0</v>
      </c>
      <c r="D60" s="250">
        <f>'File 3'!W$577</f>
        <v>0</v>
      </c>
      <c r="E60" s="250">
        <f>'File 4'!W$577</f>
        <v>0</v>
      </c>
      <c r="F60" s="250">
        <f>'File 5'!W$577</f>
        <v>0</v>
      </c>
      <c r="G60" s="250">
        <f>'File 6'!W$577</f>
        <v>0</v>
      </c>
      <c r="H60" s="250">
        <f>'File 7'!W$577</f>
        <v>0</v>
      </c>
      <c r="I60" s="250">
        <f>'File 8'!W$577</f>
        <v>0</v>
      </c>
      <c r="J60" s="250">
        <f>'File 9'!W$577</f>
        <v>0</v>
      </c>
      <c r="K60" s="250">
        <f>'File 10'!W$577</f>
        <v>0</v>
      </c>
    </row>
    <row r="61" spans="1:11" x14ac:dyDescent="0.3">
      <c r="A61" s="240" t="s">
        <v>214</v>
      </c>
      <c r="B61" s="15" t="str">
        <f>'Master Schedule'!C22</f>
        <v>File 1</v>
      </c>
      <c r="C61" s="15" t="str">
        <f>'Master Schedule'!C23</f>
        <v>File 2</v>
      </c>
      <c r="D61" s="15" t="str">
        <f>'Master Schedule'!C24</f>
        <v>File 3</v>
      </c>
      <c r="E61" s="15" t="str">
        <f>'Master Schedule'!C25</f>
        <v>File 4</v>
      </c>
      <c r="F61" s="15" t="str">
        <f>'Master Schedule'!C26</f>
        <v>File 5</v>
      </c>
      <c r="G61" s="15" t="str">
        <f>'Master Schedule'!C27</f>
        <v>File 6</v>
      </c>
      <c r="H61" s="15" t="str">
        <f>'Master Schedule'!C28</f>
        <v>File 7</v>
      </c>
      <c r="I61" s="15" t="str">
        <f>'Master Schedule'!C29</f>
        <v>File 8</v>
      </c>
      <c r="J61" s="15" t="str">
        <f>'Master Schedule'!C30</f>
        <v>File 9</v>
      </c>
      <c r="K61" s="15" t="str">
        <f>'Master Schedule'!C31</f>
        <v>File 10</v>
      </c>
    </row>
    <row r="62" spans="1:11" ht="27.6" x14ac:dyDescent="0.3">
      <c r="A62" s="232" t="str">
        <f>HYPERLINK("http://sdlegislature.gov/Rules/DisplayRule.aspx?Rule=24:05:27:01.02","Considerations
(24:05:27:01.02)")</f>
        <v>Considerations
(24:05:27:01.02)</v>
      </c>
      <c r="B62" s="251">
        <f>'File 1'!W$593</f>
        <v>0</v>
      </c>
      <c r="C62" s="251">
        <f>'File 2'!W$593</f>
        <v>0</v>
      </c>
      <c r="D62" s="251">
        <f>'File 3'!W$593</f>
        <v>0</v>
      </c>
      <c r="E62" s="251">
        <f>'File 4'!W$593</f>
        <v>0</v>
      </c>
      <c r="F62" s="251">
        <f>'File 5'!W$593</f>
        <v>0</v>
      </c>
      <c r="G62" s="251">
        <f>'File 6'!W$593</f>
        <v>0</v>
      </c>
      <c r="H62" s="251">
        <f>'File 7'!W$593</f>
        <v>0</v>
      </c>
      <c r="I62" s="251">
        <f>'File 8'!W$593</f>
        <v>0</v>
      </c>
      <c r="J62" s="251">
        <f>'File 9'!W$593</f>
        <v>0</v>
      </c>
      <c r="K62" s="251">
        <f>'File 10'!W$593</f>
        <v>0</v>
      </c>
    </row>
    <row r="63" spans="1:11" ht="27.6" x14ac:dyDescent="0.3">
      <c r="A63" s="248" t="str">
        <f>HYPERLINK("http://sdlegislature.gov/Rules/DisplayRule.aspx?Rule=24:05:27:01.03","State/District Assessments
(24:05:27:01.03)")</f>
        <v>State/District Assessments
(24:05:27:01.03)</v>
      </c>
      <c r="B63" s="253">
        <f>'File 1'!W$615</f>
        <v>0</v>
      </c>
      <c r="C63" s="253">
        <f>'File 2'!W$615</f>
        <v>0</v>
      </c>
      <c r="D63" s="253">
        <f>'File 3'!W$615</f>
        <v>0</v>
      </c>
      <c r="E63" s="253">
        <f>'File 4'!W$615</f>
        <v>0</v>
      </c>
      <c r="F63" s="253">
        <f>'File 5'!W$615</f>
        <v>0</v>
      </c>
      <c r="G63" s="253">
        <f>'File 6'!W$615</f>
        <v>0</v>
      </c>
      <c r="H63" s="253">
        <f>'File 7'!W$615</f>
        <v>0</v>
      </c>
      <c r="I63" s="253">
        <f>'File 8'!W$615</f>
        <v>0</v>
      </c>
      <c r="J63" s="253">
        <f>'File 9'!W$615</f>
        <v>0</v>
      </c>
      <c r="K63" s="253">
        <f>'File 10'!W$615</f>
        <v>0</v>
      </c>
    </row>
    <row r="64" spans="1:11" ht="27.6" x14ac:dyDescent="0.3">
      <c r="A64" s="248" t="str">
        <f>HYPERLINK("http://sdlegislature.gov/Rules/DisplayRule.aspx?Rule=24:05:27:01.03","Alternate Assessments
(24:05:27:01.03)")</f>
        <v>Alternate Assessments
(24:05:27:01.03)</v>
      </c>
      <c r="B64" s="253">
        <f>'File 1'!W$621</f>
        <v>0</v>
      </c>
      <c r="C64" s="253">
        <f>'File 2'!W$621</f>
        <v>0</v>
      </c>
      <c r="D64" s="253">
        <f>'File 3'!W$621</f>
        <v>0</v>
      </c>
      <c r="E64" s="253">
        <f>'File 4'!W$621</f>
        <v>0</v>
      </c>
      <c r="F64" s="253">
        <f>'File 5'!W$621</f>
        <v>0</v>
      </c>
      <c r="G64" s="253">
        <f>'File 6'!W$621</f>
        <v>0</v>
      </c>
      <c r="H64" s="253">
        <f>'File 7'!W$621</f>
        <v>0</v>
      </c>
      <c r="I64" s="253">
        <f>'File 8'!W$621</f>
        <v>0</v>
      </c>
      <c r="J64" s="253">
        <f>'File 9'!W$621</f>
        <v>0</v>
      </c>
      <c r="K64" s="253">
        <f>'File 10'!W$621</f>
        <v>0</v>
      </c>
    </row>
    <row r="65" spans="1:11" x14ac:dyDescent="0.3">
      <c r="A65" s="165" t="s">
        <v>230</v>
      </c>
      <c r="B65" s="20"/>
      <c r="C65" s="14"/>
      <c r="D65" s="14"/>
      <c r="E65" s="14"/>
      <c r="F65" s="14"/>
      <c r="G65" s="14"/>
      <c r="H65" s="14"/>
      <c r="I65" s="14"/>
      <c r="J65" s="14"/>
      <c r="K65" s="14"/>
    </row>
    <row r="66" spans="1:11" x14ac:dyDescent="0.3">
      <c r="A66" s="238" t="s">
        <v>233</v>
      </c>
      <c r="B66" s="158" t="str">
        <f>'Master Schedule'!C22</f>
        <v>File 1</v>
      </c>
      <c r="C66" s="158" t="str">
        <f>'Master Schedule'!C23</f>
        <v>File 2</v>
      </c>
      <c r="D66" s="158" t="str">
        <f>'Master Schedule'!C24</f>
        <v>File 3</v>
      </c>
      <c r="E66" s="158" t="str">
        <f>'Master Schedule'!C25</f>
        <v>File 4</v>
      </c>
      <c r="F66" s="158" t="str">
        <f>'Master Schedule'!C26</f>
        <v>File 5</v>
      </c>
      <c r="G66" s="158" t="str">
        <f>'Master Schedule'!C27</f>
        <v>File 6</v>
      </c>
      <c r="H66" s="158" t="str">
        <f>'Master Schedule'!C28</f>
        <v>File 7</v>
      </c>
      <c r="I66" s="158" t="str">
        <f>'Master Schedule'!C29</f>
        <v>File 8</v>
      </c>
      <c r="J66" s="158" t="str">
        <f>'Master Schedule'!C30</f>
        <v>File 9</v>
      </c>
      <c r="K66" s="158" t="str">
        <f>'Master Schedule'!C31</f>
        <v>File 10</v>
      </c>
    </row>
    <row r="67" spans="1:11" ht="27.6" x14ac:dyDescent="0.3">
      <c r="A67" s="210" t="str">
        <f>HYPERLINK("http://sdlegislature.gov/Rules/DisplayRule.aspx?Rule=24:05:27:01.03","Transition IEP*
(24:05:27:01.03)")</f>
        <v>Transition IEP*
(24:05:27:01.03)</v>
      </c>
      <c r="B67" s="991">
        <f>'File 1'!W$639</f>
        <v>0</v>
      </c>
      <c r="C67" s="988">
        <f>'File 2'!W$639</f>
        <v>0</v>
      </c>
      <c r="D67" s="988">
        <f>'File 3'!W$639</f>
        <v>0</v>
      </c>
      <c r="E67" s="988">
        <f>'File 4'!W$639</f>
        <v>0</v>
      </c>
      <c r="F67" s="988">
        <f>'File 5'!W$639</f>
        <v>0</v>
      </c>
      <c r="G67" s="988">
        <f>'File 6'!W$639</f>
        <v>0</v>
      </c>
      <c r="H67" s="988">
        <f>'File 7'!W$639</f>
        <v>0</v>
      </c>
      <c r="I67" s="988">
        <f>'File 8'!W$639</f>
        <v>0</v>
      </c>
      <c r="J67" s="988">
        <f>'File 9'!W$639</f>
        <v>0</v>
      </c>
      <c r="K67" s="988">
        <f>'File 10'!W$639</f>
        <v>0</v>
      </c>
    </row>
    <row r="68" spans="1:11" ht="27.6" x14ac:dyDescent="0.3">
      <c r="A68" s="209" t="str">
        <f>HYPERLINK("http://sdlegislature.gov/Rules/DisplayRule.aspx?Rule=24:05:27:01.03","Transition Assessments
(24:05:27:01.03)")</f>
        <v>Transition Assessments
(24:05:27:01.03)</v>
      </c>
      <c r="B68" s="988"/>
      <c r="C68" s="988"/>
      <c r="D68" s="988"/>
      <c r="E68" s="988"/>
      <c r="F68" s="988"/>
      <c r="G68" s="988"/>
      <c r="H68" s="988"/>
      <c r="I68" s="988"/>
      <c r="J68" s="988"/>
      <c r="K68" s="988"/>
    </row>
    <row r="69" spans="1:11" ht="27.6" x14ac:dyDescent="0.3">
      <c r="A69" s="21" t="s">
        <v>239</v>
      </c>
      <c r="B69" s="988"/>
      <c r="C69" s="988"/>
      <c r="D69" s="988"/>
      <c r="E69" s="988"/>
      <c r="F69" s="988"/>
      <c r="G69" s="988"/>
      <c r="H69" s="988"/>
      <c r="I69" s="988"/>
      <c r="J69" s="988"/>
      <c r="K69" s="988"/>
    </row>
    <row r="70" spans="1:11" x14ac:dyDescent="0.3">
      <c r="A70" s="263" t="s">
        <v>241</v>
      </c>
      <c r="B70" s="158" t="str">
        <f>'Master Schedule'!C22</f>
        <v>File 1</v>
      </c>
      <c r="C70" s="158" t="str">
        <f>'Master Schedule'!C23</f>
        <v>File 2</v>
      </c>
      <c r="D70" s="158" t="str">
        <f>'Master Schedule'!C24</f>
        <v>File 3</v>
      </c>
      <c r="E70" s="158" t="str">
        <f>'Master Schedule'!C25</f>
        <v>File 4</v>
      </c>
      <c r="F70" s="158" t="str">
        <f>'Master Schedule'!C26</f>
        <v>File 5</v>
      </c>
      <c r="G70" s="158" t="str">
        <f>'Master Schedule'!C27</f>
        <v>File 6</v>
      </c>
      <c r="H70" s="158" t="str">
        <f>'Master Schedule'!C28</f>
        <v>File 7</v>
      </c>
      <c r="I70" s="158" t="str">
        <f>'Master Schedule'!C29</f>
        <v>File 8</v>
      </c>
      <c r="J70" s="158" t="str">
        <f>'Master Schedule'!C30</f>
        <v>File 9</v>
      </c>
      <c r="K70" s="158" t="str">
        <f>'Master Schedule'!C31</f>
        <v>File 10</v>
      </c>
    </row>
    <row r="71" spans="1:11" ht="41.4" x14ac:dyDescent="0.3">
      <c r="A71" s="209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71" s="252">
        <f>'File 1'!W$657</f>
        <v>0</v>
      </c>
      <c r="C71" s="252">
        <f>'File 2'!W$657</f>
        <v>0</v>
      </c>
      <c r="D71" s="252">
        <f>'File 3'!W$657</f>
        <v>0</v>
      </c>
      <c r="E71" s="252">
        <f>'File 4'!W$657</f>
        <v>0</v>
      </c>
      <c r="F71" s="252">
        <f>'File 5'!W$657</f>
        <v>0</v>
      </c>
      <c r="G71" s="252">
        <f>'File 6'!W$657</f>
        <v>0</v>
      </c>
      <c r="H71" s="252">
        <f>'File 7'!W$657</f>
        <v>0</v>
      </c>
      <c r="I71" s="252">
        <f>'File 8'!W$657</f>
        <v>0</v>
      </c>
      <c r="J71" s="252">
        <f>'File 9'!W$657</f>
        <v>0</v>
      </c>
      <c r="K71" s="252">
        <f>'File 10'!W$657</f>
        <v>0</v>
      </c>
    </row>
    <row r="72" spans="1:11" x14ac:dyDescent="0.3">
      <c r="A72" s="263" t="s">
        <v>245</v>
      </c>
      <c r="B72" s="158" t="str">
        <f>'Master Schedule'!C22</f>
        <v>File 1</v>
      </c>
      <c r="C72" s="158" t="str">
        <f>'Master Schedule'!C23</f>
        <v>File 2</v>
      </c>
      <c r="D72" s="158" t="str">
        <f>'Master Schedule'!C24</f>
        <v>File 3</v>
      </c>
      <c r="E72" s="158" t="str">
        <f>'Master Schedule'!C25</f>
        <v>File 4</v>
      </c>
      <c r="F72" s="158" t="str">
        <f>'Master Schedule'!C26</f>
        <v>File 5</v>
      </c>
      <c r="G72" s="158" t="str">
        <f>'Master Schedule'!C27</f>
        <v>File 6</v>
      </c>
      <c r="H72" s="158" t="str">
        <f>'Master Schedule'!C28</f>
        <v>File 7</v>
      </c>
      <c r="I72" s="158" t="str">
        <f>'Master Schedule'!C29</f>
        <v>File 8</v>
      </c>
      <c r="J72" s="158" t="str">
        <f>'Master Schedule'!C30</f>
        <v>File 9</v>
      </c>
      <c r="K72" s="158" t="str">
        <f>'Master Schedule'!C31</f>
        <v>File 10</v>
      </c>
    </row>
    <row r="73" spans="1:11" x14ac:dyDescent="0.3">
      <c r="A73" s="231" t="s">
        <v>246</v>
      </c>
      <c r="B73" s="252">
        <f>'File 1'!W$669</f>
        <v>0</v>
      </c>
      <c r="C73" s="252">
        <f>'File 2'!W$669</f>
        <v>0</v>
      </c>
      <c r="D73" s="252">
        <f>'File 3'!W$669</f>
        <v>0</v>
      </c>
      <c r="E73" s="252">
        <f>'File 4'!W$669</f>
        <v>0</v>
      </c>
      <c r="F73" s="252">
        <f>'File 5'!W$669</f>
        <v>0</v>
      </c>
      <c r="G73" s="252">
        <f>'File 6'!W$669</f>
        <v>0</v>
      </c>
      <c r="H73" s="252">
        <f>'File 7'!W$669</f>
        <v>0</v>
      </c>
      <c r="I73" s="252">
        <f>'File 8'!W$669</f>
        <v>0</v>
      </c>
      <c r="J73" s="252">
        <f>'File 9'!W$669</f>
        <v>0</v>
      </c>
      <c r="K73" s="252">
        <f>'File 10'!W$669</f>
        <v>0</v>
      </c>
    </row>
    <row r="74" spans="1:11" x14ac:dyDescent="0.3">
      <c r="A74" s="263" t="s">
        <v>247</v>
      </c>
      <c r="B74" s="158" t="str">
        <f>'Master Schedule'!C22</f>
        <v>File 1</v>
      </c>
      <c r="C74" s="158" t="str">
        <f>'Master Schedule'!C23</f>
        <v>File 2</v>
      </c>
      <c r="D74" s="158" t="str">
        <f>'Master Schedule'!C24</f>
        <v>File 3</v>
      </c>
      <c r="E74" s="158" t="str">
        <f>'Master Schedule'!C25</f>
        <v>File 4</v>
      </c>
      <c r="F74" s="158" t="str">
        <f>'Master Schedule'!C26</f>
        <v>File 5</v>
      </c>
      <c r="G74" s="158" t="str">
        <f>'Master Schedule'!C27</f>
        <v>File 6</v>
      </c>
      <c r="H74" s="158" t="str">
        <f>'Master Schedule'!C28</f>
        <v>File 7</v>
      </c>
      <c r="I74" s="158" t="str">
        <f>'Master Schedule'!C29</f>
        <v>File 8</v>
      </c>
      <c r="J74" s="158" t="str">
        <f>'Master Schedule'!C30</f>
        <v>File 9</v>
      </c>
      <c r="K74" s="158" t="str">
        <f>'Master Schedule'!C31</f>
        <v>File 10</v>
      </c>
    </row>
    <row r="75" spans="1:11" ht="41.4" x14ac:dyDescent="0.3">
      <c r="A75" s="209" t="str">
        <f>HYPERLINK("http://sdlegislature.gov/Rules/DisplayRule.aspx?Rule=24:05:27:01.03","Course of Study Aligns to 
Post-Secondary Goals
(24:05:27:01.03)")</f>
        <v>Course of Study Aligns to 
Post-Secondary Goals
(24:05:27:01.03)</v>
      </c>
      <c r="B75" s="252">
        <f>'File 1'!W$673</f>
        <v>0</v>
      </c>
      <c r="C75" s="252">
        <f>'File 2'!W$673</f>
        <v>0</v>
      </c>
      <c r="D75" s="252">
        <f>'File 3'!W$673</f>
        <v>0</v>
      </c>
      <c r="E75" s="252">
        <f>'File 4'!W$673</f>
        <v>0</v>
      </c>
      <c r="F75" s="252">
        <f>'File 5'!W$673</f>
        <v>0</v>
      </c>
      <c r="G75" s="252">
        <f>'File 6'!W$673</f>
        <v>0</v>
      </c>
      <c r="H75" s="252">
        <f>'File 7'!W$673</f>
        <v>0</v>
      </c>
      <c r="I75" s="252">
        <f>'File 8'!W$673</f>
        <v>0</v>
      </c>
      <c r="J75" s="252">
        <f>'File 9'!W$673</f>
        <v>0</v>
      </c>
      <c r="K75" s="252">
        <f>'File 10'!W$673</f>
        <v>0</v>
      </c>
    </row>
    <row r="76" spans="1:11" x14ac:dyDescent="0.3">
      <c r="A76" s="263" t="s">
        <v>250</v>
      </c>
      <c r="B76" s="158" t="str">
        <f>'Master Schedule'!C22</f>
        <v>File 1</v>
      </c>
      <c r="C76" s="158" t="str">
        <f>'Master Schedule'!C23</f>
        <v>File 2</v>
      </c>
      <c r="D76" s="158" t="str">
        <f>'Master Schedule'!C24</f>
        <v>File 3</v>
      </c>
      <c r="E76" s="158" t="str">
        <f>'Master Schedule'!C25</f>
        <v>File 4</v>
      </c>
      <c r="F76" s="158" t="str">
        <f>'Master Schedule'!C26</f>
        <v>File 5</v>
      </c>
      <c r="G76" s="158" t="str">
        <f>'Master Schedule'!C27</f>
        <v>File 6</v>
      </c>
      <c r="H76" s="158" t="str">
        <f>'Master Schedule'!C28</f>
        <v>File 7</v>
      </c>
      <c r="I76" s="158" t="str">
        <f>'Master Schedule'!C29</f>
        <v>File 8</v>
      </c>
      <c r="J76" s="158" t="str">
        <f>'Master Schedule'!C30</f>
        <v>File 9</v>
      </c>
      <c r="K76" s="158" t="str">
        <f>'Master Schedule'!C31</f>
        <v>File 10</v>
      </c>
    </row>
    <row r="77" spans="1:11" ht="27.6" x14ac:dyDescent="0.3">
      <c r="A77" s="209" t="str">
        <f>HYPERLINK("http://sdlegislature.gov/Rules/DisplayRule.aspx?Rule=24:05:27:13.02","Transition Services/Activities
(24:05:27:13.02)")</f>
        <v>Transition Services/Activities
(24:05:27:13.02)</v>
      </c>
      <c r="B77" s="252">
        <f>'File 1'!W$685</f>
        <v>0</v>
      </c>
      <c r="C77" s="252">
        <f>'File 2'!W$685</f>
        <v>0</v>
      </c>
      <c r="D77" s="252">
        <f>'File 3'!W$685</f>
        <v>0</v>
      </c>
      <c r="E77" s="252">
        <f>'File 4'!W$685</f>
        <v>0</v>
      </c>
      <c r="F77" s="252">
        <f>'File 5'!W$685</f>
        <v>0</v>
      </c>
      <c r="G77" s="252">
        <f>'File 6'!W$685</f>
        <v>0</v>
      </c>
      <c r="H77" s="252">
        <f>'File 7'!W$685</f>
        <v>0</v>
      </c>
      <c r="I77" s="252">
        <f>'File 8'!W$685</f>
        <v>0</v>
      </c>
      <c r="J77" s="252">
        <f>'File 9'!W$685</f>
        <v>0</v>
      </c>
      <c r="K77" s="252">
        <f>'File 10'!W$685</f>
        <v>0</v>
      </c>
    </row>
    <row r="78" spans="1:11" x14ac:dyDescent="0.3">
      <c r="A78" s="263" t="s">
        <v>252</v>
      </c>
      <c r="B78" s="158" t="str">
        <f>'Master Schedule'!C22</f>
        <v>File 1</v>
      </c>
      <c r="C78" s="158" t="str">
        <f>'Master Schedule'!C23</f>
        <v>File 2</v>
      </c>
      <c r="D78" s="158" t="str">
        <f>'Master Schedule'!C24</f>
        <v>File 3</v>
      </c>
      <c r="E78" s="158" t="str">
        <f>'Master Schedule'!C25</f>
        <v>File 4</v>
      </c>
      <c r="F78" s="158" t="str">
        <f>'Master Schedule'!C26</f>
        <v>File 5</v>
      </c>
      <c r="G78" s="158" t="str">
        <f>'Master Schedule'!C27</f>
        <v>File 6</v>
      </c>
      <c r="H78" s="158" t="str">
        <f>'Master Schedule'!C28</f>
        <v>File 7</v>
      </c>
      <c r="I78" s="158" t="str">
        <f>'Master Schedule'!C29</f>
        <v>File 8</v>
      </c>
      <c r="J78" s="158" t="str">
        <f>'Master Schedule'!C30</f>
        <v>File 9</v>
      </c>
      <c r="K78" s="158" t="str">
        <f>'Master Schedule'!C31</f>
        <v>File 10</v>
      </c>
    </row>
    <row r="79" spans="1:11" ht="41.4" x14ac:dyDescent="0.3">
      <c r="A79" s="209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79" s="252">
        <f>'File 1'!W$697</f>
        <v>0</v>
      </c>
      <c r="C79" s="252">
        <f>'File 2'!W$697</f>
        <v>0</v>
      </c>
      <c r="D79" s="252">
        <f>'File 3'!W$697</f>
        <v>0</v>
      </c>
      <c r="E79" s="252">
        <f>'File 4'!W$697</f>
        <v>0</v>
      </c>
      <c r="F79" s="252">
        <f>'File 5'!W$697</f>
        <v>0</v>
      </c>
      <c r="G79" s="252">
        <f>'File 6'!W$697</f>
        <v>0</v>
      </c>
      <c r="H79" s="252">
        <f>'File 7'!W$697</f>
        <v>0</v>
      </c>
      <c r="I79" s="252">
        <f>'File 8'!W$697</f>
        <v>0</v>
      </c>
      <c r="J79" s="252">
        <f>'File 9'!W$697</f>
        <v>0</v>
      </c>
      <c r="K79" s="252">
        <f>'File 10'!W$697</f>
        <v>0</v>
      </c>
    </row>
    <row r="80" spans="1:11" x14ac:dyDescent="0.3">
      <c r="A80" s="263" t="s">
        <v>254</v>
      </c>
      <c r="B80" s="158" t="str">
        <f>'Master Schedule'!C22</f>
        <v>File 1</v>
      </c>
      <c r="C80" s="158" t="str">
        <f>'Master Schedule'!C23</f>
        <v>File 2</v>
      </c>
      <c r="D80" s="158" t="str">
        <f>'Master Schedule'!C24</f>
        <v>File 3</v>
      </c>
      <c r="E80" s="158" t="str">
        <f>'Master Schedule'!C25</f>
        <v>File 4</v>
      </c>
      <c r="F80" s="158" t="str">
        <f>'Master Schedule'!C26</f>
        <v>File 5</v>
      </c>
      <c r="G80" s="158" t="str">
        <f>'Master Schedule'!C27</f>
        <v>File 6</v>
      </c>
      <c r="H80" s="158" t="str">
        <f>'Master Schedule'!C28</f>
        <v>File 7</v>
      </c>
      <c r="I80" s="158" t="str">
        <f>'Master Schedule'!C29</f>
        <v>File 8</v>
      </c>
      <c r="J80" s="158" t="str">
        <f>'Master Schedule'!C30</f>
        <v>File 9</v>
      </c>
      <c r="K80" s="158" t="str">
        <f>'Master Schedule'!C31</f>
        <v>File 10</v>
      </c>
    </row>
    <row r="81" spans="1:11" ht="27.6" x14ac:dyDescent="0.3">
      <c r="A81" s="209" t="str">
        <f>HYPERLINK("http://sdlegislature.gov/Rules/DisplayRule.aspx?Rule=24:05:25:16.01","Student Invitation/Participation
(24:05:25:16.01)")</f>
        <v>Student Invitation/Participation
(24:05:25:16.01)</v>
      </c>
      <c r="B81" s="252">
        <f>'File 1'!W$709</f>
        <v>0</v>
      </c>
      <c r="C81" s="252">
        <f>'File 2'!W$709</f>
        <v>0</v>
      </c>
      <c r="D81" s="252">
        <f>'File 3'!W$709</f>
        <v>0</v>
      </c>
      <c r="E81" s="252">
        <f>'File 4'!W$709</f>
        <v>0</v>
      </c>
      <c r="F81" s="252">
        <f>'File 5'!W$709</f>
        <v>0</v>
      </c>
      <c r="G81" s="252">
        <f>'File 6'!W$709</f>
        <v>0</v>
      </c>
      <c r="H81" s="252">
        <f>'File 7'!W$709</f>
        <v>0</v>
      </c>
      <c r="I81" s="252">
        <f>'File 8'!W$709</f>
        <v>0</v>
      </c>
      <c r="J81" s="252">
        <f>'File 9'!W$709</f>
        <v>0</v>
      </c>
      <c r="K81" s="252">
        <f>'File 10'!W$709</f>
        <v>0</v>
      </c>
    </row>
    <row r="82" spans="1:11" x14ac:dyDescent="0.3">
      <c r="A82" s="263" t="s">
        <v>257</v>
      </c>
      <c r="B82" s="158" t="str">
        <f>'Master Schedule'!C22</f>
        <v>File 1</v>
      </c>
      <c r="C82" s="158" t="str">
        <f>'Master Schedule'!C23</f>
        <v>File 2</v>
      </c>
      <c r="D82" s="158" t="str">
        <f>'Master Schedule'!C24</f>
        <v>File 3</v>
      </c>
      <c r="E82" s="158" t="str">
        <f>'Master Schedule'!C25</f>
        <v>File 4</v>
      </c>
      <c r="F82" s="158" t="str">
        <f>'Master Schedule'!C26</f>
        <v>File 5</v>
      </c>
      <c r="G82" s="158" t="str">
        <f>'Master Schedule'!C27</f>
        <v>File 6</v>
      </c>
      <c r="H82" s="158" t="str">
        <f>'Master Schedule'!C28</f>
        <v>File 7</v>
      </c>
      <c r="I82" s="158" t="str">
        <f>'Master Schedule'!C29</f>
        <v>File 8</v>
      </c>
      <c r="J82" s="158" t="str">
        <f>'Master Schedule'!C30</f>
        <v>File 9</v>
      </c>
      <c r="K82" s="158" t="str">
        <f>'Master Schedule'!C31</f>
        <v>File 10</v>
      </c>
    </row>
    <row r="83" spans="1:11" ht="27.6" x14ac:dyDescent="0.3">
      <c r="A83" s="209" t="str">
        <f>HYPERLINK("http://sdlegislature.gov/Rules/DisplayRule.aspx?Rule=24:05:25:16.01","Consent to Invite Outside Agency
(24:05:25:16.01)")</f>
        <v>Consent to Invite Outside Agency
(24:05:25:16.01)</v>
      </c>
      <c r="B83" s="252">
        <f>'File 1'!W$714</f>
        <v>0</v>
      </c>
      <c r="C83" s="252">
        <f>'File 2'!W$714</f>
        <v>0</v>
      </c>
      <c r="D83" s="252">
        <f>'File 3'!W$714</f>
        <v>0</v>
      </c>
      <c r="E83" s="252">
        <f>'File 4'!W$714</f>
        <v>0</v>
      </c>
      <c r="F83" s="252">
        <f>'File 5'!W$714</f>
        <v>0</v>
      </c>
      <c r="G83" s="252">
        <f>'File 6'!W$714</f>
        <v>0</v>
      </c>
      <c r="H83" s="252">
        <f>'File 7'!W$714</f>
        <v>0</v>
      </c>
      <c r="I83" s="252">
        <f>'File 8'!W$714</f>
        <v>0</v>
      </c>
      <c r="J83" s="252">
        <f>'File 9'!W$714</f>
        <v>0</v>
      </c>
      <c r="K83" s="252">
        <f>'File 10'!W$714</f>
        <v>0</v>
      </c>
    </row>
    <row r="84" spans="1:11" x14ac:dyDescent="0.3">
      <c r="A84" s="263" t="s">
        <v>263</v>
      </c>
      <c r="B84" s="158" t="str">
        <f>'Master Schedule'!C22</f>
        <v>File 1</v>
      </c>
      <c r="C84" s="158" t="str">
        <f>'Master Schedule'!C23</f>
        <v>File 2</v>
      </c>
      <c r="D84" s="158" t="str">
        <f>'Master Schedule'!C24</f>
        <v>File 3</v>
      </c>
      <c r="E84" s="158" t="str">
        <f>'Master Schedule'!C25</f>
        <v>File 4</v>
      </c>
      <c r="F84" s="158" t="str">
        <f>'Master Schedule'!C26</f>
        <v>File 5</v>
      </c>
      <c r="G84" s="158" t="str">
        <f>'Master Schedule'!C27</f>
        <v>File 6</v>
      </c>
      <c r="H84" s="158" t="str">
        <f>'Master Schedule'!C28</f>
        <v>File 7</v>
      </c>
      <c r="I84" s="158" t="str">
        <f>'Master Schedule'!C29</f>
        <v>File 8</v>
      </c>
      <c r="J84" s="158" t="str">
        <f>'Master Schedule'!C30</f>
        <v>File 9</v>
      </c>
      <c r="K84" s="158" t="str">
        <f>'Master Schedule'!C31</f>
        <v>File 10</v>
      </c>
    </row>
    <row r="85" spans="1:11" ht="27.6" x14ac:dyDescent="0.3">
      <c r="A85" s="209" t="str">
        <f>HYPERLINK("http://sdlegislature.gov/Rules/DisplayRule.aspx?Rule=24:05:30:16.01","Transfer of Parental Rights:
(24:05:30:16.01)")</f>
        <v>Transfer of Parental Rights:
(24:05:30:16.01)</v>
      </c>
      <c r="B85" s="993">
        <f>'File 1'!W$719</f>
        <v>0</v>
      </c>
      <c r="C85" s="988">
        <f>'File 2'!W$719</f>
        <v>0</v>
      </c>
      <c r="D85" s="988">
        <f>'File 3'!W$719</f>
        <v>0</v>
      </c>
      <c r="E85" s="988">
        <f>'File 4'!W$719</f>
        <v>0</v>
      </c>
      <c r="F85" s="988">
        <f>'File 5'!W$719</f>
        <v>0</v>
      </c>
      <c r="G85" s="988">
        <f>'File 6'!W$719</f>
        <v>0</v>
      </c>
      <c r="H85" s="988">
        <f>'File 7'!W$719</f>
        <v>0</v>
      </c>
      <c r="I85" s="988">
        <f>'File 8'!W$719</f>
        <v>0</v>
      </c>
      <c r="J85" s="988">
        <f>'File 9'!W$719</f>
        <v>0</v>
      </c>
      <c r="K85" s="988">
        <f>'File 10'!W$719</f>
        <v>0</v>
      </c>
    </row>
    <row r="86" spans="1:11" ht="27.6" x14ac:dyDescent="0.3">
      <c r="A86" s="209" t="str">
        <f>HYPERLINK("http://sdlegislature.gov/Rules/DisplayRule.aspx?Rule=24:05:27:12","Specific Graduation Requirements:
(24:05:27:12)")</f>
        <v>Specific Graduation Requirements:
(24:05:27:12)</v>
      </c>
      <c r="B86" s="993"/>
      <c r="C86" s="988"/>
      <c r="D86" s="988"/>
      <c r="E86" s="988"/>
      <c r="F86" s="988"/>
      <c r="G86" s="988"/>
      <c r="H86" s="988"/>
      <c r="I86" s="988"/>
      <c r="J86" s="988"/>
      <c r="K86" s="988"/>
    </row>
    <row r="87" spans="1:11" ht="27.6" x14ac:dyDescent="0.3">
      <c r="A87" s="209" t="str">
        <f>HYPERLINK("http://sdlegislature.gov/Rules/DisplayRule.aspx?Rule=24:05:27:12","When Student has Graduated
(24:05:27:12)")</f>
        <v>When Student has Graduated
(24:05:27:12)</v>
      </c>
      <c r="B87" s="993"/>
      <c r="C87" s="988"/>
      <c r="D87" s="988"/>
      <c r="E87" s="988"/>
      <c r="F87" s="988"/>
      <c r="G87" s="988"/>
      <c r="H87" s="988"/>
      <c r="I87" s="988"/>
      <c r="J87" s="988"/>
      <c r="K87" s="988"/>
    </row>
    <row r="88" spans="1:11" ht="41.4" x14ac:dyDescent="0.3">
      <c r="A88" s="209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88" s="993"/>
      <c r="C88" s="988"/>
      <c r="D88" s="988"/>
      <c r="E88" s="988"/>
      <c r="F88" s="988"/>
      <c r="G88" s="988"/>
      <c r="H88" s="988"/>
      <c r="I88" s="988"/>
      <c r="J88" s="988"/>
      <c r="K88" s="988"/>
    </row>
    <row r="89" spans="1:11" x14ac:dyDescent="0.3">
      <c r="A89" s="264" t="s">
        <v>272</v>
      </c>
      <c r="B89" s="13" t="str">
        <f>'Master Schedule'!C22</f>
        <v>File 1</v>
      </c>
      <c r="C89" s="13" t="str">
        <f>'Master Schedule'!C23</f>
        <v>File 2</v>
      </c>
      <c r="D89" s="13" t="str">
        <f>'Master Schedule'!C24</f>
        <v>File 3</v>
      </c>
      <c r="E89" s="13" t="str">
        <f>'Master Schedule'!C25</f>
        <v>File 4</v>
      </c>
      <c r="F89" s="13" t="str">
        <f>'Master Schedule'!C26</f>
        <v>File 5</v>
      </c>
      <c r="G89" s="13" t="str">
        <f>'Master Schedule'!C27</f>
        <v>File 6</v>
      </c>
      <c r="H89" s="13" t="str">
        <f>'Master Schedule'!C28</f>
        <v>File 7</v>
      </c>
      <c r="I89" s="13" t="str">
        <f>'Master Schedule'!C29</f>
        <v>File 8</v>
      </c>
      <c r="J89" s="13" t="str">
        <f>'Master Schedule'!C30</f>
        <v>File 9</v>
      </c>
      <c r="K89" s="13" t="str">
        <f>'Master Schedule'!C31</f>
        <v>File 10</v>
      </c>
    </row>
    <row r="90" spans="1:11" ht="27.6" x14ac:dyDescent="0.3">
      <c r="A90" s="209" t="str">
        <f>HYPERLINK("http://sdlegislature.gov/Rules/DisplayRule.aspx?Rule=24:05:27:16","Related Services
(24:05:27:16)")</f>
        <v>Related Services
(24:05:27:16)</v>
      </c>
      <c r="B90" s="252">
        <f>'File 1'!W$730</f>
        <v>0</v>
      </c>
      <c r="C90" s="252">
        <f>'File 2'!W$730</f>
        <v>0</v>
      </c>
      <c r="D90" s="252">
        <f>'File 3'!W$730</f>
        <v>0</v>
      </c>
      <c r="E90" s="252">
        <f>'File 4'!W$730</f>
        <v>0</v>
      </c>
      <c r="F90" s="252">
        <f>'File 5'!W$730</f>
        <v>0</v>
      </c>
      <c r="G90" s="252">
        <f>'File 6'!W$730</f>
        <v>0</v>
      </c>
      <c r="H90" s="252">
        <f>'File 7'!W$730</f>
        <v>0</v>
      </c>
      <c r="I90" s="252">
        <f>'File 8'!W$730</f>
        <v>0</v>
      </c>
      <c r="J90" s="252">
        <f>'File 9'!W$730</f>
        <v>0</v>
      </c>
      <c r="K90" s="252">
        <f>'File 10'!W$730</f>
        <v>0</v>
      </c>
    </row>
    <row r="91" spans="1:11" x14ac:dyDescent="0.3">
      <c r="A91" s="265" t="s">
        <v>276</v>
      </c>
      <c r="B91" s="12" t="str">
        <f>'Master Schedule'!C22</f>
        <v>File 1</v>
      </c>
      <c r="C91" s="12" t="str">
        <f>'Master Schedule'!C23</f>
        <v>File 2</v>
      </c>
      <c r="D91" s="12" t="str">
        <f>'Master Schedule'!C24</f>
        <v>File 3</v>
      </c>
      <c r="E91" s="12" t="str">
        <f>'Master Schedule'!C25</f>
        <v>File 4</v>
      </c>
      <c r="F91" s="12" t="str">
        <f>'Master Schedule'!C26</f>
        <v>File 5</v>
      </c>
      <c r="G91" s="12" t="str">
        <f>'Master Schedule'!C27</f>
        <v>File 6</v>
      </c>
      <c r="H91" s="12" t="str">
        <f>'Master Schedule'!C28</f>
        <v>File 7</v>
      </c>
      <c r="I91" s="12" t="str">
        <f>'Master Schedule'!C29</f>
        <v>File 8</v>
      </c>
      <c r="J91" s="12" t="str">
        <f>'Master Schedule'!C30</f>
        <v>File 9</v>
      </c>
      <c r="K91" s="12" t="str">
        <f>'Master Schedule'!C31</f>
        <v>File 10</v>
      </c>
    </row>
    <row r="92" spans="1:11" ht="27.6" x14ac:dyDescent="0.3">
      <c r="A92" s="209" t="str">
        <f>HYPERLINK("http://sdlegislature.gov/Rules/DisplayRule.aspx?Rule=24:05:27:01.03","Configuration of Services
(24:05:27:01.03)")</f>
        <v>Configuration of Services
(24:05:27:01.03)</v>
      </c>
      <c r="B92" s="252">
        <f>'File 1'!W$816</f>
        <v>0</v>
      </c>
      <c r="C92" s="252">
        <f>'File 2'!W$816</f>
        <v>0</v>
      </c>
      <c r="D92" s="252">
        <f>'File 3'!W$816</f>
        <v>0</v>
      </c>
      <c r="E92" s="252">
        <f>'File 4'!W$816</f>
        <v>0</v>
      </c>
      <c r="F92" s="252">
        <f>'File 5'!W$816</f>
        <v>0</v>
      </c>
      <c r="G92" s="252">
        <f>'File 6'!W$816</f>
        <v>0</v>
      </c>
      <c r="H92" s="252">
        <f>'File 7'!W$816</f>
        <v>0</v>
      </c>
      <c r="I92" s="252">
        <f>'File 8'!W$816</f>
        <v>0</v>
      </c>
      <c r="J92" s="252">
        <f>'File 9'!W$816</f>
        <v>0</v>
      </c>
      <c r="K92" s="252">
        <f>'File 10'!W$816</f>
        <v>0</v>
      </c>
    </row>
    <row r="93" spans="1:11" ht="27.6" x14ac:dyDescent="0.3">
      <c r="A93" s="209" t="str">
        <f>HYPERLINK("http://sdlegislature.gov/Rules/DisplayRule.aspx?Rule=24:05:28:02","Continuum of Placement
(24:05:28:02)")</f>
        <v>Continuum of Placement
(24:05:28:02)</v>
      </c>
      <c r="B93" s="988">
        <f>'File 1'!W$900</f>
        <v>0</v>
      </c>
      <c r="C93" s="989">
        <f>'File 2'!W$900</f>
        <v>0</v>
      </c>
      <c r="D93" s="989">
        <f>'File 3'!W$900</f>
        <v>0</v>
      </c>
      <c r="E93" s="989">
        <f>'File 4'!W$900</f>
        <v>0</v>
      </c>
      <c r="F93" s="989">
        <f>'File 5'!W$900</f>
        <v>0</v>
      </c>
      <c r="G93" s="989">
        <f>'File 6'!W$900</f>
        <v>0</v>
      </c>
      <c r="H93" s="989">
        <f>'File 7'!W$900</f>
        <v>0</v>
      </c>
      <c r="I93" s="989">
        <f>'File 8'!W$900</f>
        <v>0</v>
      </c>
      <c r="J93" s="989">
        <f>'File 9'!W$900</f>
        <v>0</v>
      </c>
      <c r="K93" s="989">
        <f>'File 10'!W$900</f>
        <v>0</v>
      </c>
    </row>
    <row r="94" spans="1:11" ht="27.6" x14ac:dyDescent="0.3">
      <c r="A94" s="209" t="str">
        <f>HYPERLINK("http://sdlegislature.gov/Rules/DisplayRule.aspx?Rule=24:05:28:01","Participation with Non-disabled Peers
(24:05:28:01)")</f>
        <v>Participation with Non-disabled Peers
(24:05:28:01)</v>
      </c>
      <c r="B94" s="988"/>
      <c r="C94" s="990"/>
      <c r="D94" s="990"/>
      <c r="E94" s="990"/>
      <c r="F94" s="990"/>
      <c r="G94" s="990"/>
      <c r="H94" s="990"/>
      <c r="I94" s="990"/>
      <c r="J94" s="990"/>
      <c r="K94" s="990"/>
    </row>
    <row r="95" spans="1:11" ht="27.6" x14ac:dyDescent="0.3">
      <c r="A95" s="209" t="str">
        <f>HYPERLINK("http://sdlegislature.gov/Rules/DisplayRule.aspx?Rule=24:05:28:03","Justification for Placement 
(24:05:28:03)")</f>
        <v>Justification for Placement 
(24:05:28:03)</v>
      </c>
      <c r="B95" s="988"/>
      <c r="C95" s="991"/>
      <c r="D95" s="991"/>
      <c r="E95" s="991"/>
      <c r="F95" s="991"/>
      <c r="G95" s="991"/>
      <c r="H95" s="991"/>
      <c r="I95" s="991"/>
      <c r="J95" s="991"/>
      <c r="K95" s="991"/>
    </row>
    <row r="96" spans="1:11" ht="27.6" x14ac:dyDescent="0.3">
      <c r="A96" s="248" t="str">
        <f>HYPERLINK("http://sdlegislature.gov/Rules/DisplayRule.aspx?Rule=24:05:25:26","Extended School Year
(24:05:25:26)")</f>
        <v>Extended School Year
(24:05:25:26)</v>
      </c>
      <c r="B96" s="250">
        <f>'File 1'!W$969</f>
        <v>0</v>
      </c>
      <c r="C96" s="250">
        <f>'File 2'!W$969</f>
        <v>0</v>
      </c>
      <c r="D96" s="250">
        <f>'File 3'!W$969</f>
        <v>0</v>
      </c>
      <c r="E96" s="250">
        <f>'File 4'!W$969</f>
        <v>0</v>
      </c>
      <c r="F96" s="250">
        <f>'File 5'!W$969</f>
        <v>0</v>
      </c>
      <c r="G96" s="250">
        <f>'File 6'!W$969</f>
        <v>0</v>
      </c>
      <c r="H96" s="250">
        <f>'File 7'!W$969</f>
        <v>0</v>
      </c>
      <c r="I96" s="250">
        <f>'File 8'!W$969</f>
        <v>0</v>
      </c>
      <c r="J96" s="250">
        <f>'File 9'!W$969</f>
        <v>0</v>
      </c>
      <c r="K96" s="250">
        <f>'File 10'!W$969</f>
        <v>0</v>
      </c>
    </row>
    <row r="97" spans="1:11" x14ac:dyDescent="0.3">
      <c r="A97" s="266"/>
      <c r="B97" s="6"/>
      <c r="C97" s="6"/>
      <c r="D97" s="6"/>
      <c r="E97" s="6"/>
      <c r="F97" s="6"/>
      <c r="G97" s="6"/>
      <c r="H97" s="6"/>
      <c r="I97" s="6"/>
      <c r="J97" s="6"/>
      <c r="K97" s="6"/>
    </row>
    <row r="98" spans="1:11" ht="18" x14ac:dyDescent="0.3">
      <c r="A98" s="258" t="s">
        <v>305</v>
      </c>
      <c r="B98" s="11" t="str">
        <f>'Master Schedule'!C22</f>
        <v>File 1</v>
      </c>
      <c r="C98" s="11" t="str">
        <f>'Master Schedule'!C23</f>
        <v>File 2</v>
      </c>
      <c r="D98" s="11" t="str">
        <f>'Master Schedule'!C24</f>
        <v>File 3</v>
      </c>
      <c r="E98" s="11" t="str">
        <f>'Master Schedule'!C25</f>
        <v>File 4</v>
      </c>
      <c r="F98" s="11" t="str">
        <f>'Master Schedule'!C26</f>
        <v>File 5</v>
      </c>
      <c r="G98" s="11" t="str">
        <f>'Master Schedule'!C27</f>
        <v>File 6</v>
      </c>
      <c r="H98" s="11" t="str">
        <f>'Master Schedule'!C28</f>
        <v>File 7</v>
      </c>
      <c r="I98" s="11" t="str">
        <f>'Master Schedule'!C29</f>
        <v>File 8</v>
      </c>
      <c r="J98" s="11" t="str">
        <f>'Master Schedule'!C30</f>
        <v>File 9</v>
      </c>
      <c r="K98" s="22" t="str">
        <f>'Master Schedule'!C31</f>
        <v>File 10</v>
      </c>
    </row>
    <row r="99" spans="1:11" ht="41.4" x14ac:dyDescent="0.3">
      <c r="A99" s="218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" s="992">
        <f>'File 1'!W$990</f>
        <v>0</v>
      </c>
      <c r="C99" s="988">
        <f>'File 2'!W$990</f>
        <v>0</v>
      </c>
      <c r="D99" s="988">
        <f>'File 3'!W$990</f>
        <v>0</v>
      </c>
      <c r="E99" s="988">
        <f>'File 4'!W$990</f>
        <v>0</v>
      </c>
      <c r="F99" s="988">
        <f>'File 5'!W$990</f>
        <v>0</v>
      </c>
      <c r="G99" s="988">
        <f>'File 6'!W$990</f>
        <v>0</v>
      </c>
      <c r="H99" s="988">
        <f>'File 7'!W$990</f>
        <v>0</v>
      </c>
      <c r="I99" s="988">
        <f>'File 8'!W$990</f>
        <v>0</v>
      </c>
      <c r="J99" s="988">
        <f>'File 9'!W$990</f>
        <v>0</v>
      </c>
      <c r="K99" s="988">
        <f>'File 10'!W$990</f>
        <v>0</v>
      </c>
    </row>
    <row r="100" spans="1:11" ht="27.6" x14ac:dyDescent="0.3">
      <c r="A100" s="209" t="str">
        <f>HYPERLINK("http://sdlegislature.gov/Rules/DisplayRule.aspx?Rule=24:05:30:05","Content of PPWN
(24:05:30:05)")</f>
        <v>Content of PPWN
(24:05:30:05)</v>
      </c>
      <c r="B100" s="992"/>
      <c r="C100" s="988"/>
      <c r="D100" s="988"/>
      <c r="E100" s="988"/>
      <c r="F100" s="988"/>
      <c r="G100" s="988"/>
      <c r="H100" s="988"/>
      <c r="I100" s="988"/>
      <c r="J100" s="988"/>
      <c r="K100" s="988"/>
    </row>
    <row r="101" spans="1:11" x14ac:dyDescent="0.3">
      <c r="A101" s="267"/>
      <c r="B101" s="8"/>
      <c r="C101" s="8"/>
      <c r="D101" s="8"/>
      <c r="E101" s="8"/>
      <c r="F101" s="8"/>
      <c r="G101" s="8"/>
      <c r="H101" s="8"/>
      <c r="I101" s="8"/>
      <c r="J101" s="8"/>
      <c r="K101" s="6"/>
    </row>
    <row r="102" spans="1:11" ht="18" x14ac:dyDescent="0.3">
      <c r="A102" s="258" t="s">
        <v>310</v>
      </c>
      <c r="B102" s="11" t="str">
        <f>'Master Schedule'!C22</f>
        <v>File 1</v>
      </c>
      <c r="C102" s="11" t="str">
        <f>'Master Schedule'!C23</f>
        <v>File 2</v>
      </c>
      <c r="D102" s="11" t="str">
        <f>'Master Schedule'!C24</f>
        <v>File 3</v>
      </c>
      <c r="E102" s="11" t="str">
        <f>'Master Schedule'!C25</f>
        <v>File 4</v>
      </c>
      <c r="F102" s="11" t="str">
        <f>'Master Schedule'!C26</f>
        <v>File 5</v>
      </c>
      <c r="G102" s="11" t="str">
        <f>'Master Schedule'!C27</f>
        <v>File 6</v>
      </c>
      <c r="H102" s="11" t="str">
        <f>'Master Schedule'!C28</f>
        <v>File 7</v>
      </c>
      <c r="I102" s="11" t="str">
        <f>'Master Schedule'!C29</f>
        <v>File 8</v>
      </c>
      <c r="J102" s="11" t="str">
        <f>'Master Schedule'!C30</f>
        <v>File 9</v>
      </c>
      <c r="K102" s="22" t="str">
        <f>'Master Schedule'!C31</f>
        <v>File 10</v>
      </c>
    </row>
    <row r="103" spans="1:11" x14ac:dyDescent="0.3">
      <c r="A103" s="268" t="s">
        <v>310</v>
      </c>
      <c r="B103" s="988">
        <f>'File 1'!W$1015</f>
        <v>0</v>
      </c>
      <c r="C103" s="988">
        <f>'File 2'!W$1015</f>
        <v>0</v>
      </c>
      <c r="D103" s="988">
        <f>'File 3'!W$1015</f>
        <v>0</v>
      </c>
      <c r="E103" s="988">
        <f>'File 4'!W$1015</f>
        <v>0</v>
      </c>
      <c r="F103" s="988">
        <f>'File 5'!W$1015</f>
        <v>0</v>
      </c>
      <c r="G103" s="988">
        <f>'File 6'!W$1015</f>
        <v>0</v>
      </c>
      <c r="H103" s="988">
        <f>'File 7'!W$1015</f>
        <v>0</v>
      </c>
      <c r="I103" s="988">
        <f>'File 8'!W$1015</f>
        <v>0</v>
      </c>
      <c r="J103" s="988">
        <f>'File 9'!W$1015</f>
        <v>0</v>
      </c>
      <c r="K103" s="988">
        <f>'File 10'!W$1015</f>
        <v>0</v>
      </c>
    </row>
    <row r="104" spans="1:11" x14ac:dyDescent="0.3">
      <c r="A104" s="19" t="str">
        <f>HYPERLINK("http://sdlegislature.gov/Rules/DisplayRule.aspx?Rule=24:05:27:08.01","(24:05:27:08.01)")</f>
        <v>(24:05:27:08.01)</v>
      </c>
      <c r="B104" s="988"/>
      <c r="C104" s="988"/>
      <c r="D104" s="988"/>
      <c r="E104" s="988"/>
      <c r="F104" s="988"/>
      <c r="G104" s="988"/>
      <c r="H104" s="988"/>
      <c r="I104" s="988"/>
      <c r="J104" s="988"/>
      <c r="K104" s="988"/>
    </row>
    <row r="105" spans="1:11" ht="27.6" x14ac:dyDescent="0.3">
      <c r="A105" s="210" t="str">
        <f>HYPERLINK("http://sdlegislature.gov/Rules/DisplayRule.aspx?Rule=24:05:30:04","Prior Notice
(24:05:30:04)")</f>
        <v>Prior Notice
(24:05:30:04)</v>
      </c>
      <c r="B105" s="988"/>
      <c r="C105" s="988"/>
      <c r="D105" s="988"/>
      <c r="E105" s="988"/>
      <c r="F105" s="988"/>
      <c r="G105" s="988"/>
      <c r="H105" s="988"/>
      <c r="I105" s="988"/>
      <c r="J105" s="988"/>
      <c r="K105" s="988"/>
    </row>
    <row r="106" spans="1:11" x14ac:dyDescent="0.3">
      <c r="A106" s="269"/>
      <c r="B106" s="270"/>
      <c r="C106" s="8"/>
      <c r="D106" s="8"/>
      <c r="E106" s="8"/>
      <c r="F106" s="8"/>
      <c r="G106" s="8"/>
      <c r="H106" s="8"/>
      <c r="I106" s="8"/>
      <c r="J106" s="8"/>
      <c r="K106" s="8"/>
    </row>
    <row r="107" spans="1:11" ht="18" x14ac:dyDescent="0.3">
      <c r="A107" s="258" t="s">
        <v>312</v>
      </c>
      <c r="B107" s="271" t="str">
        <f>'Master Schedule'!C22</f>
        <v>File 1</v>
      </c>
      <c r="C107" s="11" t="str">
        <f>'Master Schedule'!C23</f>
        <v>File 2</v>
      </c>
      <c r="D107" s="11" t="str">
        <f>'Master Schedule'!C24</f>
        <v>File 3</v>
      </c>
      <c r="E107" s="11" t="str">
        <f>'Master Schedule'!C25</f>
        <v>File 4</v>
      </c>
      <c r="F107" s="11" t="str">
        <f>'Master Schedule'!C26</f>
        <v>File 5</v>
      </c>
      <c r="G107" s="11" t="str">
        <f>'Master Schedule'!C27</f>
        <v>File 6</v>
      </c>
      <c r="H107" s="11" t="str">
        <f>'Master Schedule'!C28</f>
        <v>File 7</v>
      </c>
      <c r="I107" s="11" t="str">
        <f>'Master Schedule'!C29</f>
        <v>File 8</v>
      </c>
      <c r="J107" s="11" t="str">
        <f>'Master Schedule'!C30</f>
        <v>File 9</v>
      </c>
      <c r="K107" s="22" t="str">
        <f>'Master Schedule'!C31</f>
        <v>File 10</v>
      </c>
    </row>
    <row r="108" spans="1:11" ht="27.6" x14ac:dyDescent="0.3">
      <c r="A108" s="208" t="s">
        <v>313</v>
      </c>
      <c r="B108" s="988">
        <f>'File 1'!W$1023</f>
        <v>0</v>
      </c>
      <c r="C108" s="988">
        <f>'File 2'!W$1023</f>
        <v>0</v>
      </c>
      <c r="D108" s="988">
        <f>'File 3'!W$1023</f>
        <v>0</v>
      </c>
      <c r="E108" s="988">
        <f>'File 4'!W$1023</f>
        <v>0</v>
      </c>
      <c r="F108" s="988">
        <f>'File 5'!W$1023</f>
        <v>0</v>
      </c>
      <c r="G108" s="988">
        <f>'File 6'!W$1023</f>
        <v>0</v>
      </c>
      <c r="H108" s="988">
        <f>'File 7'!W$1023</f>
        <v>0</v>
      </c>
      <c r="I108" s="988">
        <f>'File 8'!W$1023</f>
        <v>0</v>
      </c>
      <c r="J108" s="988">
        <f>'File 9'!W$1023</f>
        <v>0</v>
      </c>
      <c r="K108" s="988">
        <f>'File 10'!W$1023</f>
        <v>0</v>
      </c>
    </row>
    <row r="109" spans="1:11" x14ac:dyDescent="0.3">
      <c r="A109" s="272" t="s">
        <v>316</v>
      </c>
      <c r="B109" s="988"/>
      <c r="C109" s="988"/>
      <c r="D109" s="988"/>
      <c r="E109" s="988"/>
      <c r="F109" s="988"/>
      <c r="G109" s="988"/>
      <c r="H109" s="988"/>
      <c r="I109" s="988"/>
      <c r="J109" s="988"/>
      <c r="K109" s="988"/>
    </row>
    <row r="110" spans="1:11" ht="27.6" x14ac:dyDescent="0.3">
      <c r="A110" s="208" t="s">
        <v>317</v>
      </c>
      <c r="B110" s="988"/>
      <c r="C110" s="988"/>
      <c r="D110" s="988"/>
      <c r="E110" s="988"/>
      <c r="F110" s="988"/>
      <c r="G110" s="988"/>
      <c r="H110" s="988"/>
      <c r="I110" s="988"/>
      <c r="J110" s="988"/>
      <c r="K110" s="988"/>
    </row>
    <row r="111" spans="1:11" ht="27.6" x14ac:dyDescent="0.3">
      <c r="A111" s="9" t="s">
        <v>318</v>
      </c>
      <c r="B111" s="988"/>
      <c r="C111" s="988"/>
      <c r="D111" s="988"/>
      <c r="E111" s="988"/>
      <c r="F111" s="988"/>
      <c r="G111" s="988"/>
      <c r="H111" s="988"/>
      <c r="I111" s="988"/>
      <c r="J111" s="988"/>
      <c r="K111" s="988"/>
    </row>
  </sheetData>
  <mergeCells count="143">
    <mergeCell ref="A2:K2"/>
    <mergeCell ref="A3:K3"/>
    <mergeCell ref="B14:B17"/>
    <mergeCell ref="C14:C17"/>
    <mergeCell ref="D14:D17"/>
    <mergeCell ref="E14:E17"/>
    <mergeCell ref="F14:F17"/>
    <mergeCell ref="G14:G17"/>
    <mergeCell ref="H14:H17"/>
    <mergeCell ref="I14:I17"/>
    <mergeCell ref="J14:J17"/>
    <mergeCell ref="K14:K17"/>
    <mergeCell ref="K24:K27"/>
    <mergeCell ref="B28:B31"/>
    <mergeCell ref="C28:C31"/>
    <mergeCell ref="D28:D31"/>
    <mergeCell ref="E28:E31"/>
    <mergeCell ref="F28:F31"/>
    <mergeCell ref="G28:G31"/>
    <mergeCell ref="H28:H31"/>
    <mergeCell ref="I28:I31"/>
    <mergeCell ref="J28:J31"/>
    <mergeCell ref="K28:K31"/>
    <mergeCell ref="B24:B27"/>
    <mergeCell ref="C24:C27"/>
    <mergeCell ref="D24:D27"/>
    <mergeCell ref="E24:E27"/>
    <mergeCell ref="F24:F27"/>
    <mergeCell ref="G24:G27"/>
    <mergeCell ref="H24:H27"/>
    <mergeCell ref="I24:I27"/>
    <mergeCell ref="J24:J27"/>
    <mergeCell ref="K35:K36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K37:K38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42:K48"/>
    <mergeCell ref="B52:B54"/>
    <mergeCell ref="C52:C54"/>
    <mergeCell ref="D52:D54"/>
    <mergeCell ref="E52:E54"/>
    <mergeCell ref="F52:F54"/>
    <mergeCell ref="G52:G54"/>
    <mergeCell ref="H52:H54"/>
    <mergeCell ref="I52:I54"/>
    <mergeCell ref="J52:J54"/>
    <mergeCell ref="K52:K54"/>
    <mergeCell ref="B42:B48"/>
    <mergeCell ref="C42:C48"/>
    <mergeCell ref="D42:D48"/>
    <mergeCell ref="E42:E48"/>
    <mergeCell ref="F42:F48"/>
    <mergeCell ref="G42:G48"/>
    <mergeCell ref="H42:H48"/>
    <mergeCell ref="I42:I48"/>
    <mergeCell ref="J42:J48"/>
    <mergeCell ref="K56:K57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K67:K69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B85:B88"/>
    <mergeCell ref="C85:C88"/>
    <mergeCell ref="D85:D88"/>
    <mergeCell ref="E85:E88"/>
    <mergeCell ref="F85:F88"/>
    <mergeCell ref="G85:G88"/>
    <mergeCell ref="H85:H88"/>
    <mergeCell ref="I85:I88"/>
    <mergeCell ref="J85:J88"/>
    <mergeCell ref="B93:B95"/>
    <mergeCell ref="C93:C95"/>
    <mergeCell ref="D93:D95"/>
    <mergeCell ref="E93:E95"/>
    <mergeCell ref="F93:F95"/>
    <mergeCell ref="G93:G95"/>
    <mergeCell ref="H93:H95"/>
    <mergeCell ref="I93:I95"/>
    <mergeCell ref="K93:K95"/>
    <mergeCell ref="D99:D100"/>
    <mergeCell ref="E99:E100"/>
    <mergeCell ref="F99:F100"/>
    <mergeCell ref="G99:G100"/>
    <mergeCell ref="H99:H100"/>
    <mergeCell ref="I99:I100"/>
    <mergeCell ref="J108:J111"/>
    <mergeCell ref="K85:K88"/>
    <mergeCell ref="K108:K111"/>
    <mergeCell ref="A1:K1"/>
    <mergeCell ref="J103:J105"/>
    <mergeCell ref="K103:K105"/>
    <mergeCell ref="B108:B111"/>
    <mergeCell ref="C108:C111"/>
    <mergeCell ref="D108:D111"/>
    <mergeCell ref="E108:E111"/>
    <mergeCell ref="F108:F111"/>
    <mergeCell ref="G108:G111"/>
    <mergeCell ref="H108:H111"/>
    <mergeCell ref="I108:I111"/>
    <mergeCell ref="J99:J100"/>
    <mergeCell ref="K99:K100"/>
    <mergeCell ref="B103:B105"/>
    <mergeCell ref="C103:C105"/>
    <mergeCell ref="D103:D105"/>
    <mergeCell ref="E103:E105"/>
    <mergeCell ref="F103:F105"/>
    <mergeCell ref="G103:G105"/>
    <mergeCell ref="H103:H105"/>
    <mergeCell ref="I103:I105"/>
    <mergeCell ref="J93:J95"/>
    <mergeCell ref="B99:B100"/>
    <mergeCell ref="C99:C100"/>
  </mergeCells>
  <conditionalFormatting sqref="B52:K54 B67:K69 B85:K88 B99:K100 B103:K105 B5:K5 B8:K8 B11:K11 B14:K31 B34:K39 B56:K60 B62:K64 B71:K71 B73:K73 B75:K75 B77:K77 B79:K79 B81:K81 B83:K83 B90:K90 B92:K96 B108:K111 B42:K49">
    <cfRule type="cellIs" dxfId="1" priority="1" operator="equal">
      <formula>0</formula>
    </cfRule>
  </conditionalFormatting>
  <pageMargins left="0.25" right="0.25" top="0.75" bottom="0.75" header="0.3" footer="0.3"/>
  <pageSetup scale="4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11"/>
  <sheetViews>
    <sheetView showGridLines="0" zoomScaleNormal="100" workbookViewId="0">
      <pane ySplit="1" topLeftCell="A2" activePane="bottomLeft" state="frozen"/>
      <selection pane="bottomLeft" sqref="A1:K1"/>
    </sheetView>
  </sheetViews>
  <sheetFormatPr defaultColWidth="14.44140625" defaultRowHeight="14.4" x14ac:dyDescent="0.3"/>
  <cols>
    <col min="1" max="1" width="35.109375" style="47" customWidth="1"/>
    <col min="2" max="11" width="20.6640625" style="47" customWidth="1"/>
    <col min="12" max="16384" width="14.44140625" style="47"/>
  </cols>
  <sheetData>
    <row r="1" spans="1:11" ht="21" x14ac:dyDescent="0.3">
      <c r="A1" s="997" t="s">
        <v>47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</row>
    <row r="2" spans="1:11" ht="21" x14ac:dyDescent="0.3">
      <c r="A2" s="994" t="s">
        <v>325</v>
      </c>
      <c r="B2" s="995"/>
      <c r="C2" s="995"/>
      <c r="D2" s="995"/>
      <c r="E2" s="995"/>
      <c r="F2" s="995"/>
      <c r="G2" s="995"/>
      <c r="H2" s="995"/>
      <c r="I2" s="995"/>
      <c r="J2" s="995"/>
      <c r="K2" s="995"/>
    </row>
    <row r="3" spans="1:11" s="49" customFormat="1" ht="31.95" customHeight="1" x14ac:dyDescent="0.3">
      <c r="A3" s="996" t="s">
        <v>326</v>
      </c>
      <c r="B3" s="996"/>
      <c r="C3" s="996"/>
      <c r="D3" s="996"/>
      <c r="E3" s="996"/>
      <c r="F3" s="996"/>
      <c r="G3" s="996"/>
      <c r="H3" s="996"/>
      <c r="I3" s="996"/>
      <c r="J3" s="996"/>
      <c r="K3" s="996"/>
    </row>
    <row r="4" spans="1:11" ht="18" x14ac:dyDescent="0.3">
      <c r="A4" s="256" t="s">
        <v>73</v>
      </c>
      <c r="B4" s="17" t="str">
        <f>'Master Schedule'!C22</f>
        <v>File 1</v>
      </c>
      <c r="C4" s="17" t="str">
        <f>'Master Schedule'!C23</f>
        <v>File 2</v>
      </c>
      <c r="D4" s="17" t="str">
        <f>'Master Schedule'!C24</f>
        <v>File 3</v>
      </c>
      <c r="E4" s="17" t="str">
        <f>'Master Schedule'!C25</f>
        <v>File 4</v>
      </c>
      <c r="F4" s="17" t="str">
        <f>'Master Schedule'!C26</f>
        <v>File 5</v>
      </c>
      <c r="G4" s="17" t="str">
        <f>'Master Schedule'!C27</f>
        <v>File 6</v>
      </c>
      <c r="H4" s="17" t="str">
        <f>'Master Schedule'!C28</f>
        <v>File 7</v>
      </c>
      <c r="I4" s="17" t="str">
        <f>'Master Schedule'!C29</f>
        <v>File 8</v>
      </c>
      <c r="J4" s="17" t="str">
        <f>'Master Schedule'!C30</f>
        <v>File 9</v>
      </c>
      <c r="K4" s="17" t="str">
        <f>'Master Schedule'!C31</f>
        <v>File 10</v>
      </c>
    </row>
    <row r="5" spans="1:11" ht="27.6" x14ac:dyDescent="0.3">
      <c r="A5" s="209" t="str">
        <f>HYPERLINK("http://sdlegislature.gov/Rules/DisplayRule.aspx?Rule=24:05:29:15","Record of Access
(24:05:29:15)")</f>
        <v>Record of Access
(24:05:29:15)</v>
      </c>
      <c r="B5" s="252">
        <f>'File 1'!Z$14</f>
        <v>0</v>
      </c>
      <c r="C5" s="252">
        <f>'File 2'!Z$14</f>
        <v>0</v>
      </c>
      <c r="D5" s="252">
        <f>'File 3'!Z$14</f>
        <v>0</v>
      </c>
      <c r="E5" s="252">
        <f>'File 4'!Z$14</f>
        <v>0</v>
      </c>
      <c r="F5" s="252">
        <f>'File 5'!Z$14</f>
        <v>0</v>
      </c>
      <c r="G5" s="252">
        <f>'File 6'!Z$14</f>
        <v>0</v>
      </c>
      <c r="H5" s="252">
        <f>'File 7'!Z$14</f>
        <v>0</v>
      </c>
      <c r="I5" s="252">
        <f>'File 8'!Z$14</f>
        <v>0</v>
      </c>
      <c r="J5" s="252">
        <f>'File 9'!Z$14</f>
        <v>0</v>
      </c>
      <c r="K5" s="252">
        <f>'File 10'!Z$14</f>
        <v>0</v>
      </c>
    </row>
    <row r="6" spans="1:11" x14ac:dyDescent="0.3">
      <c r="A6" s="257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18" x14ac:dyDescent="0.3">
      <c r="A7" s="256" t="s">
        <v>74</v>
      </c>
      <c r="B7" s="11" t="str">
        <f>'Master Schedule'!C22</f>
        <v>File 1</v>
      </c>
      <c r="C7" s="11" t="str">
        <f>'Master Schedule'!C23</f>
        <v>File 2</v>
      </c>
      <c r="D7" s="11" t="str">
        <f>'Master Schedule'!C24</f>
        <v>File 3</v>
      </c>
      <c r="E7" s="11" t="str">
        <f>'Master Schedule'!C25</f>
        <v>File 4</v>
      </c>
      <c r="F7" s="11" t="str">
        <f>'Master Schedule'!C26</f>
        <v>File 5</v>
      </c>
      <c r="G7" s="11" t="str">
        <f>'Master Schedule'!C27</f>
        <v>File 6</v>
      </c>
      <c r="H7" s="11" t="str">
        <f>'Master Schedule'!C28</f>
        <v>File 7</v>
      </c>
      <c r="I7" s="11" t="str">
        <f>'Master Schedule'!C29</f>
        <v>File 8</v>
      </c>
      <c r="J7" s="11" t="str">
        <f>'Master Schedule'!C30</f>
        <v>File 9</v>
      </c>
      <c r="K7" s="11" t="str">
        <f>'Master Schedule'!C31</f>
        <v>File 10</v>
      </c>
    </row>
    <row r="8" spans="1:11" ht="41.4" x14ac:dyDescent="0.3">
      <c r="A8" s="209" t="str">
        <f>HYPERLINK("http://sdlegislature.gov/Rules/DisplayRule.aspx?Rule=24:05:24:01","Referral Document
(initial only)
(24:05:24:01)")</f>
        <v>Referral Document
(initial only)
(24:05:24:01)</v>
      </c>
      <c r="B8" s="252">
        <f>'File 1'!Z$19</f>
        <v>0</v>
      </c>
      <c r="C8" s="252">
        <f>'File 2'!Z$19</f>
        <v>0</v>
      </c>
      <c r="D8" s="252">
        <f>'File 3'!Z$19</f>
        <v>0</v>
      </c>
      <c r="E8" s="252">
        <f>'File 4'!Z$19</f>
        <v>0</v>
      </c>
      <c r="F8" s="252">
        <f>'File 5'!Z$19</f>
        <v>0</v>
      </c>
      <c r="G8" s="252">
        <f>'File 6'!Z$19</f>
        <v>0</v>
      </c>
      <c r="H8" s="252">
        <f>'File 7'!Z$19</f>
        <v>0</v>
      </c>
      <c r="I8" s="252">
        <f>'File 8'!Z$19</f>
        <v>0</v>
      </c>
      <c r="J8" s="252">
        <f>'File 9'!Z$19</f>
        <v>0</v>
      </c>
      <c r="K8" s="252">
        <f>'File 10'!Z$19</f>
        <v>0</v>
      </c>
    </row>
    <row r="9" spans="1:11" x14ac:dyDescent="0.3">
      <c r="A9" s="257"/>
      <c r="B9" s="8"/>
      <c r="C9" s="8"/>
      <c r="D9" s="8"/>
      <c r="E9" s="8"/>
      <c r="F9" s="8"/>
      <c r="G9" s="8"/>
      <c r="H9" s="8"/>
      <c r="I9" s="8"/>
      <c r="J9" s="8"/>
      <c r="K9" s="8"/>
    </row>
    <row r="10" spans="1:11" ht="18" x14ac:dyDescent="0.3">
      <c r="A10" s="258" t="s">
        <v>79</v>
      </c>
      <c r="B10" s="11" t="str">
        <f>'Master Schedule'!C22</f>
        <v>File 1</v>
      </c>
      <c r="C10" s="11" t="str">
        <f>'Master Schedule'!C23</f>
        <v>File 2</v>
      </c>
      <c r="D10" s="11" t="str">
        <f>'Master Schedule'!C24</f>
        <v>File 3</v>
      </c>
      <c r="E10" s="11" t="str">
        <f>'Master Schedule'!C25</f>
        <v>File 4</v>
      </c>
      <c r="F10" s="11" t="str">
        <f>'Master Schedule'!C26</f>
        <v>File 5</v>
      </c>
      <c r="G10" s="11" t="str">
        <f>'Master Schedule'!C27</f>
        <v>File 6</v>
      </c>
      <c r="H10" s="11" t="str">
        <f>'Master Schedule'!C28</f>
        <v>File 7</v>
      </c>
      <c r="I10" s="11" t="str">
        <f>'Master Schedule'!C29</f>
        <v>File 8</v>
      </c>
      <c r="J10" s="11" t="str">
        <f>'Master Schedule'!C30</f>
        <v>File 9</v>
      </c>
      <c r="K10" s="11" t="str">
        <f>'Master Schedule'!C31</f>
        <v>File 10</v>
      </c>
    </row>
    <row r="11" spans="1:11" ht="41.4" x14ac:dyDescent="0.3">
      <c r="A11" s="209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11" s="252">
        <f>'File 1'!Z$27</f>
        <v>0</v>
      </c>
      <c r="C11" s="252">
        <f>'File 2'!Z$27</f>
        <v>0</v>
      </c>
      <c r="D11" s="252">
        <f>'File 3'!Z$27</f>
        <v>0</v>
      </c>
      <c r="E11" s="252">
        <f>'File 4'!Z$27</f>
        <v>0</v>
      </c>
      <c r="F11" s="252">
        <f>'File 5'!Z$27</f>
        <v>0</v>
      </c>
      <c r="G11" s="252">
        <f>'File 6'!Z$27</f>
        <v>0</v>
      </c>
      <c r="H11" s="252">
        <f>'File 7'!Z$27</f>
        <v>0</v>
      </c>
      <c r="I11" s="252">
        <f>'File 8'!Z$27</f>
        <v>0</v>
      </c>
      <c r="J11" s="252">
        <f>'File 9'!Z$27</f>
        <v>0</v>
      </c>
      <c r="K11" s="252">
        <f>'File 10'!Z$27</f>
        <v>0</v>
      </c>
    </row>
    <row r="12" spans="1:11" x14ac:dyDescent="0.3">
      <c r="A12" s="257"/>
      <c r="B12" s="8"/>
      <c r="C12" s="8"/>
      <c r="D12" s="8"/>
      <c r="E12" s="8"/>
      <c r="F12" s="8"/>
      <c r="G12" s="8"/>
      <c r="H12" s="8"/>
      <c r="I12" s="8"/>
      <c r="J12" s="8"/>
      <c r="K12" s="8"/>
    </row>
    <row r="13" spans="1:11" ht="18" x14ac:dyDescent="0.3">
      <c r="A13" s="159" t="s">
        <v>82</v>
      </c>
      <c r="B13" s="11" t="str">
        <f>'Master Schedule'!C22</f>
        <v>File 1</v>
      </c>
      <c r="C13" s="11" t="str">
        <f>'Master Schedule'!C23</f>
        <v>File 2</v>
      </c>
      <c r="D13" s="11" t="str">
        <f>'Master Schedule'!C24</f>
        <v>File 3</v>
      </c>
      <c r="E13" s="11" t="str">
        <f>'Master Schedule'!C25</f>
        <v>File 4</v>
      </c>
      <c r="F13" s="11" t="str">
        <f>'Master Schedule'!C26</f>
        <v>File 5</v>
      </c>
      <c r="G13" s="11" t="str">
        <f>'Master Schedule'!C27</f>
        <v>File 6</v>
      </c>
      <c r="H13" s="11" t="str">
        <f>'Master Schedule'!C28</f>
        <v>File 7</v>
      </c>
      <c r="I13" s="11" t="str">
        <f>'Master Schedule'!C29</f>
        <v>File 8</v>
      </c>
      <c r="J13" s="11" t="str">
        <f>'Master Schedule'!C30</f>
        <v>File 9</v>
      </c>
      <c r="K13" s="22" t="str">
        <f>'Master Schedule'!C31</f>
        <v>File 10</v>
      </c>
    </row>
    <row r="14" spans="1:11" ht="27.6" x14ac:dyDescent="0.3">
      <c r="A14" s="18" t="str">
        <f>HYPERLINK("http://sdlegislature.gov/rules/DisplayRule.aspx?Rule=24:05:25:02.01","Initial Evaluation
(24:05:25:02.01)")</f>
        <v>Initial Evaluation
(24:05:25:02.01)</v>
      </c>
      <c r="B14" s="991">
        <f>'File 1'!Z$32</f>
        <v>0</v>
      </c>
      <c r="C14" s="989">
        <f>'File 2'!Z$32</f>
        <v>0</v>
      </c>
      <c r="D14" s="989">
        <f>'File 3'!Z$32</f>
        <v>0</v>
      </c>
      <c r="E14" s="989">
        <f>'File 4'!Z$32</f>
        <v>0</v>
      </c>
      <c r="F14" s="989">
        <f>'File 5'!Z$32</f>
        <v>0</v>
      </c>
      <c r="G14" s="989">
        <f>'File 6'!Z$32</f>
        <v>0</v>
      </c>
      <c r="H14" s="989">
        <f>'File 7'!Z$32</f>
        <v>0</v>
      </c>
      <c r="I14" s="989">
        <f>'File 8'!Z$32</f>
        <v>0</v>
      </c>
      <c r="J14" s="989">
        <f>'File 9'!Z$32</f>
        <v>0</v>
      </c>
      <c r="K14" s="989">
        <f>'File 10'!Z$32</f>
        <v>0</v>
      </c>
    </row>
    <row r="15" spans="1:11" ht="27.6" x14ac:dyDescent="0.3">
      <c r="A15" s="248" t="str">
        <f>HYPERLINK("http://sdlegislature.gov/Rules/DisplayRule.aspx?Rule=24:05:25:16","Parent Input into Evalaution
(24:05:25:16)")</f>
        <v>Parent Input into Evalaution
(24:05:25:16)</v>
      </c>
      <c r="B15" s="988"/>
      <c r="C15" s="990"/>
      <c r="D15" s="990"/>
      <c r="E15" s="990"/>
      <c r="F15" s="990"/>
      <c r="G15" s="990"/>
      <c r="H15" s="990"/>
      <c r="I15" s="990"/>
      <c r="J15" s="990"/>
      <c r="K15" s="990"/>
    </row>
    <row r="16" spans="1:11" ht="27.6" x14ac:dyDescent="0.3">
      <c r="A16" s="248" t="str">
        <f>HYPERLINK("http://sdlegislature.gov/Rules/DisplayRule.aspx?Rule=24:05:30:06.01","Procedural Safeguards
(24:05:30:06.01)")</f>
        <v>Procedural Safeguards
(24:05:30:06.01)</v>
      </c>
      <c r="B16" s="988"/>
      <c r="C16" s="990"/>
      <c r="D16" s="990"/>
      <c r="E16" s="990"/>
      <c r="F16" s="990"/>
      <c r="G16" s="990"/>
      <c r="H16" s="990"/>
      <c r="I16" s="990"/>
      <c r="J16" s="990"/>
      <c r="K16" s="990"/>
    </row>
    <row r="17" spans="1:11" ht="27.6" x14ac:dyDescent="0.3">
      <c r="A17" s="210" t="str">
        <f>HYPERLINK("http://sdlegislature.gov/Rules/DisplayRule.aspx?Rule=24:05:25:03","Extension on 25 Day Timeline
(24:05:25:03)")</f>
        <v>Extension on 25 Day Timeline
(24:05:25:03)</v>
      </c>
      <c r="B17" s="988"/>
      <c r="C17" s="991"/>
      <c r="D17" s="991"/>
      <c r="E17" s="991"/>
      <c r="F17" s="991"/>
      <c r="G17" s="991"/>
      <c r="H17" s="991"/>
      <c r="I17" s="991"/>
      <c r="J17" s="991"/>
      <c r="K17" s="991"/>
    </row>
    <row r="18" spans="1:11" ht="41.4" x14ac:dyDescent="0.3">
      <c r="A18" s="215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18" s="250">
        <f>'File 1'!Z$45</f>
        <v>0</v>
      </c>
      <c r="C18" s="250">
        <f>'File 2'!Z$45</f>
        <v>0</v>
      </c>
      <c r="D18" s="250">
        <f>'File 3'!Z$45</f>
        <v>0</v>
      </c>
      <c r="E18" s="250">
        <f>'File 4'!Z$45</f>
        <v>0</v>
      </c>
      <c r="F18" s="250">
        <f>'File 5'!Z$45</f>
        <v>0</v>
      </c>
      <c r="G18" s="250">
        <f>'File 6'!Z$45</f>
        <v>0</v>
      </c>
      <c r="H18" s="250">
        <f>'File 7'!Z$45</f>
        <v>0</v>
      </c>
      <c r="I18" s="250">
        <f>'File 8'!Z$45</f>
        <v>0</v>
      </c>
      <c r="J18" s="250">
        <f>'File 9'!Z$45</f>
        <v>0</v>
      </c>
      <c r="K18" s="250">
        <f>'File 10'!Z$45</f>
        <v>0</v>
      </c>
    </row>
    <row r="19" spans="1:11" ht="41.4" x14ac:dyDescent="0.3">
      <c r="A19" s="209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19" s="250">
        <f>'File 1'!Z$64</f>
        <v>0</v>
      </c>
      <c r="C19" s="250">
        <f>'File 2'!Z$64</f>
        <v>0</v>
      </c>
      <c r="D19" s="250">
        <f>'File 3'!Z$64</f>
        <v>0</v>
      </c>
      <c r="E19" s="250">
        <f>'File 4'!Z$64</f>
        <v>0</v>
      </c>
      <c r="F19" s="250">
        <f>'File 5'!Z$64</f>
        <v>0</v>
      </c>
      <c r="G19" s="250">
        <f>'File 6'!Z$64</f>
        <v>0</v>
      </c>
      <c r="H19" s="250">
        <f>'File 7'!Z$64</f>
        <v>0</v>
      </c>
      <c r="I19" s="250">
        <f>'File 8'!Z$64</f>
        <v>0</v>
      </c>
      <c r="J19" s="250">
        <f>'File 9'!Z$64</f>
        <v>0</v>
      </c>
      <c r="K19" s="250">
        <f>'File 10'!Z$64</f>
        <v>0</v>
      </c>
    </row>
    <row r="20" spans="1:11" ht="55.2" x14ac:dyDescent="0.3">
      <c r="A20" s="209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20" s="250">
        <f>'File 1'!Z$70</f>
        <v>0</v>
      </c>
      <c r="C20" s="250">
        <f>'File 2'!Z$70</f>
        <v>0</v>
      </c>
      <c r="D20" s="250">
        <f>'File 3'!Z$70</f>
        <v>0</v>
      </c>
      <c r="E20" s="250">
        <f>'File 4'!Z$70</f>
        <v>0</v>
      </c>
      <c r="F20" s="250">
        <f>'File 5'!Z$70</f>
        <v>0</v>
      </c>
      <c r="G20" s="250">
        <f>'File 6'!Z$70</f>
        <v>0</v>
      </c>
      <c r="H20" s="250">
        <f>'File 7'!Z$70</f>
        <v>0</v>
      </c>
      <c r="I20" s="250">
        <f>'File 8'!Z$70</f>
        <v>0</v>
      </c>
      <c r="J20" s="250">
        <f>'File 9'!Z$70</f>
        <v>0</v>
      </c>
      <c r="K20" s="250">
        <f>'File 10'!Z$70</f>
        <v>0</v>
      </c>
    </row>
    <row r="21" spans="1:11" ht="41.4" x14ac:dyDescent="0.3">
      <c r="A21" s="209" t="str">
        <f>HYPERLINK("http://sdlegislature.gov/Rules/DisplayRule.aspx?Rule=24:05:25:04.02","Existing Evaluation Data
to be Pulled Forward
(24:05:25:04.02)")</f>
        <v>Existing Evaluation Data
to be Pulled Forward
(24:05:25:04.02)</v>
      </c>
      <c r="B21" s="250">
        <f>'File 1'!Z$83</f>
        <v>0</v>
      </c>
      <c r="C21" s="250">
        <f>'File 2'!Z$83</f>
        <v>0</v>
      </c>
      <c r="D21" s="250">
        <f>'File 3'!Z$83</f>
        <v>0</v>
      </c>
      <c r="E21" s="250">
        <f>'File 4'!Z$83</f>
        <v>0</v>
      </c>
      <c r="F21" s="250">
        <f>'File 5'!Z$83</f>
        <v>0</v>
      </c>
      <c r="G21" s="250">
        <f>'File 6'!Z$83</f>
        <v>0</v>
      </c>
      <c r="H21" s="250">
        <f>'File 7'!Z$83</f>
        <v>0</v>
      </c>
      <c r="I21" s="250">
        <f>'File 8'!Z$83</f>
        <v>0</v>
      </c>
      <c r="J21" s="250">
        <f>'File 9'!Z$83</f>
        <v>0</v>
      </c>
      <c r="K21" s="250">
        <f>'File 10'!Z$83</f>
        <v>0</v>
      </c>
    </row>
    <row r="22" spans="1:11" ht="27.6" x14ac:dyDescent="0.3">
      <c r="A22" s="209" t="str">
        <f>HYPERLINK("http://sdlegislature.gov/Rules/DisplayRule.aspx?Rule=24:05:25:04.02","Skills Based Assessment and Report
(24:05:25:04.02)")</f>
        <v>Skills Based Assessment and Report
(24:05:25:04.02)</v>
      </c>
      <c r="B22" s="250">
        <f>'File 1'!Z$92</f>
        <v>0</v>
      </c>
      <c r="C22" s="250">
        <f>'File 2'!Z$92</f>
        <v>0</v>
      </c>
      <c r="D22" s="250">
        <f>'File 3'!Z$92</f>
        <v>0</v>
      </c>
      <c r="E22" s="250">
        <f>'File 4'!Z$92</f>
        <v>0</v>
      </c>
      <c r="F22" s="250">
        <f>'File 5'!Z$92</f>
        <v>0</v>
      </c>
      <c r="G22" s="250">
        <f>'File 6'!Z$92</f>
        <v>0</v>
      </c>
      <c r="H22" s="250">
        <f>'File 7'!Z$92</f>
        <v>0</v>
      </c>
      <c r="I22" s="250">
        <f>'File 8'!Z$92</f>
        <v>0</v>
      </c>
      <c r="J22" s="250">
        <f>'File 9'!Z$92</f>
        <v>0</v>
      </c>
      <c r="K22" s="250">
        <f>'File 10'!Z$92</f>
        <v>0</v>
      </c>
    </row>
    <row r="23" spans="1:11" ht="27.6" x14ac:dyDescent="0.3">
      <c r="A23" s="209" t="str">
        <f>HYPERLINK("http://sdlegislature.gov/Rules/DisplayRule.aspx?Rule=24:05:25:03","Consent Received
(24:05:25:03)")</f>
        <v>Consent Received
(24:05:25:03)</v>
      </c>
      <c r="B23" s="250">
        <f>'File 1'!Z$105</f>
        <v>0</v>
      </c>
      <c r="C23" s="250">
        <f>'File 2'!Z$105</f>
        <v>0</v>
      </c>
      <c r="D23" s="250">
        <f>'File 3'!Z$105</f>
        <v>0</v>
      </c>
      <c r="E23" s="250">
        <f>'File 4'!Z$105</f>
        <v>0</v>
      </c>
      <c r="F23" s="250">
        <f>'File 5'!Z$105</f>
        <v>0</v>
      </c>
      <c r="G23" s="250">
        <f>'File 6'!Z$105</f>
        <v>0</v>
      </c>
      <c r="H23" s="250">
        <f>'File 7'!Z$105</f>
        <v>0</v>
      </c>
      <c r="I23" s="250">
        <f>'File 8'!Z$105</f>
        <v>0</v>
      </c>
      <c r="J23" s="250">
        <f>'File 9'!Z$105</f>
        <v>0</v>
      </c>
      <c r="K23" s="250">
        <f>'File 10'!Z$105</f>
        <v>0</v>
      </c>
    </row>
    <row r="24" spans="1:11" x14ac:dyDescent="0.3">
      <c r="A24" s="209" t="str">
        <f>HYPERLINK("http://sdlegislature.gov/Rules/DisplayRule.aspx?Rule=24:05:25:20","All Evaluations Administered ")</f>
        <v xml:space="preserve">All Evaluations Administered </v>
      </c>
      <c r="B24" s="989">
        <f>'File 1'!Z$109</f>
        <v>0</v>
      </c>
      <c r="C24" s="989">
        <f>'File 2'!Z$109</f>
        <v>0</v>
      </c>
      <c r="D24" s="989">
        <f>'File 3'!Z$109</f>
        <v>0</v>
      </c>
      <c r="E24" s="989">
        <f>'File 4'!Z$109</f>
        <v>0</v>
      </c>
      <c r="F24" s="989">
        <f>'File 5'!Z$109</f>
        <v>0</v>
      </c>
      <c r="G24" s="989">
        <f>'File 6'!Z$109</f>
        <v>0</v>
      </c>
      <c r="H24" s="989">
        <f>'File 7'!Z$109</f>
        <v>0</v>
      </c>
      <c r="I24" s="989">
        <f>'File 8'!Z$109</f>
        <v>0</v>
      </c>
      <c r="J24" s="989">
        <f>'File 9'!Z$109</f>
        <v>0</v>
      </c>
      <c r="K24" s="989">
        <f>'File 10'!Z$109</f>
        <v>0</v>
      </c>
    </row>
    <row r="25" spans="1:11" ht="27.6" x14ac:dyDescent="0.3">
      <c r="A25" s="209" t="str">
        <f>HYPERLINK("http://sdlegislature.gov/Rules/DisplayRule.aspx?Rule=24:05:25:06.01","Consent was Acquired
(24:05:25:06.01)")</f>
        <v>Consent was Acquired
(24:05:25:06.01)</v>
      </c>
      <c r="B25" s="990"/>
      <c r="C25" s="990"/>
      <c r="D25" s="990"/>
      <c r="E25" s="990"/>
      <c r="F25" s="990"/>
      <c r="G25" s="990"/>
      <c r="H25" s="990"/>
      <c r="I25" s="990"/>
      <c r="J25" s="990"/>
      <c r="K25" s="990"/>
    </row>
    <row r="26" spans="1:11" ht="27.6" x14ac:dyDescent="0.3">
      <c r="A26" s="209" t="str">
        <f>HYPERLINK("http://sdlegislature.gov/Rules/DisplayRule.aspx?Rule=24:05:25:04","Variety of Sources 
(24:05:25:04)")</f>
        <v>Variety of Sources 
(24:05:25:04)</v>
      </c>
      <c r="B26" s="990"/>
      <c r="C26" s="990"/>
      <c r="D26" s="990"/>
      <c r="E26" s="990"/>
      <c r="F26" s="990"/>
      <c r="G26" s="990"/>
      <c r="H26" s="990"/>
      <c r="I26" s="990"/>
      <c r="J26" s="990"/>
      <c r="K26" s="990"/>
    </row>
    <row r="27" spans="1:11" ht="27.6" x14ac:dyDescent="0.3">
      <c r="A27" s="209" t="str">
        <f>HYPERLINK("http://sdlegislature.gov/Rules/DisplayRule.aspx?Rule=24:05:25:04","Met Requirements for the Disability
(24:05:25:04) ")</f>
        <v xml:space="preserve">Met Requirements for the Disability
(24:05:25:04) </v>
      </c>
      <c r="B27" s="991"/>
      <c r="C27" s="991"/>
      <c r="D27" s="991"/>
      <c r="E27" s="991"/>
      <c r="F27" s="991"/>
      <c r="G27" s="991"/>
      <c r="H27" s="991"/>
      <c r="I27" s="991"/>
      <c r="J27" s="991"/>
      <c r="K27" s="991"/>
    </row>
    <row r="28" spans="1:11" ht="27.6" x14ac:dyDescent="0.3">
      <c r="A28" s="248" t="str">
        <f>HYPERLINK("http://sdlegislature.gov/Rules/DisplayRule.aspx?Rule=24:05:25:03","Eligibility within 30 Calendar Days 
(24:05:25:03)")</f>
        <v>Eligibility within 30 Calendar Days 
(24:05:25:03)</v>
      </c>
      <c r="B28" s="993">
        <f>'File 1'!Z$121</f>
        <v>0</v>
      </c>
      <c r="C28" s="988">
        <f>'File 2'!Z$121</f>
        <v>0</v>
      </c>
      <c r="D28" s="988">
        <f>'File 3'!Z$121</f>
        <v>0</v>
      </c>
      <c r="E28" s="988">
        <f>'File 4'!Z$121</f>
        <v>0</v>
      </c>
      <c r="F28" s="988">
        <f>'File 5'!Z$121</f>
        <v>0</v>
      </c>
      <c r="G28" s="988">
        <f>'File 6'!Z$121</f>
        <v>0</v>
      </c>
      <c r="H28" s="988">
        <f>'File 7'!Z$121</f>
        <v>0</v>
      </c>
      <c r="I28" s="988">
        <f>'File 8'!Z$121</f>
        <v>0</v>
      </c>
      <c r="J28" s="988">
        <f>'File 9'!Z$121</f>
        <v>0</v>
      </c>
      <c r="K28" s="988">
        <f>'File 10'!Z$121</f>
        <v>0</v>
      </c>
    </row>
    <row r="29" spans="1:11" ht="27.6" x14ac:dyDescent="0.3">
      <c r="A29" s="248" t="str">
        <f>HYPERLINK("http://sdlegislature.gov/Rules/DisplayRule.aspx?Rule=24:05:25:04.03","Student Eligible for Special Education 
(24:05:25:04.03)")</f>
        <v>Student Eligible for Special Education 
(24:05:25:04.03)</v>
      </c>
      <c r="B29" s="993"/>
      <c r="C29" s="988"/>
      <c r="D29" s="988"/>
      <c r="E29" s="988"/>
      <c r="F29" s="988"/>
      <c r="G29" s="988"/>
      <c r="H29" s="988"/>
      <c r="I29" s="988"/>
      <c r="J29" s="988"/>
      <c r="K29" s="988"/>
    </row>
    <row r="30" spans="1:11" ht="27.6" x14ac:dyDescent="0.3">
      <c r="A30" s="248" t="str">
        <f>HYPERLINK("http://sdlegislature.gov/Rules/DisplayRule.aspx?Rule=24:05:25:06","Three Year Re-Evaluation
(24:05:25:06)")</f>
        <v>Three Year Re-Evaluation
(24:05:25:06)</v>
      </c>
      <c r="B30" s="993"/>
      <c r="C30" s="988"/>
      <c r="D30" s="988"/>
      <c r="E30" s="988"/>
      <c r="F30" s="988"/>
      <c r="G30" s="988"/>
      <c r="H30" s="988"/>
      <c r="I30" s="988"/>
      <c r="J30" s="988"/>
      <c r="K30" s="988"/>
    </row>
    <row r="31" spans="1:11" x14ac:dyDescent="0.3">
      <c r="A31" s="9" t="s">
        <v>126</v>
      </c>
      <c r="B31" s="993"/>
      <c r="C31" s="988"/>
      <c r="D31" s="988"/>
      <c r="E31" s="988"/>
      <c r="F31" s="988"/>
      <c r="G31" s="988"/>
      <c r="H31" s="988"/>
      <c r="I31" s="988"/>
      <c r="J31" s="988"/>
      <c r="K31" s="988"/>
    </row>
    <row r="32" spans="1:11" x14ac:dyDescent="0.3">
      <c r="A32" s="259"/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1:11" ht="36" x14ac:dyDescent="0.3">
      <c r="A33" s="159" t="s">
        <v>127</v>
      </c>
      <c r="B33" s="11" t="str">
        <f>'Master Schedule'!C22</f>
        <v>File 1</v>
      </c>
      <c r="C33" s="11" t="str">
        <f>'Master Schedule'!C23</f>
        <v>File 2</v>
      </c>
      <c r="D33" s="11" t="str">
        <f>'Master Schedule'!C24</f>
        <v>File 3</v>
      </c>
      <c r="E33" s="11" t="str">
        <f>'Master Schedule'!C25</f>
        <v>File 4</v>
      </c>
      <c r="F33" s="11" t="str">
        <f>'Master Schedule'!C26</f>
        <v>File 5</v>
      </c>
      <c r="G33" s="11" t="str">
        <f>'Master Schedule'!C27</f>
        <v>File 6</v>
      </c>
      <c r="H33" s="11" t="str">
        <f>'Master Schedule'!C28</f>
        <v>File 7</v>
      </c>
      <c r="I33" s="11" t="str">
        <f>'Master Schedule'!C29</f>
        <v>File 8</v>
      </c>
      <c r="J33" s="11" t="str">
        <f>'Master Schedule'!C30</f>
        <v>File 9</v>
      </c>
      <c r="K33" s="11" t="str">
        <f>'Master Schedule'!C31</f>
        <v>File 10</v>
      </c>
    </row>
    <row r="34" spans="1:11" ht="27.6" x14ac:dyDescent="0.3">
      <c r="A34" s="209" t="str">
        <f>HYPERLINK("http://sdlegislature.gov/Rules/DisplayRule.aspx?Rule=24:05:24.01:19","Specific Learning Disabilities
(24:05:24.01:19)")</f>
        <v>Specific Learning Disabilities
(24:05:24.01:19)</v>
      </c>
      <c r="B34" s="250">
        <f>'File 1'!Z$135</f>
        <v>0</v>
      </c>
      <c r="C34" s="250">
        <f>'File 2'!Z$135</f>
        <v>0</v>
      </c>
      <c r="D34" s="250">
        <f>'File 3'!Z$135</f>
        <v>0</v>
      </c>
      <c r="E34" s="250">
        <f>'File 4'!Z$135</f>
        <v>0</v>
      </c>
      <c r="F34" s="250">
        <f>'File 5'!Z$135</f>
        <v>0</v>
      </c>
      <c r="G34" s="250">
        <f>'File 6'!Z$135</f>
        <v>0</v>
      </c>
      <c r="H34" s="250">
        <f>'File 7'!Z$135</f>
        <v>0</v>
      </c>
      <c r="I34" s="250">
        <f>'File 8'!Z$135</f>
        <v>0</v>
      </c>
      <c r="J34" s="250">
        <f>'File 9'!Z$135</f>
        <v>0</v>
      </c>
      <c r="K34" s="250">
        <f>'File 10'!Z$135</f>
        <v>0</v>
      </c>
    </row>
    <row r="35" spans="1:11" x14ac:dyDescent="0.3">
      <c r="A35" s="260" t="s">
        <v>131</v>
      </c>
      <c r="B35" s="988">
        <f>'File 1'!Z$141</f>
        <v>0</v>
      </c>
      <c r="C35" s="989">
        <f>'File 2'!Z$141</f>
        <v>0</v>
      </c>
      <c r="D35" s="989">
        <f>'File 3'!Z$141</f>
        <v>0</v>
      </c>
      <c r="E35" s="989">
        <f>'File 4'!Z$141</f>
        <v>0</v>
      </c>
      <c r="F35" s="989">
        <f>'File 5'!Z$141</f>
        <v>0</v>
      </c>
      <c r="G35" s="989">
        <f>'File 6'!Z$141</f>
        <v>0</v>
      </c>
      <c r="H35" s="989">
        <f>'File 7'!Z$141</f>
        <v>0</v>
      </c>
      <c r="I35" s="989">
        <f>'File 8'!Z$141</f>
        <v>0</v>
      </c>
      <c r="J35" s="989">
        <f>'File 9'!Z$141</f>
        <v>0</v>
      </c>
      <c r="K35" s="989">
        <f>'File 10'!Z$141</f>
        <v>0</v>
      </c>
    </row>
    <row r="36" spans="1:11" ht="27.6" x14ac:dyDescent="0.3">
      <c r="A36" s="209" t="str">
        <f>HYPERLINK("http://sdlegislature.gov/Rules/DisplayRule.aspx?Rule=24:05:24.01:19","Initial Eligibility
(24:05:24.01:19)")</f>
        <v>Initial Eligibility
(24:05:24.01:19)</v>
      </c>
      <c r="B36" s="988"/>
      <c r="C36" s="991"/>
      <c r="D36" s="991"/>
      <c r="E36" s="991"/>
      <c r="F36" s="991"/>
      <c r="G36" s="991"/>
      <c r="H36" s="991"/>
      <c r="I36" s="991"/>
      <c r="J36" s="991"/>
      <c r="K36" s="991"/>
    </row>
    <row r="37" spans="1:11" x14ac:dyDescent="0.3">
      <c r="A37" s="261" t="s">
        <v>143</v>
      </c>
      <c r="B37" s="989">
        <f>'File 1'!Z$185</f>
        <v>0</v>
      </c>
      <c r="C37" s="988">
        <f>'File 2'!Z$185</f>
        <v>0</v>
      </c>
      <c r="D37" s="988">
        <f>'File 3'!Z$185</f>
        <v>0</v>
      </c>
      <c r="E37" s="988">
        <f>'File 4'!Z$185</f>
        <v>0</v>
      </c>
      <c r="F37" s="988">
        <f>'File 5'!Z$185</f>
        <v>0</v>
      </c>
      <c r="G37" s="988">
        <f>'File 6'!Z$185</f>
        <v>0</v>
      </c>
      <c r="H37" s="988">
        <f>'File 7'!Z$185</f>
        <v>0</v>
      </c>
      <c r="I37" s="988">
        <f>'File 8'!Z$185</f>
        <v>0</v>
      </c>
      <c r="J37" s="988">
        <f>'File 9'!Z$185</f>
        <v>0</v>
      </c>
      <c r="K37" s="988">
        <f>'File 10'!Z$185</f>
        <v>0</v>
      </c>
    </row>
    <row r="38" spans="1:11" ht="27.6" x14ac:dyDescent="0.3">
      <c r="A38" s="209" t="str">
        <f>HYPERLINK("http://sdlegislature.gov/Rules/DisplayRule.aspx?Rule=24:05:24.01:19","Reevaluation of Eligibility
(24:05:24.01:19)")</f>
        <v>Reevaluation of Eligibility
(24:05:24.01:19)</v>
      </c>
      <c r="B38" s="991"/>
      <c r="C38" s="988"/>
      <c r="D38" s="988"/>
      <c r="E38" s="988"/>
      <c r="F38" s="988"/>
      <c r="G38" s="988"/>
      <c r="H38" s="988"/>
      <c r="I38" s="988"/>
      <c r="J38" s="988"/>
      <c r="K38" s="988"/>
    </row>
    <row r="39" spans="1:11" ht="27.6" x14ac:dyDescent="0.3">
      <c r="A39" s="18" t="str">
        <f>HYPERLINK("http://sdlegislature.gov/Rules/DisplayRule.aspx?Rule=24:05:25:08","Team Member Signatures 
(24:05:25:08)")</f>
        <v>Team Member Signatures 
(24:05:25:08)</v>
      </c>
      <c r="B39" s="250">
        <f>'File 1'!Z$213</f>
        <v>0</v>
      </c>
      <c r="C39" s="250">
        <f>'File 2'!Z$213</f>
        <v>0</v>
      </c>
      <c r="D39" s="250">
        <f>'File 3'!Z$213</f>
        <v>0</v>
      </c>
      <c r="E39" s="250">
        <f>'File 4'!Z$213</f>
        <v>0</v>
      </c>
      <c r="F39" s="250">
        <f>'File 5'!Z$213</f>
        <v>0</v>
      </c>
      <c r="G39" s="250">
        <f>'File 6'!Z$213</f>
        <v>0</v>
      </c>
      <c r="H39" s="250">
        <f>'File 7'!Z$213</f>
        <v>0</v>
      </c>
      <c r="I39" s="250">
        <f>'File 8'!Z$213</f>
        <v>0</v>
      </c>
      <c r="J39" s="250">
        <f>'File 9'!Z$213</f>
        <v>0</v>
      </c>
      <c r="K39" s="250">
        <f>'File 10'!Z$213</f>
        <v>0</v>
      </c>
    </row>
    <row r="40" spans="1:11" x14ac:dyDescent="0.3">
      <c r="A40" s="259"/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1:11" ht="18" x14ac:dyDescent="0.3">
      <c r="A41" s="159" t="s">
        <v>149</v>
      </c>
      <c r="B41" s="11" t="str">
        <f>'Master Schedule'!C22</f>
        <v>File 1</v>
      </c>
      <c r="C41" s="11" t="str">
        <f>'Master Schedule'!C23</f>
        <v>File 2</v>
      </c>
      <c r="D41" s="11" t="str">
        <f>'Master Schedule'!C24</f>
        <v>File 3</v>
      </c>
      <c r="E41" s="11" t="str">
        <f>'Master Schedule'!C25</f>
        <v>File 4</v>
      </c>
      <c r="F41" s="11" t="str">
        <f>'Master Schedule'!C26</f>
        <v>File 5</v>
      </c>
      <c r="G41" s="11" t="str">
        <f>'Master Schedule'!C27</f>
        <v>File 6</v>
      </c>
      <c r="H41" s="11" t="str">
        <f>'Master Schedule'!C28</f>
        <v>File 7</v>
      </c>
      <c r="I41" s="11" t="str">
        <f>'Master Schedule'!C29</f>
        <v>File 8</v>
      </c>
      <c r="J41" s="11" t="str">
        <f>'Master Schedule'!C30</f>
        <v>File 9</v>
      </c>
      <c r="K41" s="22" t="str">
        <f>'Master Schedule'!C31</f>
        <v>File 10</v>
      </c>
    </row>
    <row r="42" spans="1:11" x14ac:dyDescent="0.3">
      <c r="A42" s="160" t="s">
        <v>149</v>
      </c>
      <c r="B42" s="991">
        <f>'File 1'!Z$227</f>
        <v>0</v>
      </c>
      <c r="C42" s="988">
        <f>'File 2'!Z$227</f>
        <v>0</v>
      </c>
      <c r="D42" s="988">
        <f>'File 3'!Z$227</f>
        <v>0</v>
      </c>
      <c r="E42" s="988">
        <f>'File 4'!Z$227</f>
        <v>0</v>
      </c>
      <c r="F42" s="988">
        <f>'File 5'!Z$227</f>
        <v>0</v>
      </c>
      <c r="G42" s="988">
        <f>'File 6'!Z$227</f>
        <v>0</v>
      </c>
      <c r="H42" s="988">
        <f>'File 7'!Z$227</f>
        <v>0</v>
      </c>
      <c r="I42" s="988">
        <f>'File 8'!Z$227</f>
        <v>0</v>
      </c>
      <c r="J42" s="988">
        <f>'File 9'!Z$227</f>
        <v>0</v>
      </c>
      <c r="K42" s="988">
        <f>'File 10'!Z$227</f>
        <v>0</v>
      </c>
    </row>
    <row r="43" spans="1:11" s="5" customFormat="1" x14ac:dyDescent="0.3">
      <c r="A43" s="161" t="str">
        <f>HYPERLINK("http://sdlegislature.gov/Rules/DisplayRule.aspx?Rule=24:05:30:02.01","(24:05:30:02.01)")</f>
        <v>(24:05:30:02.01)</v>
      </c>
      <c r="B43" s="988"/>
      <c r="C43" s="988"/>
      <c r="D43" s="988"/>
      <c r="E43" s="988"/>
      <c r="F43" s="988"/>
      <c r="G43" s="988"/>
      <c r="H43" s="988"/>
      <c r="I43" s="988"/>
      <c r="J43" s="988"/>
      <c r="K43" s="988"/>
    </row>
    <row r="44" spans="1:11" x14ac:dyDescent="0.3">
      <c r="A44" s="162" t="s">
        <v>152</v>
      </c>
      <c r="B44" s="988"/>
      <c r="C44" s="988"/>
      <c r="D44" s="988"/>
      <c r="E44" s="988"/>
      <c r="F44" s="988"/>
      <c r="G44" s="988"/>
      <c r="H44" s="988"/>
      <c r="I44" s="988"/>
      <c r="J44" s="988"/>
      <c r="K44" s="988"/>
    </row>
    <row r="45" spans="1:11" x14ac:dyDescent="0.3">
      <c r="A45" s="163" t="str">
        <f>HYPERLINK("http://sdlegislature.gov/Rules/DisplayRule.aspx?Rule=24:05:30:06.01","(24:05:30:06.01)")</f>
        <v>(24:05:30:06.01)</v>
      </c>
      <c r="B45" s="988"/>
      <c r="C45" s="988"/>
      <c r="D45" s="988"/>
      <c r="E45" s="988"/>
      <c r="F45" s="988"/>
      <c r="G45" s="988"/>
      <c r="H45" s="988"/>
      <c r="I45" s="988"/>
      <c r="J45" s="988"/>
      <c r="K45" s="988"/>
    </row>
    <row r="46" spans="1:11" x14ac:dyDescent="0.3">
      <c r="A46" s="162" t="s">
        <v>154</v>
      </c>
      <c r="B46" s="988"/>
      <c r="C46" s="988"/>
      <c r="D46" s="988"/>
      <c r="E46" s="988"/>
      <c r="F46" s="988"/>
      <c r="G46" s="988"/>
      <c r="H46" s="988"/>
      <c r="I46" s="988"/>
      <c r="J46" s="988"/>
      <c r="K46" s="988"/>
    </row>
    <row r="47" spans="1:11" x14ac:dyDescent="0.3">
      <c r="A47" s="164" t="str">
        <f>HYPERLINK("http://sdlegislature.gov/Rules/DisplayRule.aspx?Rule=24:05:27:01.01","(24:05:27:01.01)")</f>
        <v>(24:05:27:01.01)</v>
      </c>
      <c r="B47" s="988"/>
      <c r="C47" s="988"/>
      <c r="D47" s="988"/>
      <c r="E47" s="988"/>
      <c r="F47" s="988"/>
      <c r="G47" s="988"/>
      <c r="H47" s="988"/>
      <c r="I47" s="988"/>
      <c r="J47" s="988"/>
      <c r="K47" s="988"/>
    </row>
    <row r="48" spans="1:11" x14ac:dyDescent="0.3">
      <c r="A48" s="161" t="str">
        <f>HYPERLINK("http://sdlegislature.gov/Rules/DisplayRule.aspx?Rule=24:05:25:16","(24:05:25:16)")</f>
        <v>(24:05:25:16)</v>
      </c>
      <c r="B48" s="988"/>
      <c r="C48" s="988"/>
      <c r="D48" s="988"/>
      <c r="E48" s="988"/>
      <c r="F48" s="988"/>
      <c r="G48" s="988"/>
      <c r="H48" s="988"/>
      <c r="I48" s="988"/>
      <c r="J48" s="988"/>
      <c r="K48" s="988"/>
    </row>
    <row r="49" spans="1:11" ht="27.6" x14ac:dyDescent="0.3">
      <c r="A49" s="248" t="str">
        <f>HYPERLINK("http://sdlegislature.gov/Rules/DisplayRule.aspx?Rule=24:05:27:01.05","Prior to Meeting
(24:05:27:01.05)")</f>
        <v>Prior to Meeting
(24:05:27:01.05)</v>
      </c>
      <c r="B49" s="250">
        <f>'File 1'!Z$255</f>
        <v>0</v>
      </c>
      <c r="C49" s="250">
        <f>'File 2'!Z$255</f>
        <v>0</v>
      </c>
      <c r="D49" s="250">
        <f>'File 3'!Z$255</f>
        <v>0</v>
      </c>
      <c r="E49" s="250">
        <f>'File 4'!Z$255</f>
        <v>0</v>
      </c>
      <c r="F49" s="250">
        <f>'File 5'!Z$255</f>
        <v>0</v>
      </c>
      <c r="G49" s="250">
        <f>'File 6'!Z$255</f>
        <v>0</v>
      </c>
      <c r="H49" s="250">
        <f>'File 7'!Z$255</f>
        <v>0</v>
      </c>
      <c r="I49" s="250">
        <f>'File 8'!Z$255</f>
        <v>0</v>
      </c>
      <c r="J49" s="250">
        <f>'File 9'!Z$255</f>
        <v>0</v>
      </c>
      <c r="K49" s="250">
        <f>'File 10'!Z$255</f>
        <v>0</v>
      </c>
    </row>
    <row r="50" spans="1:11" x14ac:dyDescent="0.3">
      <c r="A50" s="234"/>
      <c r="B50" s="6"/>
      <c r="C50" s="6"/>
      <c r="D50" s="6"/>
      <c r="E50" s="6"/>
      <c r="F50" s="6"/>
      <c r="G50" s="6"/>
      <c r="H50" s="6"/>
      <c r="I50" s="6"/>
      <c r="J50" s="6"/>
      <c r="K50" s="6"/>
    </row>
    <row r="51" spans="1:11" ht="18" x14ac:dyDescent="0.3">
      <c r="A51" s="226" t="s">
        <v>327</v>
      </c>
      <c r="B51" s="11" t="str">
        <f>'Master Schedule'!C22</f>
        <v>File 1</v>
      </c>
      <c r="C51" s="11" t="str">
        <f>'Master Schedule'!C23</f>
        <v>File 2</v>
      </c>
      <c r="D51" s="11" t="str">
        <f>'Master Schedule'!C24</f>
        <v>File 3</v>
      </c>
      <c r="E51" s="11" t="str">
        <f>'Master Schedule'!C25</f>
        <v>File 4</v>
      </c>
      <c r="F51" s="11" t="str">
        <f>'Master Schedule'!C26</f>
        <v>File 5</v>
      </c>
      <c r="G51" s="11" t="str">
        <f>'Master Schedule'!C27</f>
        <v>File 6</v>
      </c>
      <c r="H51" s="11" t="str">
        <f>'Master Schedule'!C28</f>
        <v>File 7</v>
      </c>
      <c r="I51" s="11" t="str">
        <f>'Master Schedule'!C29</f>
        <v>File 8</v>
      </c>
      <c r="J51" s="11" t="str">
        <f>'Master Schedule'!C30</f>
        <v>File 9</v>
      </c>
      <c r="K51" s="22" t="str">
        <f>'Master Schedule'!C31</f>
        <v>File 10</v>
      </c>
    </row>
    <row r="52" spans="1:11" ht="27.6" x14ac:dyDescent="0.3">
      <c r="A52" s="210" t="str">
        <f>HYPERLINK("http://sdlegislature.gov/Rules/DisplayRule.aspx?Rule=24:05:25:04.03","Evaluation Reports Given to Parents 
(24:05:25:04.03)")</f>
        <v>Evaluation Reports Given to Parents 
(24:05:25:04.03)</v>
      </c>
      <c r="B52" s="991">
        <f>'File 1'!Z$262</f>
        <v>0</v>
      </c>
      <c r="C52" s="988">
        <f>'File 2'!Z$262</f>
        <v>0</v>
      </c>
      <c r="D52" s="988">
        <f>'File 3'!Z$262</f>
        <v>0</v>
      </c>
      <c r="E52" s="988">
        <f>'File 4'!Z$262</f>
        <v>0</v>
      </c>
      <c r="F52" s="988">
        <f>'File 5'!Z$262</f>
        <v>0</v>
      </c>
      <c r="G52" s="988">
        <f>'File 6'!Z$262</f>
        <v>0</v>
      </c>
      <c r="H52" s="988">
        <f>'File 7'!Z$262</f>
        <v>0</v>
      </c>
      <c r="I52" s="988">
        <f>'File 8'!Z$262</f>
        <v>0</v>
      </c>
      <c r="J52" s="988">
        <f>'File 9'!Z$262</f>
        <v>0</v>
      </c>
      <c r="K52" s="988">
        <f>'File 10'!Z$262</f>
        <v>0</v>
      </c>
    </row>
    <row r="53" spans="1:11" ht="27.6" x14ac:dyDescent="0.3">
      <c r="A53" s="209" t="str">
        <f>HYPERLINK("http://sdlegislature.gov/Rules/DisplayRule.aspx?Rule=24:05:25:19","Copy of IEP Given to Parents 
(24:05:25:19)")</f>
        <v>Copy of IEP Given to Parents 
(24:05:25:19)</v>
      </c>
      <c r="B53" s="993"/>
      <c r="C53" s="988"/>
      <c r="D53" s="988"/>
      <c r="E53" s="988"/>
      <c r="F53" s="988"/>
      <c r="G53" s="988"/>
      <c r="H53" s="988"/>
      <c r="I53" s="988"/>
      <c r="J53" s="988"/>
      <c r="K53" s="988"/>
    </row>
    <row r="54" spans="1:11" ht="27.6" x14ac:dyDescent="0.3">
      <c r="A54" s="209" t="str">
        <f>HYPERLINK("http://sdlegislature.gov/Rules/DisplayRule.aspx?Rule=24:05:27:08","Met Annually
(24:05:27:08)")</f>
        <v>Met Annually
(24:05:27:08)</v>
      </c>
      <c r="B54" s="993"/>
      <c r="C54" s="988"/>
      <c r="D54" s="988"/>
      <c r="E54" s="988"/>
      <c r="F54" s="988"/>
      <c r="G54" s="988"/>
      <c r="H54" s="988"/>
      <c r="I54" s="988"/>
      <c r="J54" s="988"/>
      <c r="K54" s="988"/>
    </row>
    <row r="55" spans="1:11" x14ac:dyDescent="0.3">
      <c r="A55" s="262" t="s">
        <v>328</v>
      </c>
      <c r="B55" s="16" t="str">
        <f>'Master Schedule'!C22</f>
        <v>File 1</v>
      </c>
      <c r="C55" s="16" t="str">
        <f>'Master Schedule'!C23</f>
        <v>File 2</v>
      </c>
      <c r="D55" s="16" t="str">
        <f>'Master Schedule'!C24</f>
        <v>File 3</v>
      </c>
      <c r="E55" s="16" t="str">
        <f>'Master Schedule'!C25</f>
        <v>File 4</v>
      </c>
      <c r="F55" s="16" t="str">
        <f>'Master Schedule'!C26</f>
        <v>File 5</v>
      </c>
      <c r="G55" s="16" t="str">
        <f>'Master Schedule'!C27</f>
        <v>File 6</v>
      </c>
      <c r="H55" s="16" t="str">
        <f>'Master Schedule'!C28</f>
        <v>File 7</v>
      </c>
      <c r="I55" s="16" t="str">
        <f>'Master Schedule'!C29</f>
        <v>File 8</v>
      </c>
      <c r="J55" s="16" t="str">
        <f>'Master Schedule'!C30</f>
        <v>File 9</v>
      </c>
      <c r="K55" s="16" t="str">
        <f>'Master Schedule'!C31</f>
        <v>File 10</v>
      </c>
    </row>
    <row r="56" spans="1:11" ht="41.4" x14ac:dyDescent="0.3">
      <c r="A56" s="209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56" s="991">
        <f>'File 1'!Z$272</f>
        <v>0</v>
      </c>
      <c r="C56" s="988">
        <f>'File 2'!Z$227</f>
        <v>0</v>
      </c>
      <c r="D56" s="988">
        <f>'File 3'!Z$227</f>
        <v>0</v>
      </c>
      <c r="E56" s="988">
        <f>'File 4'!Z$227</f>
        <v>0</v>
      </c>
      <c r="F56" s="988">
        <f>'File 5'!Z$227</f>
        <v>0</v>
      </c>
      <c r="G56" s="988">
        <f>'File 6'!Z$227</f>
        <v>0</v>
      </c>
      <c r="H56" s="988">
        <f>'File 7'!Z$227</f>
        <v>0</v>
      </c>
      <c r="I56" s="988">
        <f>'File 8'!Z$227</f>
        <v>0</v>
      </c>
      <c r="J56" s="988">
        <f>'File 9'!Z$227</f>
        <v>0</v>
      </c>
      <c r="K56" s="988">
        <f>'File 10'!Z$227</f>
        <v>0</v>
      </c>
    </row>
    <row r="57" spans="1:11" x14ac:dyDescent="0.3">
      <c r="A57" s="208" t="s">
        <v>176</v>
      </c>
      <c r="B57" s="988"/>
      <c r="C57" s="988"/>
      <c r="D57" s="988"/>
      <c r="E57" s="988"/>
      <c r="F57" s="988"/>
      <c r="G57" s="988"/>
      <c r="H57" s="988"/>
      <c r="I57" s="988"/>
      <c r="J57" s="988"/>
      <c r="K57" s="988"/>
    </row>
    <row r="58" spans="1:11" ht="69" x14ac:dyDescent="0.3">
      <c r="A58" s="218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8" s="250">
        <f>'File 1'!Z$278</f>
        <v>0</v>
      </c>
      <c r="C58" s="250">
        <f>'File 2'!Z$278</f>
        <v>0</v>
      </c>
      <c r="D58" s="250">
        <f>'File 3'!Z$278</f>
        <v>0</v>
      </c>
      <c r="E58" s="250">
        <f>'File 4'!Z$278</f>
        <v>0</v>
      </c>
      <c r="F58" s="250">
        <f>'File 5'!Z$278</f>
        <v>0</v>
      </c>
      <c r="G58" s="250">
        <f>'File 6'!Z$278</f>
        <v>0</v>
      </c>
      <c r="H58" s="250">
        <f>'File 7'!Z$278</f>
        <v>0</v>
      </c>
      <c r="I58" s="250">
        <f>'File 8'!Z$278</f>
        <v>0</v>
      </c>
      <c r="J58" s="250">
        <f>'File 9'!Z$278</f>
        <v>0</v>
      </c>
      <c r="K58" s="250">
        <f>'File 10'!Z$278</f>
        <v>0</v>
      </c>
    </row>
    <row r="59" spans="1:11" ht="27.6" x14ac:dyDescent="0.3">
      <c r="A59" s="209" t="str">
        <f>HYPERLINK("http://sdlegislature.gov/Rules/DisplayRule.aspx?Rule=24:05:27:01.03","How Progress will be Measured
(24:05:27:01.03)")</f>
        <v>How Progress will be Measured
(24:05:27:01.03)</v>
      </c>
      <c r="B59" s="250">
        <f>'File 1'!Z$563</f>
        <v>0</v>
      </c>
      <c r="C59" s="250">
        <f>'File 2'!Z$563</f>
        <v>0</v>
      </c>
      <c r="D59" s="250">
        <f>'File 3'!Z$563</f>
        <v>0</v>
      </c>
      <c r="E59" s="250">
        <f>'File 4'!Z$563</f>
        <v>0</v>
      </c>
      <c r="F59" s="250">
        <f>'File 5'!Z$563</f>
        <v>0</v>
      </c>
      <c r="G59" s="250">
        <f>'File 6'!Z$563</f>
        <v>0</v>
      </c>
      <c r="H59" s="250">
        <f>'File 7'!Z$563</f>
        <v>0</v>
      </c>
      <c r="I59" s="250">
        <f>'File 8'!Z$563</f>
        <v>0</v>
      </c>
      <c r="J59" s="250">
        <f>'File 9'!Z$563</f>
        <v>0</v>
      </c>
      <c r="K59" s="250">
        <f>'File 10'!Z$563</f>
        <v>0</v>
      </c>
    </row>
    <row r="60" spans="1:11" ht="27.6" x14ac:dyDescent="0.3">
      <c r="A60" s="209" t="str">
        <f>HYPERLINK("http://sdlegislature.gov/Rules/DisplayRule.aspx?Rule=24:05:27:01.03","Accommodations/Modifications
(24:05:27:01.03)")</f>
        <v>Accommodations/Modifications
(24:05:27:01.03)</v>
      </c>
      <c r="B60" s="250">
        <f>'File 1'!Z$577</f>
        <v>0</v>
      </c>
      <c r="C60" s="250">
        <f>'File 2'!Z$577</f>
        <v>0</v>
      </c>
      <c r="D60" s="250">
        <f>'File 3'!Z$577</f>
        <v>0</v>
      </c>
      <c r="E60" s="250">
        <f>'File 4'!Z$577</f>
        <v>0</v>
      </c>
      <c r="F60" s="250">
        <f>'File 5'!Z$577</f>
        <v>0</v>
      </c>
      <c r="G60" s="250">
        <f>'File 6'!Z$577</f>
        <v>0</v>
      </c>
      <c r="H60" s="250">
        <f>'File 7'!Z$577</f>
        <v>0</v>
      </c>
      <c r="I60" s="250">
        <f>'File 8'!Z$577</f>
        <v>0</v>
      </c>
      <c r="J60" s="250">
        <f>'File 9'!Z$577</f>
        <v>0</v>
      </c>
      <c r="K60" s="250">
        <f>'File 10'!Z$577</f>
        <v>0</v>
      </c>
    </row>
    <row r="61" spans="1:11" x14ac:dyDescent="0.3">
      <c r="A61" s="240" t="s">
        <v>214</v>
      </c>
      <c r="B61" s="15" t="str">
        <f>'Master Schedule'!C22</f>
        <v>File 1</v>
      </c>
      <c r="C61" s="15" t="str">
        <f>'Master Schedule'!C23</f>
        <v>File 2</v>
      </c>
      <c r="D61" s="15" t="str">
        <f>'Master Schedule'!C24</f>
        <v>File 3</v>
      </c>
      <c r="E61" s="15" t="str">
        <f>'Master Schedule'!C25</f>
        <v>File 4</v>
      </c>
      <c r="F61" s="15" t="str">
        <f>'Master Schedule'!C26</f>
        <v>File 5</v>
      </c>
      <c r="G61" s="15" t="str">
        <f>'Master Schedule'!C27</f>
        <v>File 6</v>
      </c>
      <c r="H61" s="15" t="str">
        <f>'Master Schedule'!C28</f>
        <v>File 7</v>
      </c>
      <c r="I61" s="15" t="str">
        <f>'Master Schedule'!C29</f>
        <v>File 8</v>
      </c>
      <c r="J61" s="15" t="str">
        <f>'Master Schedule'!C30</f>
        <v>File 9</v>
      </c>
      <c r="K61" s="15" t="str">
        <f>'Master Schedule'!C31</f>
        <v>File 10</v>
      </c>
    </row>
    <row r="62" spans="1:11" ht="27.6" x14ac:dyDescent="0.3">
      <c r="A62" s="232" t="str">
        <f>HYPERLINK("http://sdlegislature.gov/Rules/DisplayRule.aspx?Rule=24:05:27:01.02","Considerations
(24:05:27:01.02)")</f>
        <v>Considerations
(24:05:27:01.02)</v>
      </c>
      <c r="B62" s="251">
        <f>'File 1'!Z$593</f>
        <v>0</v>
      </c>
      <c r="C62" s="251">
        <f>'File 2'!Z$593</f>
        <v>0</v>
      </c>
      <c r="D62" s="251">
        <f>'File 3'!Z$593</f>
        <v>0</v>
      </c>
      <c r="E62" s="251">
        <f>'File 4'!Z$593</f>
        <v>0</v>
      </c>
      <c r="F62" s="251">
        <f>'File 5'!Z$593</f>
        <v>0</v>
      </c>
      <c r="G62" s="251">
        <f>'File 6'!Z$593</f>
        <v>0</v>
      </c>
      <c r="H62" s="251">
        <f>'File 7'!Z$593</f>
        <v>0</v>
      </c>
      <c r="I62" s="251">
        <f>'File 8'!Z$593</f>
        <v>0</v>
      </c>
      <c r="J62" s="251">
        <f>'File 9'!Z$593</f>
        <v>0</v>
      </c>
      <c r="K62" s="251">
        <f>'File 10'!Z$593</f>
        <v>0</v>
      </c>
    </row>
    <row r="63" spans="1:11" ht="27.6" x14ac:dyDescent="0.3">
      <c r="A63" s="248" t="str">
        <f>HYPERLINK("http://sdlegislature.gov/Rules/DisplayRule.aspx?Rule=24:05:27:01.03","State/District Assessments
(24:05:27:01.03)")</f>
        <v>State/District Assessments
(24:05:27:01.03)</v>
      </c>
      <c r="B63" s="253">
        <f>'File 1'!Z$615</f>
        <v>0</v>
      </c>
      <c r="C63" s="253">
        <f>'File 2'!Z$615</f>
        <v>0</v>
      </c>
      <c r="D63" s="253">
        <f>'File 3'!Z$615</f>
        <v>0</v>
      </c>
      <c r="E63" s="253">
        <f>'File 4'!Z$615</f>
        <v>0</v>
      </c>
      <c r="F63" s="253">
        <f>'File 5'!Z$615</f>
        <v>0</v>
      </c>
      <c r="G63" s="253">
        <f>'File 6'!Z$615</f>
        <v>0</v>
      </c>
      <c r="H63" s="253">
        <f>'File 7'!Z$615</f>
        <v>0</v>
      </c>
      <c r="I63" s="253">
        <f>'File 8'!Z$615</f>
        <v>0</v>
      </c>
      <c r="J63" s="253">
        <f>'File 9'!Z$615</f>
        <v>0</v>
      </c>
      <c r="K63" s="253">
        <f>'File 10'!Z$615</f>
        <v>0</v>
      </c>
    </row>
    <row r="64" spans="1:11" ht="27.6" x14ac:dyDescent="0.3">
      <c r="A64" s="248" t="str">
        <f>HYPERLINK("http://sdlegislature.gov/Rules/DisplayRule.aspx?Rule=24:05:27:01.03","Alternate Assessments
(24:05:27:01.03)")</f>
        <v>Alternate Assessments
(24:05:27:01.03)</v>
      </c>
      <c r="B64" s="253">
        <f>'File 1'!Z$621</f>
        <v>0</v>
      </c>
      <c r="C64" s="253">
        <f>'File 2'!Z$621</f>
        <v>0</v>
      </c>
      <c r="D64" s="253">
        <f>'File 3'!Z$621</f>
        <v>0</v>
      </c>
      <c r="E64" s="253">
        <f>'File 4'!Z$621</f>
        <v>0</v>
      </c>
      <c r="F64" s="253">
        <f>'File 5'!Z$621</f>
        <v>0</v>
      </c>
      <c r="G64" s="253">
        <f>'File 6'!Z$621</f>
        <v>0</v>
      </c>
      <c r="H64" s="253">
        <f>'File 7'!Z$621</f>
        <v>0</v>
      </c>
      <c r="I64" s="253">
        <f>'File 8'!Z$621</f>
        <v>0</v>
      </c>
      <c r="J64" s="253">
        <f>'File 9'!Z$621</f>
        <v>0</v>
      </c>
      <c r="K64" s="253">
        <f>'File 10'!Z$621</f>
        <v>0</v>
      </c>
    </row>
    <row r="65" spans="1:11" x14ac:dyDescent="0.3">
      <c r="A65" s="165" t="s">
        <v>230</v>
      </c>
      <c r="B65" s="20"/>
      <c r="C65" s="14"/>
      <c r="D65" s="14"/>
      <c r="E65" s="14"/>
      <c r="F65" s="14"/>
      <c r="G65" s="14"/>
      <c r="H65" s="14"/>
      <c r="I65" s="14"/>
      <c r="J65" s="14"/>
      <c r="K65" s="14"/>
    </row>
    <row r="66" spans="1:11" x14ac:dyDescent="0.3">
      <c r="A66" s="238" t="s">
        <v>233</v>
      </c>
      <c r="B66" s="158" t="str">
        <f>'Master Schedule'!C22</f>
        <v>File 1</v>
      </c>
      <c r="C66" s="158" t="str">
        <f>'Master Schedule'!C23</f>
        <v>File 2</v>
      </c>
      <c r="D66" s="158" t="str">
        <f>'Master Schedule'!C24</f>
        <v>File 3</v>
      </c>
      <c r="E66" s="158" t="str">
        <f>'Master Schedule'!C25</f>
        <v>File 4</v>
      </c>
      <c r="F66" s="158" t="str">
        <f>'Master Schedule'!C26</f>
        <v>File 5</v>
      </c>
      <c r="G66" s="158" t="str">
        <f>'Master Schedule'!C27</f>
        <v>File 6</v>
      </c>
      <c r="H66" s="158" t="str">
        <f>'Master Schedule'!C28</f>
        <v>File 7</v>
      </c>
      <c r="I66" s="158" t="str">
        <f>'Master Schedule'!C29</f>
        <v>File 8</v>
      </c>
      <c r="J66" s="158" t="str">
        <f>'Master Schedule'!C30</f>
        <v>File 9</v>
      </c>
      <c r="K66" s="158" t="str">
        <f>'Master Schedule'!C31</f>
        <v>File 10</v>
      </c>
    </row>
    <row r="67" spans="1:11" ht="27.6" x14ac:dyDescent="0.3">
      <c r="A67" s="210" t="str">
        <f>HYPERLINK("http://sdlegislature.gov/Rules/DisplayRule.aspx?Rule=24:05:27:01.03","Transition IEP*
(24:05:27:01.03)")</f>
        <v>Transition IEP*
(24:05:27:01.03)</v>
      </c>
      <c r="B67" s="991">
        <f>'File 1'!Z$639</f>
        <v>0</v>
      </c>
      <c r="C67" s="988">
        <f>'File 2'!Z$639</f>
        <v>0</v>
      </c>
      <c r="D67" s="988">
        <f>'File 3'!Z$639</f>
        <v>0</v>
      </c>
      <c r="E67" s="988">
        <f>'File 4'!Z$639</f>
        <v>0</v>
      </c>
      <c r="F67" s="988">
        <f>'File 5'!Z$639</f>
        <v>0</v>
      </c>
      <c r="G67" s="988">
        <f>'File 6'!Z$639</f>
        <v>0</v>
      </c>
      <c r="H67" s="988">
        <f>'File 7'!Z$639</f>
        <v>0</v>
      </c>
      <c r="I67" s="988">
        <f>'File 8'!Z$639</f>
        <v>0</v>
      </c>
      <c r="J67" s="988">
        <f>'File 9'!Z$639</f>
        <v>0</v>
      </c>
      <c r="K67" s="988">
        <f>'File 10'!Z$639</f>
        <v>0</v>
      </c>
    </row>
    <row r="68" spans="1:11" ht="27.6" x14ac:dyDescent="0.3">
      <c r="A68" s="209" t="str">
        <f>HYPERLINK("http://sdlegislature.gov/Rules/DisplayRule.aspx?Rule=24:05:27:01.03","Transition Assessments
(24:05:27:01.03)")</f>
        <v>Transition Assessments
(24:05:27:01.03)</v>
      </c>
      <c r="B68" s="988"/>
      <c r="C68" s="988"/>
      <c r="D68" s="988"/>
      <c r="E68" s="988"/>
      <c r="F68" s="988"/>
      <c r="G68" s="988"/>
      <c r="H68" s="988"/>
      <c r="I68" s="988"/>
      <c r="J68" s="988"/>
      <c r="K68" s="988"/>
    </row>
    <row r="69" spans="1:11" ht="27.6" x14ac:dyDescent="0.3">
      <c r="A69" s="21" t="s">
        <v>239</v>
      </c>
      <c r="B69" s="988"/>
      <c r="C69" s="988"/>
      <c r="D69" s="988"/>
      <c r="E69" s="988"/>
      <c r="F69" s="988"/>
      <c r="G69" s="988"/>
      <c r="H69" s="988"/>
      <c r="I69" s="988"/>
      <c r="J69" s="988"/>
      <c r="K69" s="988"/>
    </row>
    <row r="70" spans="1:11" x14ac:dyDescent="0.3">
      <c r="A70" s="263" t="s">
        <v>241</v>
      </c>
      <c r="B70" s="158" t="str">
        <f>'Master Schedule'!C22</f>
        <v>File 1</v>
      </c>
      <c r="C70" s="158" t="str">
        <f>'Master Schedule'!C23</f>
        <v>File 2</v>
      </c>
      <c r="D70" s="158" t="str">
        <f>'Master Schedule'!C24</f>
        <v>File 3</v>
      </c>
      <c r="E70" s="158" t="str">
        <f>'Master Schedule'!C25</f>
        <v>File 4</v>
      </c>
      <c r="F70" s="158" t="str">
        <f>'Master Schedule'!C26</f>
        <v>File 5</v>
      </c>
      <c r="G70" s="158" t="str">
        <f>'Master Schedule'!C27</f>
        <v>File 6</v>
      </c>
      <c r="H70" s="158" t="str">
        <f>'Master Schedule'!C28</f>
        <v>File 7</v>
      </c>
      <c r="I70" s="158" t="str">
        <f>'Master Schedule'!C29</f>
        <v>File 8</v>
      </c>
      <c r="J70" s="158" t="str">
        <f>'Master Schedule'!C30</f>
        <v>File 9</v>
      </c>
      <c r="K70" s="158" t="str">
        <f>'Master Schedule'!C31</f>
        <v>File 10</v>
      </c>
    </row>
    <row r="71" spans="1:11" ht="41.4" x14ac:dyDescent="0.3">
      <c r="A71" s="209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71" s="252">
        <f>'File 1'!Z$657</f>
        <v>0</v>
      </c>
      <c r="C71" s="252">
        <f>'File 2'!Z$657</f>
        <v>0</v>
      </c>
      <c r="D71" s="252">
        <f>'File 3'!Z$657</f>
        <v>0</v>
      </c>
      <c r="E71" s="252">
        <f>'File 4'!Z$657</f>
        <v>0</v>
      </c>
      <c r="F71" s="252">
        <f>'File 5'!Z$657</f>
        <v>0</v>
      </c>
      <c r="G71" s="252">
        <f>'File 6'!Z$657</f>
        <v>0</v>
      </c>
      <c r="H71" s="252">
        <f>'File 7'!Z$657</f>
        <v>0</v>
      </c>
      <c r="I71" s="252">
        <f>'File 8'!Z$657</f>
        <v>0</v>
      </c>
      <c r="J71" s="252">
        <f>'File 9'!Z$657</f>
        <v>0</v>
      </c>
      <c r="K71" s="252">
        <f>'File 10'!Z$657</f>
        <v>0</v>
      </c>
    </row>
    <row r="72" spans="1:11" x14ac:dyDescent="0.3">
      <c r="A72" s="263" t="s">
        <v>245</v>
      </c>
      <c r="B72" s="158" t="str">
        <f>'Master Schedule'!C22</f>
        <v>File 1</v>
      </c>
      <c r="C72" s="158" t="str">
        <f>'Master Schedule'!C23</f>
        <v>File 2</v>
      </c>
      <c r="D72" s="158" t="str">
        <f>'Master Schedule'!C24</f>
        <v>File 3</v>
      </c>
      <c r="E72" s="158" t="str">
        <f>'Master Schedule'!C25</f>
        <v>File 4</v>
      </c>
      <c r="F72" s="158" t="str">
        <f>'Master Schedule'!C26</f>
        <v>File 5</v>
      </c>
      <c r="G72" s="158" t="str">
        <f>'Master Schedule'!C27</f>
        <v>File 6</v>
      </c>
      <c r="H72" s="158" t="str">
        <f>'Master Schedule'!C28</f>
        <v>File 7</v>
      </c>
      <c r="I72" s="158" t="str">
        <f>'Master Schedule'!C29</f>
        <v>File 8</v>
      </c>
      <c r="J72" s="158" t="str">
        <f>'Master Schedule'!C30</f>
        <v>File 9</v>
      </c>
      <c r="K72" s="158" t="str">
        <f>'Master Schedule'!C31</f>
        <v>File 10</v>
      </c>
    </row>
    <row r="73" spans="1:11" x14ac:dyDescent="0.3">
      <c r="A73" s="231" t="s">
        <v>246</v>
      </c>
      <c r="B73" s="252">
        <f>'File 1'!Z$669</f>
        <v>0</v>
      </c>
      <c r="C73" s="252">
        <f>'File 2'!Z$669</f>
        <v>0</v>
      </c>
      <c r="D73" s="252">
        <f>'File 3'!Z$669</f>
        <v>0</v>
      </c>
      <c r="E73" s="252">
        <f>'File 4'!Z$669</f>
        <v>0</v>
      </c>
      <c r="F73" s="252">
        <f>'File 5'!Z$669</f>
        <v>0</v>
      </c>
      <c r="G73" s="252">
        <f>'File 6'!Z$669</f>
        <v>0</v>
      </c>
      <c r="H73" s="252">
        <f>'File 7'!Z$669</f>
        <v>0</v>
      </c>
      <c r="I73" s="252">
        <f>'File 8'!Z$669</f>
        <v>0</v>
      </c>
      <c r="J73" s="252">
        <f>'File 9'!Z$669</f>
        <v>0</v>
      </c>
      <c r="K73" s="252">
        <f>'File 10'!Z$669</f>
        <v>0</v>
      </c>
    </row>
    <row r="74" spans="1:11" x14ac:dyDescent="0.3">
      <c r="A74" s="263" t="s">
        <v>247</v>
      </c>
      <c r="B74" s="158" t="str">
        <f>'Master Schedule'!C22</f>
        <v>File 1</v>
      </c>
      <c r="C74" s="158" t="str">
        <f>'Master Schedule'!C23</f>
        <v>File 2</v>
      </c>
      <c r="D74" s="158" t="str">
        <f>'Master Schedule'!C24</f>
        <v>File 3</v>
      </c>
      <c r="E74" s="158" t="str">
        <f>'Master Schedule'!C25</f>
        <v>File 4</v>
      </c>
      <c r="F74" s="158" t="str">
        <f>'Master Schedule'!C26</f>
        <v>File 5</v>
      </c>
      <c r="G74" s="158" t="str">
        <f>'Master Schedule'!C27</f>
        <v>File 6</v>
      </c>
      <c r="H74" s="158" t="str">
        <f>'Master Schedule'!C28</f>
        <v>File 7</v>
      </c>
      <c r="I74" s="158" t="str">
        <f>'Master Schedule'!C29</f>
        <v>File 8</v>
      </c>
      <c r="J74" s="158" t="str">
        <f>'Master Schedule'!C30</f>
        <v>File 9</v>
      </c>
      <c r="K74" s="158" t="str">
        <f>'Master Schedule'!C31</f>
        <v>File 10</v>
      </c>
    </row>
    <row r="75" spans="1:11" ht="41.4" x14ac:dyDescent="0.3">
      <c r="A75" s="209" t="str">
        <f>HYPERLINK("http://sdlegislature.gov/Rules/DisplayRule.aspx?Rule=24:05:27:01.03","Course of Study Aligns to 
Post-Secondary Goals
(24:05:27:01.03)")</f>
        <v>Course of Study Aligns to 
Post-Secondary Goals
(24:05:27:01.03)</v>
      </c>
      <c r="B75" s="252">
        <f>'File 1'!Z$673</f>
        <v>0</v>
      </c>
      <c r="C75" s="252">
        <f>'File 2'!Z$673</f>
        <v>0</v>
      </c>
      <c r="D75" s="252">
        <f>'File 3'!Z$673</f>
        <v>0</v>
      </c>
      <c r="E75" s="252">
        <f>'File 4'!Z$673</f>
        <v>0</v>
      </c>
      <c r="F75" s="252">
        <f>'File 5'!Z$673</f>
        <v>0</v>
      </c>
      <c r="G75" s="252">
        <f>'File 6'!Z$673</f>
        <v>0</v>
      </c>
      <c r="H75" s="252">
        <f>'File 7'!Z$673</f>
        <v>0</v>
      </c>
      <c r="I75" s="252">
        <f>'File 8'!Z$673</f>
        <v>0</v>
      </c>
      <c r="J75" s="252">
        <f>'File 9'!Z$673</f>
        <v>0</v>
      </c>
      <c r="K75" s="252">
        <f>'File 10'!Z$673</f>
        <v>0</v>
      </c>
    </row>
    <row r="76" spans="1:11" x14ac:dyDescent="0.3">
      <c r="A76" s="263" t="s">
        <v>250</v>
      </c>
      <c r="B76" s="158" t="str">
        <f>'Master Schedule'!C22</f>
        <v>File 1</v>
      </c>
      <c r="C76" s="158" t="str">
        <f>'Master Schedule'!C23</f>
        <v>File 2</v>
      </c>
      <c r="D76" s="158" t="str">
        <f>'Master Schedule'!C24</f>
        <v>File 3</v>
      </c>
      <c r="E76" s="158" t="str">
        <f>'Master Schedule'!C25</f>
        <v>File 4</v>
      </c>
      <c r="F76" s="158" t="str">
        <f>'Master Schedule'!C26</f>
        <v>File 5</v>
      </c>
      <c r="G76" s="158" t="str">
        <f>'Master Schedule'!C27</f>
        <v>File 6</v>
      </c>
      <c r="H76" s="158" t="str">
        <f>'Master Schedule'!C28</f>
        <v>File 7</v>
      </c>
      <c r="I76" s="158" t="str">
        <f>'Master Schedule'!C29</f>
        <v>File 8</v>
      </c>
      <c r="J76" s="158" t="str">
        <f>'Master Schedule'!C30</f>
        <v>File 9</v>
      </c>
      <c r="K76" s="158" t="str">
        <f>'Master Schedule'!C31</f>
        <v>File 10</v>
      </c>
    </row>
    <row r="77" spans="1:11" ht="27.6" x14ac:dyDescent="0.3">
      <c r="A77" s="209" t="str">
        <f>HYPERLINK("http://sdlegislature.gov/Rules/DisplayRule.aspx?Rule=24:05:27:13.02","Transition Services/Activities
(24:05:27:13.02)")</f>
        <v>Transition Services/Activities
(24:05:27:13.02)</v>
      </c>
      <c r="B77" s="252">
        <f>'File 1'!Z$685</f>
        <v>0</v>
      </c>
      <c r="C77" s="252">
        <f>'File 2'!Z$685</f>
        <v>0</v>
      </c>
      <c r="D77" s="252">
        <f>'File 3'!Z$685</f>
        <v>0</v>
      </c>
      <c r="E77" s="252">
        <f>'File 4'!Z$685</f>
        <v>0</v>
      </c>
      <c r="F77" s="252">
        <f>'File 5'!Z$685</f>
        <v>0</v>
      </c>
      <c r="G77" s="252">
        <f>'File 6'!Z$685</f>
        <v>0</v>
      </c>
      <c r="H77" s="252">
        <f>'File 7'!Z$685</f>
        <v>0</v>
      </c>
      <c r="I77" s="252">
        <f>'File 8'!Z$685</f>
        <v>0</v>
      </c>
      <c r="J77" s="252">
        <f>'File 9'!Z$685</f>
        <v>0</v>
      </c>
      <c r="K77" s="252">
        <f>'File 10'!Z$685</f>
        <v>0</v>
      </c>
    </row>
    <row r="78" spans="1:11" x14ac:dyDescent="0.3">
      <c r="A78" s="263" t="s">
        <v>252</v>
      </c>
      <c r="B78" s="158" t="str">
        <f>'Master Schedule'!C22</f>
        <v>File 1</v>
      </c>
      <c r="C78" s="158" t="str">
        <f>'Master Schedule'!C23</f>
        <v>File 2</v>
      </c>
      <c r="D78" s="158" t="str">
        <f>'Master Schedule'!C24</f>
        <v>File 3</v>
      </c>
      <c r="E78" s="158" t="str">
        <f>'Master Schedule'!C25</f>
        <v>File 4</v>
      </c>
      <c r="F78" s="158" t="str">
        <f>'Master Schedule'!C26</f>
        <v>File 5</v>
      </c>
      <c r="G78" s="158" t="str">
        <f>'Master Schedule'!C27</f>
        <v>File 6</v>
      </c>
      <c r="H78" s="158" t="str">
        <f>'Master Schedule'!C28</f>
        <v>File 7</v>
      </c>
      <c r="I78" s="158" t="str">
        <f>'Master Schedule'!C29</f>
        <v>File 8</v>
      </c>
      <c r="J78" s="158" t="str">
        <f>'Master Schedule'!C30</f>
        <v>File 9</v>
      </c>
      <c r="K78" s="158" t="str">
        <f>'Master Schedule'!C31</f>
        <v>File 10</v>
      </c>
    </row>
    <row r="79" spans="1:11" ht="41.4" x14ac:dyDescent="0.3">
      <c r="A79" s="209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79" s="252">
        <f>'File 1'!Z$697</f>
        <v>0</v>
      </c>
      <c r="C79" s="252">
        <f>'File 2'!Z$697</f>
        <v>0</v>
      </c>
      <c r="D79" s="252">
        <f>'File 3'!Z$697</f>
        <v>0</v>
      </c>
      <c r="E79" s="252">
        <f>'File 4'!Z$697</f>
        <v>0</v>
      </c>
      <c r="F79" s="252">
        <f>'File 5'!Z$697</f>
        <v>0</v>
      </c>
      <c r="G79" s="252">
        <f>'File 6'!Z$697</f>
        <v>0</v>
      </c>
      <c r="H79" s="252">
        <f>'File 7'!Z$697</f>
        <v>0</v>
      </c>
      <c r="I79" s="252">
        <f>'File 8'!Z$697</f>
        <v>0</v>
      </c>
      <c r="J79" s="252">
        <f>'File 9'!Z$697</f>
        <v>0</v>
      </c>
      <c r="K79" s="252">
        <f>'File 10'!Z$697</f>
        <v>0</v>
      </c>
    </row>
    <row r="80" spans="1:11" x14ac:dyDescent="0.3">
      <c r="A80" s="263" t="s">
        <v>254</v>
      </c>
      <c r="B80" s="158" t="str">
        <f>'Master Schedule'!C22</f>
        <v>File 1</v>
      </c>
      <c r="C80" s="158" t="str">
        <f>'Master Schedule'!C23</f>
        <v>File 2</v>
      </c>
      <c r="D80" s="158" t="str">
        <f>'Master Schedule'!C24</f>
        <v>File 3</v>
      </c>
      <c r="E80" s="158" t="str">
        <f>'Master Schedule'!C25</f>
        <v>File 4</v>
      </c>
      <c r="F80" s="158" t="str">
        <f>'Master Schedule'!C26</f>
        <v>File 5</v>
      </c>
      <c r="G80" s="158" t="str">
        <f>'Master Schedule'!C27</f>
        <v>File 6</v>
      </c>
      <c r="H80" s="158" t="str">
        <f>'Master Schedule'!C28</f>
        <v>File 7</v>
      </c>
      <c r="I80" s="158" t="str">
        <f>'Master Schedule'!C29</f>
        <v>File 8</v>
      </c>
      <c r="J80" s="158" t="str">
        <f>'Master Schedule'!C30</f>
        <v>File 9</v>
      </c>
      <c r="K80" s="158" t="str">
        <f>'Master Schedule'!C31</f>
        <v>File 10</v>
      </c>
    </row>
    <row r="81" spans="1:11" ht="27.6" x14ac:dyDescent="0.3">
      <c r="A81" s="209" t="str">
        <f>HYPERLINK("http://sdlegislature.gov/Rules/DisplayRule.aspx?Rule=24:05:25:16.01","Student Invitation/Participation
(24:05:25:16.01)")</f>
        <v>Student Invitation/Participation
(24:05:25:16.01)</v>
      </c>
      <c r="B81" s="252">
        <f>'File 1'!Z$709</f>
        <v>0</v>
      </c>
      <c r="C81" s="252">
        <f>'File 2'!Z$709</f>
        <v>0</v>
      </c>
      <c r="D81" s="252">
        <f>'File 3'!Z$709</f>
        <v>0</v>
      </c>
      <c r="E81" s="252">
        <f>'File 4'!Z$709</f>
        <v>0</v>
      </c>
      <c r="F81" s="252">
        <f>'File 5'!Z$709</f>
        <v>0</v>
      </c>
      <c r="G81" s="252">
        <f>'File 6'!Z$709</f>
        <v>0</v>
      </c>
      <c r="H81" s="252">
        <f>'File 7'!Z$709</f>
        <v>0</v>
      </c>
      <c r="I81" s="252">
        <f>'File 8'!Z$709</f>
        <v>0</v>
      </c>
      <c r="J81" s="252">
        <f>'File 9'!Z$709</f>
        <v>0</v>
      </c>
      <c r="K81" s="252">
        <f>'File 10'!Z$709</f>
        <v>0</v>
      </c>
    </row>
    <row r="82" spans="1:11" x14ac:dyDescent="0.3">
      <c r="A82" s="263" t="s">
        <v>257</v>
      </c>
      <c r="B82" s="158" t="str">
        <f>'Master Schedule'!C22</f>
        <v>File 1</v>
      </c>
      <c r="C82" s="158" t="str">
        <f>'Master Schedule'!C23</f>
        <v>File 2</v>
      </c>
      <c r="D82" s="158" t="str">
        <f>'Master Schedule'!C24</f>
        <v>File 3</v>
      </c>
      <c r="E82" s="158" t="str">
        <f>'Master Schedule'!C25</f>
        <v>File 4</v>
      </c>
      <c r="F82" s="158" t="str">
        <f>'Master Schedule'!C26</f>
        <v>File 5</v>
      </c>
      <c r="G82" s="158" t="str">
        <f>'Master Schedule'!C27</f>
        <v>File 6</v>
      </c>
      <c r="H82" s="158" t="str">
        <f>'Master Schedule'!C28</f>
        <v>File 7</v>
      </c>
      <c r="I82" s="158" t="str">
        <f>'Master Schedule'!C29</f>
        <v>File 8</v>
      </c>
      <c r="J82" s="158" t="str">
        <f>'Master Schedule'!C30</f>
        <v>File 9</v>
      </c>
      <c r="K82" s="158" t="str">
        <f>'Master Schedule'!C31</f>
        <v>File 10</v>
      </c>
    </row>
    <row r="83" spans="1:11" ht="27.6" x14ac:dyDescent="0.3">
      <c r="A83" s="209" t="str">
        <f>HYPERLINK("http://sdlegislature.gov/Rules/DisplayRule.aspx?Rule=24:05:25:16.01","Consent to Invite Outside Agency
(24:05:25:16.01)")</f>
        <v>Consent to Invite Outside Agency
(24:05:25:16.01)</v>
      </c>
      <c r="B83" s="252">
        <f>'File 1'!Z$714</f>
        <v>0</v>
      </c>
      <c r="C83" s="252">
        <f>'File 2'!Z$714</f>
        <v>0</v>
      </c>
      <c r="D83" s="252">
        <f>'File 3'!Z$714</f>
        <v>0</v>
      </c>
      <c r="E83" s="252">
        <f>'File 4'!Z$714</f>
        <v>0</v>
      </c>
      <c r="F83" s="252">
        <f>'File 5'!Z$714</f>
        <v>0</v>
      </c>
      <c r="G83" s="252">
        <f>'File 6'!Z$714</f>
        <v>0</v>
      </c>
      <c r="H83" s="252">
        <f>'File 7'!Z$714</f>
        <v>0</v>
      </c>
      <c r="I83" s="252">
        <f>'File 8'!Z$714</f>
        <v>0</v>
      </c>
      <c r="J83" s="252">
        <f>'File 9'!Z$714</f>
        <v>0</v>
      </c>
      <c r="K83" s="252">
        <f>'File 10'!Z$714</f>
        <v>0</v>
      </c>
    </row>
    <row r="84" spans="1:11" x14ac:dyDescent="0.3">
      <c r="A84" s="263" t="s">
        <v>263</v>
      </c>
      <c r="B84" s="158" t="str">
        <f>'Master Schedule'!C22</f>
        <v>File 1</v>
      </c>
      <c r="C84" s="158" t="str">
        <f>'Master Schedule'!C23</f>
        <v>File 2</v>
      </c>
      <c r="D84" s="158" t="str">
        <f>'Master Schedule'!C24</f>
        <v>File 3</v>
      </c>
      <c r="E84" s="158" t="str">
        <f>'Master Schedule'!C25</f>
        <v>File 4</v>
      </c>
      <c r="F84" s="158" t="str">
        <f>'Master Schedule'!C26</f>
        <v>File 5</v>
      </c>
      <c r="G84" s="158" t="str">
        <f>'Master Schedule'!C27</f>
        <v>File 6</v>
      </c>
      <c r="H84" s="158" t="str">
        <f>'Master Schedule'!C28</f>
        <v>File 7</v>
      </c>
      <c r="I84" s="158" t="str">
        <f>'Master Schedule'!C29</f>
        <v>File 8</v>
      </c>
      <c r="J84" s="158" t="str">
        <f>'Master Schedule'!C30</f>
        <v>File 9</v>
      </c>
      <c r="K84" s="158" t="str">
        <f>'Master Schedule'!C31</f>
        <v>File 10</v>
      </c>
    </row>
    <row r="85" spans="1:11" ht="27.6" x14ac:dyDescent="0.3">
      <c r="A85" s="209" t="str">
        <f>HYPERLINK("http://sdlegislature.gov/Rules/DisplayRule.aspx?Rule=24:05:30:16.01","Transfer of Parental Rights:
(24:05:30:16.01)")</f>
        <v>Transfer of Parental Rights:
(24:05:30:16.01)</v>
      </c>
      <c r="B85" s="993">
        <f>'File 1'!Z$719</f>
        <v>0</v>
      </c>
      <c r="C85" s="988">
        <f>'File 2'!Z$719</f>
        <v>0</v>
      </c>
      <c r="D85" s="988">
        <f>'File 3'!Z$719</f>
        <v>0</v>
      </c>
      <c r="E85" s="988">
        <f>'File 4'!Z$719</f>
        <v>0</v>
      </c>
      <c r="F85" s="988">
        <f>'File 5'!Z$719</f>
        <v>0</v>
      </c>
      <c r="G85" s="988">
        <f>'File 6'!Z$719</f>
        <v>0</v>
      </c>
      <c r="H85" s="988">
        <f>'File 7'!Z$719</f>
        <v>0</v>
      </c>
      <c r="I85" s="988">
        <f>'File 8'!Z$719</f>
        <v>0</v>
      </c>
      <c r="J85" s="988">
        <f>'File 9'!Z$719</f>
        <v>0</v>
      </c>
      <c r="K85" s="988">
        <f>'File 10'!Z$719</f>
        <v>0</v>
      </c>
    </row>
    <row r="86" spans="1:11" ht="27.6" x14ac:dyDescent="0.3">
      <c r="A86" s="209" t="str">
        <f>HYPERLINK("http://sdlegislature.gov/Rules/DisplayRule.aspx?Rule=24:05:27:12","Specific Graduation Requirements:
(24:05:27:12)")</f>
        <v>Specific Graduation Requirements:
(24:05:27:12)</v>
      </c>
      <c r="B86" s="993"/>
      <c r="C86" s="988"/>
      <c r="D86" s="988"/>
      <c r="E86" s="988"/>
      <c r="F86" s="988"/>
      <c r="G86" s="988"/>
      <c r="H86" s="988"/>
      <c r="I86" s="988"/>
      <c r="J86" s="988"/>
      <c r="K86" s="988"/>
    </row>
    <row r="87" spans="1:11" ht="27.6" x14ac:dyDescent="0.3">
      <c r="A87" s="209" t="str">
        <f>HYPERLINK("http://sdlegislature.gov/Rules/DisplayRule.aspx?Rule=24:05:27:12","When Student has Graduated
(24:05:27:12)")</f>
        <v>When Student has Graduated
(24:05:27:12)</v>
      </c>
      <c r="B87" s="993"/>
      <c r="C87" s="988"/>
      <c r="D87" s="988"/>
      <c r="E87" s="988"/>
      <c r="F87" s="988"/>
      <c r="G87" s="988"/>
      <c r="H87" s="988"/>
      <c r="I87" s="988"/>
      <c r="J87" s="988"/>
      <c r="K87" s="988"/>
    </row>
    <row r="88" spans="1:11" ht="41.4" x14ac:dyDescent="0.3">
      <c r="A88" s="209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88" s="993"/>
      <c r="C88" s="988"/>
      <c r="D88" s="988"/>
      <c r="E88" s="988"/>
      <c r="F88" s="988"/>
      <c r="G88" s="988"/>
      <c r="H88" s="988"/>
      <c r="I88" s="988"/>
      <c r="J88" s="988"/>
      <c r="K88" s="988"/>
    </row>
    <row r="89" spans="1:11" x14ac:dyDescent="0.3">
      <c r="A89" s="264" t="s">
        <v>272</v>
      </c>
      <c r="B89" s="13" t="str">
        <f>'Master Schedule'!C22</f>
        <v>File 1</v>
      </c>
      <c r="C89" s="13" t="str">
        <f>'Master Schedule'!C23</f>
        <v>File 2</v>
      </c>
      <c r="D89" s="13" t="str">
        <f>'Master Schedule'!C24</f>
        <v>File 3</v>
      </c>
      <c r="E89" s="13" t="str">
        <f>'Master Schedule'!C25</f>
        <v>File 4</v>
      </c>
      <c r="F89" s="13" t="str">
        <f>'Master Schedule'!C26</f>
        <v>File 5</v>
      </c>
      <c r="G89" s="13" t="str">
        <f>'Master Schedule'!C27</f>
        <v>File 6</v>
      </c>
      <c r="H89" s="13" t="str">
        <f>'Master Schedule'!C28</f>
        <v>File 7</v>
      </c>
      <c r="I89" s="13" t="str">
        <f>'Master Schedule'!C29</f>
        <v>File 8</v>
      </c>
      <c r="J89" s="13" t="str">
        <f>'Master Schedule'!C30</f>
        <v>File 9</v>
      </c>
      <c r="K89" s="13" t="str">
        <f>'Master Schedule'!C31</f>
        <v>File 10</v>
      </c>
    </row>
    <row r="90" spans="1:11" ht="27.6" x14ac:dyDescent="0.3">
      <c r="A90" s="209" t="str">
        <f>HYPERLINK("http://sdlegislature.gov/Rules/DisplayRule.aspx?Rule=24:05:27:16","Related Services
(24:05:27:16)")</f>
        <v>Related Services
(24:05:27:16)</v>
      </c>
      <c r="B90" s="252">
        <f>'File 1'!Z$730</f>
        <v>0</v>
      </c>
      <c r="C90" s="252">
        <f>'File 2'!Z$730</f>
        <v>0</v>
      </c>
      <c r="D90" s="252">
        <f>'File 3'!Z$730</f>
        <v>0</v>
      </c>
      <c r="E90" s="252">
        <f>'File 4'!Z$730</f>
        <v>0</v>
      </c>
      <c r="F90" s="252">
        <f>'File 5'!Z$730</f>
        <v>0</v>
      </c>
      <c r="G90" s="252">
        <f>'File 6'!Z$730</f>
        <v>0</v>
      </c>
      <c r="H90" s="252">
        <f>'File 7'!Z$730</f>
        <v>0</v>
      </c>
      <c r="I90" s="252">
        <f>'File 8'!Z$730</f>
        <v>0</v>
      </c>
      <c r="J90" s="252">
        <f>'File 9'!Z$730</f>
        <v>0</v>
      </c>
      <c r="K90" s="252">
        <f>'File 10'!Z$730</f>
        <v>0</v>
      </c>
    </row>
    <row r="91" spans="1:11" x14ac:dyDescent="0.3">
      <c r="A91" s="265" t="s">
        <v>276</v>
      </c>
      <c r="B91" s="12" t="str">
        <f>'Master Schedule'!C22</f>
        <v>File 1</v>
      </c>
      <c r="C91" s="12" t="str">
        <f>'Master Schedule'!C23</f>
        <v>File 2</v>
      </c>
      <c r="D91" s="12" t="str">
        <f>'Master Schedule'!C24</f>
        <v>File 3</v>
      </c>
      <c r="E91" s="12" t="str">
        <f>'Master Schedule'!C25</f>
        <v>File 4</v>
      </c>
      <c r="F91" s="12" t="str">
        <f>'Master Schedule'!C26</f>
        <v>File 5</v>
      </c>
      <c r="G91" s="12" t="str">
        <f>'Master Schedule'!C27</f>
        <v>File 6</v>
      </c>
      <c r="H91" s="12" t="str">
        <f>'Master Schedule'!C28</f>
        <v>File 7</v>
      </c>
      <c r="I91" s="12" t="str">
        <f>'Master Schedule'!C29</f>
        <v>File 8</v>
      </c>
      <c r="J91" s="12" t="str">
        <f>'Master Schedule'!C30</f>
        <v>File 9</v>
      </c>
      <c r="K91" s="12" t="str">
        <f>'Master Schedule'!C31</f>
        <v>File 10</v>
      </c>
    </row>
    <row r="92" spans="1:11" ht="27.6" x14ac:dyDescent="0.3">
      <c r="A92" s="209" t="str">
        <f>HYPERLINK("http://sdlegislature.gov/Rules/DisplayRule.aspx?Rule=24:05:27:01.03","Configuration of Services
(24:05:27:01.03)")</f>
        <v>Configuration of Services
(24:05:27:01.03)</v>
      </c>
      <c r="B92" s="252">
        <f>'File 1'!Z$816</f>
        <v>0</v>
      </c>
      <c r="C92" s="252">
        <f>'File 2'!Z$816</f>
        <v>0</v>
      </c>
      <c r="D92" s="252">
        <f>'File 3'!Z$816</f>
        <v>0</v>
      </c>
      <c r="E92" s="252">
        <f>'File 4'!Z$816</f>
        <v>0</v>
      </c>
      <c r="F92" s="252">
        <f>'File 5'!Z$816</f>
        <v>0</v>
      </c>
      <c r="G92" s="252">
        <f>'File 6'!Z$816</f>
        <v>0</v>
      </c>
      <c r="H92" s="252">
        <f>'File 7'!Z$816</f>
        <v>0</v>
      </c>
      <c r="I92" s="252">
        <f>'File 8'!Z$816</f>
        <v>0</v>
      </c>
      <c r="J92" s="252">
        <f>'File 9'!Z$816</f>
        <v>0</v>
      </c>
      <c r="K92" s="252">
        <f>'File 10'!Z$816</f>
        <v>0</v>
      </c>
    </row>
    <row r="93" spans="1:11" ht="27.6" x14ac:dyDescent="0.3">
      <c r="A93" s="209" t="str">
        <f>HYPERLINK("http://sdlegislature.gov/Rules/DisplayRule.aspx?Rule=24:05:28:02","Continuum of Placement
(24:05:28:02)")</f>
        <v>Continuum of Placement
(24:05:28:02)</v>
      </c>
      <c r="B93" s="988">
        <f>'File 1'!Z$900</f>
        <v>0</v>
      </c>
      <c r="C93" s="989">
        <f>'File 2'!Z$900</f>
        <v>0</v>
      </c>
      <c r="D93" s="989">
        <f>'File 3'!Z$900</f>
        <v>0</v>
      </c>
      <c r="E93" s="989">
        <f>'File 4'!Z$900</f>
        <v>0</v>
      </c>
      <c r="F93" s="989">
        <f>'File 5'!Z$900</f>
        <v>0</v>
      </c>
      <c r="G93" s="989">
        <f>'File 6'!Z$900</f>
        <v>0</v>
      </c>
      <c r="H93" s="989">
        <f>'File 7'!Z$900</f>
        <v>0</v>
      </c>
      <c r="I93" s="989">
        <f>'File 8'!Z$900</f>
        <v>0</v>
      </c>
      <c r="J93" s="989">
        <f>'File 9'!Z$900</f>
        <v>0</v>
      </c>
      <c r="K93" s="989">
        <f>'File 10'!Z$900</f>
        <v>0</v>
      </c>
    </row>
    <row r="94" spans="1:11" ht="27.6" x14ac:dyDescent="0.3">
      <c r="A94" s="209" t="str">
        <f>HYPERLINK("http://sdlegislature.gov/Rules/DisplayRule.aspx?Rule=24:05:28:01","Participation with Non-disabled Peers
(24:05:28:01)")</f>
        <v>Participation with Non-disabled Peers
(24:05:28:01)</v>
      </c>
      <c r="B94" s="988"/>
      <c r="C94" s="990"/>
      <c r="D94" s="990"/>
      <c r="E94" s="990"/>
      <c r="F94" s="990"/>
      <c r="G94" s="990"/>
      <c r="H94" s="990"/>
      <c r="I94" s="990"/>
      <c r="J94" s="990"/>
      <c r="K94" s="990"/>
    </row>
    <row r="95" spans="1:11" ht="27.6" x14ac:dyDescent="0.3">
      <c r="A95" s="209" t="str">
        <f>HYPERLINK("http://sdlegislature.gov/Rules/DisplayRule.aspx?Rule=24:05:28:03","Justification for Placement 
(24:05:28:03)")</f>
        <v>Justification for Placement 
(24:05:28:03)</v>
      </c>
      <c r="B95" s="988"/>
      <c r="C95" s="991"/>
      <c r="D95" s="991"/>
      <c r="E95" s="991"/>
      <c r="F95" s="991"/>
      <c r="G95" s="991"/>
      <c r="H95" s="991"/>
      <c r="I95" s="991"/>
      <c r="J95" s="991"/>
      <c r="K95" s="991"/>
    </row>
    <row r="96" spans="1:11" ht="27.6" x14ac:dyDescent="0.3">
      <c r="A96" s="248" t="str">
        <f>HYPERLINK("http://sdlegislature.gov/Rules/DisplayRule.aspx?Rule=24:05:25:26","Extended School Year
(24:05:25:26)")</f>
        <v>Extended School Year
(24:05:25:26)</v>
      </c>
      <c r="B96" s="250">
        <f>'File 1'!Z$969</f>
        <v>0</v>
      </c>
      <c r="C96" s="250">
        <f>'File 2'!Z$969</f>
        <v>0</v>
      </c>
      <c r="D96" s="250">
        <f>'File 3'!Z$969</f>
        <v>0</v>
      </c>
      <c r="E96" s="250">
        <f>'File 4'!Z$969</f>
        <v>0</v>
      </c>
      <c r="F96" s="250">
        <f>'File 5'!Z$969</f>
        <v>0</v>
      </c>
      <c r="G96" s="250">
        <f>'File 6'!Z$969</f>
        <v>0</v>
      </c>
      <c r="H96" s="250">
        <f>'File 7'!Z$969</f>
        <v>0</v>
      </c>
      <c r="I96" s="250">
        <f>'File 8'!Z$969</f>
        <v>0</v>
      </c>
      <c r="J96" s="250">
        <f>'File 9'!Z$969</f>
        <v>0</v>
      </c>
      <c r="K96" s="250">
        <f>'File 10'!Z$969</f>
        <v>0</v>
      </c>
    </row>
    <row r="97" spans="1:11" x14ac:dyDescent="0.3">
      <c r="A97" s="266"/>
      <c r="B97" s="6"/>
      <c r="C97" s="6"/>
      <c r="D97" s="6"/>
      <c r="E97" s="6"/>
      <c r="F97" s="6"/>
      <c r="G97" s="6"/>
      <c r="H97" s="6"/>
      <c r="I97" s="6"/>
      <c r="J97" s="6"/>
      <c r="K97" s="6"/>
    </row>
    <row r="98" spans="1:11" ht="18" x14ac:dyDescent="0.3">
      <c r="A98" s="258" t="s">
        <v>305</v>
      </c>
      <c r="B98" s="11" t="str">
        <f>'Master Schedule'!C22</f>
        <v>File 1</v>
      </c>
      <c r="C98" s="11" t="str">
        <f>'Master Schedule'!C23</f>
        <v>File 2</v>
      </c>
      <c r="D98" s="11" t="str">
        <f>'Master Schedule'!C24</f>
        <v>File 3</v>
      </c>
      <c r="E98" s="11" t="str">
        <f>'Master Schedule'!C25</f>
        <v>File 4</v>
      </c>
      <c r="F98" s="11" t="str">
        <f>'Master Schedule'!C26</f>
        <v>File 5</v>
      </c>
      <c r="G98" s="11" t="str">
        <f>'Master Schedule'!C27</f>
        <v>File 6</v>
      </c>
      <c r="H98" s="11" t="str">
        <f>'Master Schedule'!C28</f>
        <v>File 7</v>
      </c>
      <c r="I98" s="11" t="str">
        <f>'Master Schedule'!C29</f>
        <v>File 8</v>
      </c>
      <c r="J98" s="11" t="str">
        <f>'Master Schedule'!C30</f>
        <v>File 9</v>
      </c>
      <c r="K98" s="22" t="str">
        <f>'Master Schedule'!C31</f>
        <v>File 10</v>
      </c>
    </row>
    <row r="99" spans="1:11" ht="41.4" x14ac:dyDescent="0.3">
      <c r="A99" s="218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" s="992">
        <f>'File 1'!Z$990</f>
        <v>0</v>
      </c>
      <c r="C99" s="988">
        <f>'File 2'!Z$990</f>
        <v>0</v>
      </c>
      <c r="D99" s="988">
        <f>'File 3'!Z$990</f>
        <v>0</v>
      </c>
      <c r="E99" s="988">
        <f>'File 4'!Z$990</f>
        <v>0</v>
      </c>
      <c r="F99" s="988">
        <f>'File 5'!Z$990</f>
        <v>0</v>
      </c>
      <c r="G99" s="988">
        <f>'File 6'!Z$990</f>
        <v>0</v>
      </c>
      <c r="H99" s="988">
        <f>'File 7'!Z$990</f>
        <v>0</v>
      </c>
      <c r="I99" s="988">
        <f>'File 8'!Z$990</f>
        <v>0</v>
      </c>
      <c r="J99" s="988">
        <f>'File 9'!Z$990</f>
        <v>0</v>
      </c>
      <c r="K99" s="988">
        <f>'File 10'!Z$990</f>
        <v>0</v>
      </c>
    </row>
    <row r="100" spans="1:11" ht="27.6" x14ac:dyDescent="0.3">
      <c r="A100" s="209" t="str">
        <f>HYPERLINK("http://sdlegislature.gov/Rules/DisplayRule.aspx?Rule=24:05:30:05","Content of PPWN
(24:05:30:05)")</f>
        <v>Content of PPWN
(24:05:30:05)</v>
      </c>
      <c r="B100" s="992"/>
      <c r="C100" s="988"/>
      <c r="D100" s="988"/>
      <c r="E100" s="988"/>
      <c r="F100" s="988"/>
      <c r="G100" s="988"/>
      <c r="H100" s="988"/>
      <c r="I100" s="988"/>
      <c r="J100" s="988"/>
      <c r="K100" s="988"/>
    </row>
    <row r="101" spans="1:11" x14ac:dyDescent="0.3">
      <c r="A101" s="267"/>
      <c r="B101" s="8"/>
      <c r="C101" s="8"/>
      <c r="D101" s="8"/>
      <c r="E101" s="8"/>
      <c r="F101" s="8"/>
      <c r="G101" s="8"/>
      <c r="H101" s="8"/>
      <c r="I101" s="8"/>
      <c r="J101" s="8"/>
      <c r="K101" s="6"/>
    </row>
    <row r="102" spans="1:11" ht="18" x14ac:dyDescent="0.3">
      <c r="A102" s="258" t="s">
        <v>310</v>
      </c>
      <c r="B102" s="11" t="str">
        <f>'Master Schedule'!C22</f>
        <v>File 1</v>
      </c>
      <c r="C102" s="11" t="str">
        <f>'Master Schedule'!C23</f>
        <v>File 2</v>
      </c>
      <c r="D102" s="11" t="str">
        <f>'Master Schedule'!C24</f>
        <v>File 3</v>
      </c>
      <c r="E102" s="11" t="str">
        <f>'Master Schedule'!C25</f>
        <v>File 4</v>
      </c>
      <c r="F102" s="11" t="str">
        <f>'Master Schedule'!C26</f>
        <v>File 5</v>
      </c>
      <c r="G102" s="11" t="str">
        <f>'Master Schedule'!C27</f>
        <v>File 6</v>
      </c>
      <c r="H102" s="11" t="str">
        <f>'Master Schedule'!C28</f>
        <v>File 7</v>
      </c>
      <c r="I102" s="11" t="str">
        <f>'Master Schedule'!C29</f>
        <v>File 8</v>
      </c>
      <c r="J102" s="11" t="str">
        <f>'Master Schedule'!C30</f>
        <v>File 9</v>
      </c>
      <c r="K102" s="22" t="str">
        <f>'Master Schedule'!C31</f>
        <v>File 10</v>
      </c>
    </row>
    <row r="103" spans="1:11" x14ac:dyDescent="0.3">
      <c r="A103" s="268" t="s">
        <v>310</v>
      </c>
      <c r="B103" s="988">
        <f>'File 1'!Z$1015</f>
        <v>0</v>
      </c>
      <c r="C103" s="988">
        <f>'File 2'!Z$1015</f>
        <v>0</v>
      </c>
      <c r="D103" s="988">
        <f>'File 3'!Z$1015</f>
        <v>0</v>
      </c>
      <c r="E103" s="988">
        <f>'File 4'!Z$1015</f>
        <v>0</v>
      </c>
      <c r="F103" s="988">
        <f>'File 5'!Z$1015</f>
        <v>0</v>
      </c>
      <c r="G103" s="988">
        <f>'File 6'!Z$1015</f>
        <v>0</v>
      </c>
      <c r="H103" s="988">
        <f>'File 7'!Z$1015</f>
        <v>0</v>
      </c>
      <c r="I103" s="988">
        <f>'File 8'!Z$1015</f>
        <v>0</v>
      </c>
      <c r="J103" s="988">
        <f>'File 9'!Z$1015</f>
        <v>0</v>
      </c>
      <c r="K103" s="988">
        <f>'File 10'!Z$1015</f>
        <v>0</v>
      </c>
    </row>
    <row r="104" spans="1:11" x14ac:dyDescent="0.3">
      <c r="A104" s="19" t="str">
        <f>HYPERLINK("http://sdlegislature.gov/Rules/DisplayRule.aspx?Rule=24:05:27:08.01","(24:05:27:08.01)")</f>
        <v>(24:05:27:08.01)</v>
      </c>
      <c r="B104" s="988"/>
      <c r="C104" s="988"/>
      <c r="D104" s="988"/>
      <c r="E104" s="988"/>
      <c r="F104" s="988"/>
      <c r="G104" s="988"/>
      <c r="H104" s="988"/>
      <c r="I104" s="988"/>
      <c r="J104" s="988"/>
      <c r="K104" s="988"/>
    </row>
    <row r="105" spans="1:11" ht="27.6" x14ac:dyDescent="0.3">
      <c r="A105" s="210" t="str">
        <f>HYPERLINK("http://sdlegislature.gov/Rules/DisplayRule.aspx?Rule=24:05:30:04","Prior Notice
(24:05:30:04)")</f>
        <v>Prior Notice
(24:05:30:04)</v>
      </c>
      <c r="B105" s="988"/>
      <c r="C105" s="988"/>
      <c r="D105" s="988"/>
      <c r="E105" s="988"/>
      <c r="F105" s="988"/>
      <c r="G105" s="988"/>
      <c r="H105" s="988"/>
      <c r="I105" s="988"/>
      <c r="J105" s="988"/>
      <c r="K105" s="988"/>
    </row>
    <row r="106" spans="1:11" x14ac:dyDescent="0.3">
      <c r="A106" s="269"/>
      <c r="B106" s="270"/>
      <c r="C106" s="8"/>
      <c r="D106" s="8"/>
      <c r="E106" s="8"/>
      <c r="F106" s="8"/>
      <c r="G106" s="8"/>
      <c r="H106" s="8"/>
      <c r="I106" s="8"/>
      <c r="J106" s="8"/>
      <c r="K106" s="8"/>
    </row>
    <row r="107" spans="1:11" ht="18" x14ac:dyDescent="0.3">
      <c r="A107" s="258" t="s">
        <v>312</v>
      </c>
      <c r="B107" s="271" t="str">
        <f>'Master Schedule'!C22</f>
        <v>File 1</v>
      </c>
      <c r="C107" s="11" t="str">
        <f>'Master Schedule'!C23</f>
        <v>File 2</v>
      </c>
      <c r="D107" s="11" t="str">
        <f>'Master Schedule'!C24</f>
        <v>File 3</v>
      </c>
      <c r="E107" s="11" t="str">
        <f>'Master Schedule'!C25</f>
        <v>File 4</v>
      </c>
      <c r="F107" s="11" t="str">
        <f>'Master Schedule'!C26</f>
        <v>File 5</v>
      </c>
      <c r="G107" s="11" t="str">
        <f>'Master Schedule'!C27</f>
        <v>File 6</v>
      </c>
      <c r="H107" s="11" t="str">
        <f>'Master Schedule'!C28</f>
        <v>File 7</v>
      </c>
      <c r="I107" s="11" t="str">
        <f>'Master Schedule'!C29</f>
        <v>File 8</v>
      </c>
      <c r="J107" s="11" t="str">
        <f>'Master Schedule'!C30</f>
        <v>File 9</v>
      </c>
      <c r="K107" s="22" t="str">
        <f>'Master Schedule'!C31</f>
        <v>File 10</v>
      </c>
    </row>
    <row r="108" spans="1:11" ht="27.6" x14ac:dyDescent="0.3">
      <c r="A108" s="208" t="s">
        <v>313</v>
      </c>
      <c r="B108" s="988">
        <f>'File 1'!Z$1023</f>
        <v>0</v>
      </c>
      <c r="C108" s="988">
        <f>'File 2'!Z$1023</f>
        <v>0</v>
      </c>
      <c r="D108" s="988">
        <f>'File 3'!Z$1023</f>
        <v>0</v>
      </c>
      <c r="E108" s="988">
        <f>'File 4'!Z$1023</f>
        <v>0</v>
      </c>
      <c r="F108" s="988">
        <f>'File 5'!Z$1023</f>
        <v>0</v>
      </c>
      <c r="G108" s="988">
        <f>'File 6'!Z$1023</f>
        <v>0</v>
      </c>
      <c r="H108" s="988">
        <f>'File 7'!Z$1023</f>
        <v>0</v>
      </c>
      <c r="I108" s="988">
        <f>'File 8'!Z$1023</f>
        <v>0</v>
      </c>
      <c r="J108" s="988">
        <f>'File 9'!Z$1023</f>
        <v>0</v>
      </c>
      <c r="K108" s="988">
        <f>'File 10'!Z$1023</f>
        <v>0</v>
      </c>
    </row>
    <row r="109" spans="1:11" x14ac:dyDescent="0.3">
      <c r="A109" s="272" t="s">
        <v>316</v>
      </c>
      <c r="B109" s="988"/>
      <c r="C109" s="988"/>
      <c r="D109" s="988"/>
      <c r="E109" s="988"/>
      <c r="F109" s="988"/>
      <c r="G109" s="988"/>
      <c r="H109" s="988"/>
      <c r="I109" s="988"/>
      <c r="J109" s="988"/>
      <c r="K109" s="988"/>
    </row>
    <row r="110" spans="1:11" ht="27.6" x14ac:dyDescent="0.3">
      <c r="A110" s="208" t="s">
        <v>317</v>
      </c>
      <c r="B110" s="988"/>
      <c r="C110" s="988"/>
      <c r="D110" s="988"/>
      <c r="E110" s="988"/>
      <c r="F110" s="988"/>
      <c r="G110" s="988"/>
      <c r="H110" s="988"/>
      <c r="I110" s="988"/>
      <c r="J110" s="988"/>
      <c r="K110" s="988"/>
    </row>
    <row r="111" spans="1:11" ht="27.6" x14ac:dyDescent="0.3">
      <c r="A111" s="9" t="s">
        <v>318</v>
      </c>
      <c r="B111" s="988"/>
      <c r="C111" s="988"/>
      <c r="D111" s="988"/>
      <c r="E111" s="988"/>
      <c r="F111" s="988"/>
      <c r="G111" s="988"/>
      <c r="H111" s="988"/>
      <c r="I111" s="988"/>
      <c r="J111" s="988"/>
      <c r="K111" s="988"/>
    </row>
  </sheetData>
  <mergeCells count="143">
    <mergeCell ref="K99:K100"/>
    <mergeCell ref="B103:B105"/>
    <mergeCell ref="C103:C105"/>
    <mergeCell ref="D103:D105"/>
    <mergeCell ref="E103:E105"/>
    <mergeCell ref="F103:F105"/>
    <mergeCell ref="G103:G105"/>
    <mergeCell ref="H103:H105"/>
    <mergeCell ref="I108:I111"/>
    <mergeCell ref="J108:J111"/>
    <mergeCell ref="K108:K111"/>
    <mergeCell ref="I103:I105"/>
    <mergeCell ref="J103:J105"/>
    <mergeCell ref="K103:K105"/>
    <mergeCell ref="B108:B111"/>
    <mergeCell ref="C108:C111"/>
    <mergeCell ref="D108:D111"/>
    <mergeCell ref="E108:E111"/>
    <mergeCell ref="F108:F111"/>
    <mergeCell ref="G108:G111"/>
    <mergeCell ref="H108:H111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K85:K88"/>
    <mergeCell ref="B93:B95"/>
    <mergeCell ref="C93:C95"/>
    <mergeCell ref="D93:D95"/>
    <mergeCell ref="E93:E95"/>
    <mergeCell ref="F93:F95"/>
    <mergeCell ref="G93:G95"/>
    <mergeCell ref="H93:H95"/>
    <mergeCell ref="I93:I95"/>
    <mergeCell ref="J93:J95"/>
    <mergeCell ref="K93:K95"/>
    <mergeCell ref="B85:B88"/>
    <mergeCell ref="C85:C88"/>
    <mergeCell ref="D85:D88"/>
    <mergeCell ref="E85:E88"/>
    <mergeCell ref="F85:F88"/>
    <mergeCell ref="G85:G88"/>
    <mergeCell ref="H85:H88"/>
    <mergeCell ref="I85:I88"/>
    <mergeCell ref="J85:J88"/>
    <mergeCell ref="K56:K57"/>
    <mergeCell ref="B67:B69"/>
    <mergeCell ref="C67:C69"/>
    <mergeCell ref="D67:D69"/>
    <mergeCell ref="E67:E69"/>
    <mergeCell ref="F67:F69"/>
    <mergeCell ref="G67:G69"/>
    <mergeCell ref="H67:H69"/>
    <mergeCell ref="I67:I69"/>
    <mergeCell ref="J67:J69"/>
    <mergeCell ref="K67:K69"/>
    <mergeCell ref="B56:B57"/>
    <mergeCell ref="C56:C57"/>
    <mergeCell ref="D56:D57"/>
    <mergeCell ref="E56:E57"/>
    <mergeCell ref="F56:F57"/>
    <mergeCell ref="G56:G57"/>
    <mergeCell ref="H56:H57"/>
    <mergeCell ref="I56:I57"/>
    <mergeCell ref="J56:J57"/>
    <mergeCell ref="K42:K48"/>
    <mergeCell ref="B52:B54"/>
    <mergeCell ref="C52:C54"/>
    <mergeCell ref="D52:D54"/>
    <mergeCell ref="E52:E54"/>
    <mergeCell ref="F52:F54"/>
    <mergeCell ref="G52:G54"/>
    <mergeCell ref="H52:H54"/>
    <mergeCell ref="I52:I54"/>
    <mergeCell ref="J52:J54"/>
    <mergeCell ref="K52:K54"/>
    <mergeCell ref="B42:B48"/>
    <mergeCell ref="C42:C48"/>
    <mergeCell ref="D42:D48"/>
    <mergeCell ref="E42:E48"/>
    <mergeCell ref="F42:F48"/>
    <mergeCell ref="G42:G48"/>
    <mergeCell ref="H42:H48"/>
    <mergeCell ref="I42:I48"/>
    <mergeCell ref="J42:J48"/>
    <mergeCell ref="K35:K36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K37:K38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24:K27"/>
    <mergeCell ref="B28:B31"/>
    <mergeCell ref="C28:C31"/>
    <mergeCell ref="D28:D31"/>
    <mergeCell ref="E28:E31"/>
    <mergeCell ref="F28:F31"/>
    <mergeCell ref="G28:G31"/>
    <mergeCell ref="H28:H31"/>
    <mergeCell ref="I28:I31"/>
    <mergeCell ref="J28:J31"/>
    <mergeCell ref="K28:K31"/>
    <mergeCell ref="B24:B27"/>
    <mergeCell ref="C24:C27"/>
    <mergeCell ref="D24:D27"/>
    <mergeCell ref="E24:E27"/>
    <mergeCell ref="F24:F27"/>
    <mergeCell ref="G24:G27"/>
    <mergeCell ref="H24:H27"/>
    <mergeCell ref="I24:I27"/>
    <mergeCell ref="J24:J27"/>
    <mergeCell ref="A1:K1"/>
    <mergeCell ref="A2:K2"/>
    <mergeCell ref="A3:K3"/>
    <mergeCell ref="B14:B17"/>
    <mergeCell ref="C14:C17"/>
    <mergeCell ref="D14:D17"/>
    <mergeCell ref="E14:E17"/>
    <mergeCell ref="F14:F17"/>
    <mergeCell ref="G14:G17"/>
    <mergeCell ref="H14:H17"/>
    <mergeCell ref="I14:I17"/>
    <mergeCell ref="J14:J17"/>
    <mergeCell ref="K14:K17"/>
  </mergeCells>
  <conditionalFormatting sqref="B52:K54 B67:K69 B85:K88 B99:K100 B103:K105 B5:K5 B8:K8 B11:K11 B14:K31 B34:K39 B56:K60 B62:K64 B71:K71 B73:K73 B75:K75 B77:K77 B79:K79 B81:K81 B83:K83 B90:K90 B92:K96 B108:K111 B42:K49">
    <cfRule type="cellIs" dxfId="0" priority="1" operator="equal">
      <formula>0</formula>
    </cfRule>
  </conditionalFormatting>
  <pageMargins left="0.25" right="0.25" top="0.75" bottom="0.75" header="0.3" footer="0.3"/>
  <pageSetup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H11536"/>
  <sheetViews>
    <sheetView showGridLines="0" tabSelected="1" zoomScaleNormal="100" workbookViewId="0">
      <pane ySplit="1" topLeftCell="A26" activePane="bottomLeft" state="frozen"/>
      <selection activeCell="A2" sqref="A2:S2"/>
      <selection pane="bottomLeft" activeCell="O6" sqref="O6:P7"/>
    </sheetView>
  </sheetViews>
  <sheetFormatPr defaultColWidth="14.44140625" defaultRowHeight="15" customHeight="1" outlineLevelRow="1" x14ac:dyDescent="0.3"/>
  <cols>
    <col min="1" max="19" width="5.5546875" style="1" customWidth="1"/>
    <col min="20" max="20" width="5.5546875" style="23" customWidth="1"/>
    <col min="21" max="22" width="5.5546875" style="1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1" customWidth="1"/>
    <col min="62" max="16384" width="14.44140625" style="1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Schedule'!C22</f>
        <v>File 1</v>
      </c>
      <c r="F1" s="770"/>
      <c r="G1" s="775" t="s">
        <v>43</v>
      </c>
      <c r="H1" s="770"/>
      <c r="I1" s="770"/>
      <c r="J1" s="769">
        <f>'Master Schedule'!E22</f>
        <v>0</v>
      </c>
      <c r="K1" s="770"/>
      <c r="L1" s="770"/>
      <c r="M1" s="775" t="s">
        <v>44</v>
      </c>
      <c r="N1" s="770"/>
      <c r="O1" s="770"/>
      <c r="P1" s="769">
        <f>'Master Schedule'!H22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742" t="str">
        <f>'Master Schedule'!A1</f>
        <v>South Dakota Digital Compliance Review Collection Form</v>
      </c>
      <c r="B2" s="742"/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  <c r="P2" s="742"/>
      <c r="Q2" s="742"/>
      <c r="R2" s="742"/>
      <c r="S2" s="742"/>
      <c r="T2" s="206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s="44" customFormat="1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Schedule'!K22</f>
        <v>0</v>
      </c>
      <c r="F4" s="612"/>
      <c r="G4" s="612"/>
      <c r="H4" s="612"/>
      <c r="I4" s="613"/>
      <c r="J4" s="723">
        <f>'Master Schedule'!N22</f>
        <v>0</v>
      </c>
      <c r="K4" s="724"/>
      <c r="L4" s="724"/>
      <c r="M4" s="724"/>
      <c r="N4" s="725"/>
      <c r="O4" s="726">
        <f>'Master Schedule'!Q22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Schedule'!S22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s="44" customFormat="1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Schedule'!V22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s="23" customFormat="1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I10" s="174"/>
      <c r="AJ10" s="174"/>
      <c r="AK10" s="174"/>
      <c r="AL10" s="174"/>
      <c r="AM10" s="174"/>
      <c r="AN10" s="174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734"/>
      <c r="X14" s="735"/>
      <c r="Y14" s="736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s="23" customFormat="1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734"/>
      <c r="X15" s="735"/>
      <c r="Y15" s="736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I15" s="174"/>
      <c r="AJ15" s="174"/>
      <c r="AK15" s="174"/>
      <c r="AL15" s="174"/>
      <c r="AM15" s="174"/>
      <c r="AN15" s="174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734"/>
      <c r="X16" s="735"/>
      <c r="Y16" s="736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7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  <c r="AZ17" s="223"/>
      <c r="BA17" s="223"/>
      <c r="BB17" s="223"/>
      <c r="BC17" s="223"/>
      <c r="BD17" s="223"/>
      <c r="BE17" s="223"/>
    </row>
    <row r="18" spans="1:57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  <c r="AZ18" s="223"/>
      <c r="BA18" s="223"/>
      <c r="BB18" s="223"/>
      <c r="BC18" s="223"/>
      <c r="BD18" s="223"/>
      <c r="BE18" s="223"/>
    </row>
    <row r="19" spans="1:57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  <c r="AZ19" s="223"/>
      <c r="BA19" s="223"/>
      <c r="BB19" s="223"/>
      <c r="BC19" s="223"/>
      <c r="BD19" s="223"/>
      <c r="BE19" s="223"/>
    </row>
    <row r="20" spans="1:57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  <c r="AZ20" s="223"/>
      <c r="BA20" s="223"/>
      <c r="BB20" s="223"/>
      <c r="BC20" s="223"/>
      <c r="BD20" s="223"/>
      <c r="BE20" s="223"/>
    </row>
    <row r="21" spans="1:57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  <c r="AZ21" s="223"/>
      <c r="BA21" s="223"/>
      <c r="BB21" s="223"/>
      <c r="BC21" s="223"/>
      <c r="BD21" s="223"/>
      <c r="BE21" s="223"/>
    </row>
    <row r="22" spans="1:57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  <c r="AZ22" s="223"/>
      <c r="BA22" s="223"/>
      <c r="BB22" s="223"/>
      <c r="BC22" s="223"/>
      <c r="BD22" s="223"/>
      <c r="BE22" s="223"/>
    </row>
    <row r="23" spans="1:57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  <c r="AZ23" s="223"/>
      <c r="BA23" s="223"/>
      <c r="BB23" s="223"/>
      <c r="BC23" s="223"/>
      <c r="BD23" s="223"/>
      <c r="BE23" s="223"/>
    </row>
    <row r="24" spans="1:57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  <c r="AZ24" s="223"/>
      <c r="BA24" s="223"/>
      <c r="BB24" s="223"/>
      <c r="BC24" s="223"/>
      <c r="BD24" s="223"/>
      <c r="BE24" s="223"/>
    </row>
    <row r="25" spans="1:57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  <c r="AZ25" s="223"/>
      <c r="BA25" s="223"/>
      <c r="BB25" s="223"/>
      <c r="BC25" s="223"/>
      <c r="BD25" s="223"/>
      <c r="BE25" s="223"/>
    </row>
    <row r="26" spans="1:57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  <c r="AZ26" s="223"/>
      <c r="BA26" s="223"/>
      <c r="BB26" s="223"/>
      <c r="BC26" s="223"/>
      <c r="BD26" s="223"/>
      <c r="BE26" s="223"/>
    </row>
    <row r="27" spans="1:57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  <c r="AZ27" s="223"/>
      <c r="BA27" s="223"/>
      <c r="BB27" s="223"/>
      <c r="BC27" s="223"/>
      <c r="BD27" s="223"/>
      <c r="BE27" s="223"/>
    </row>
    <row r="28" spans="1:57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23"/>
      <c r="BC28" s="223"/>
      <c r="BD28" s="223"/>
      <c r="BE28" s="223"/>
    </row>
    <row r="29" spans="1:57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COUNTIF(AF28,"No")*3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  <c r="AZ29" s="223"/>
      <c r="BA29" s="223"/>
      <c r="BB29" s="223"/>
      <c r="BC29" s="223"/>
      <c r="BD29" s="223"/>
      <c r="BE29" s="223"/>
    </row>
    <row r="30" spans="1:57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  <c r="AZ30" s="223"/>
      <c r="BA30" s="223"/>
      <c r="BB30" s="223"/>
      <c r="BC30" s="223"/>
      <c r="BD30" s="223"/>
      <c r="BE30" s="223"/>
    </row>
    <row r="31" spans="1:57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223"/>
      <c r="BE31" s="223"/>
    </row>
    <row r="32" spans="1:57" s="23" customFormat="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I32" s="174"/>
      <c r="AJ32" s="174"/>
      <c r="AK32" s="174"/>
      <c r="AL32" s="174"/>
      <c r="AM32" s="174"/>
      <c r="AN32" s="174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  <c r="AZ32" s="223"/>
      <c r="BA32" s="223"/>
      <c r="BB32" s="223"/>
      <c r="BC32" s="223"/>
      <c r="BD32" s="223"/>
      <c r="BE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s="23" customFormat="1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I37" s="174"/>
      <c r="AJ37" s="174"/>
      <c r="AK37" s="174"/>
      <c r="AL37" s="174"/>
      <c r="AM37" s="174"/>
      <c r="AN37" s="174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s="23" customFormat="1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I40" s="174"/>
      <c r="AJ40" s="174"/>
      <c r="AK40" s="174"/>
      <c r="AL40" s="174"/>
      <c r="AM40" s="174"/>
      <c r="AN40" s="174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s="23" customFormat="1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I43" s="174"/>
      <c r="AJ43" s="174"/>
      <c r="AK43" s="174"/>
      <c r="AL43" s="174"/>
      <c r="AM43" s="174"/>
      <c r="AN43" s="174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s="44" customFormat="1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I45" s="174"/>
      <c r="AJ45" s="174"/>
      <c r="AK45" s="174"/>
      <c r="AL45" s="174"/>
      <c r="AM45" s="174"/>
      <c r="AN45" s="174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s="23" customFormat="1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I48" s="174"/>
      <c r="AJ48" s="174"/>
      <c r="AK48" s="174"/>
      <c r="AL48" s="174"/>
      <c r="AM48" s="174"/>
      <c r="AN48" s="174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s="23" customFormat="1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I49" s="174"/>
      <c r="AJ49" s="174"/>
      <c r="AK49" s="174"/>
      <c r="AL49" s="174"/>
      <c r="AM49" s="174"/>
      <c r="AN49" s="174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s="23" customFormat="1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I51" s="174"/>
      <c r="AJ51" s="174"/>
      <c r="AK51" s="174"/>
      <c r="AL51" s="174"/>
      <c r="AM51" s="174"/>
      <c r="AN51" s="174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s="23" customFormat="1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I53" s="174"/>
      <c r="AJ53" s="174"/>
      <c r="AK53" s="174"/>
      <c r="AL53" s="174"/>
      <c r="AM53" s="174"/>
      <c r="AN53" s="174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s="23" customFormat="1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I55" s="174"/>
      <c r="AJ55" s="174"/>
      <c r="AK55" s="174"/>
      <c r="AL55" s="174"/>
      <c r="AM55" s="174"/>
      <c r="AN55" s="174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s="23" customFormat="1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I56" s="174"/>
      <c r="AJ56" s="174"/>
      <c r="AK56" s="174"/>
      <c r="AL56" s="174"/>
      <c r="AM56" s="174"/>
      <c r="AN56" s="174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s="23" customFormat="1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I57" s="174"/>
      <c r="AJ57" s="174"/>
      <c r="AK57" s="174"/>
      <c r="AL57" s="174"/>
      <c r="AM57" s="174"/>
      <c r="AN57" s="174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s="23" customFormat="1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I58" s="174"/>
      <c r="AJ58" s="174"/>
      <c r="AK58" s="174"/>
      <c r="AL58" s="174"/>
      <c r="AM58" s="174"/>
      <c r="AN58" s="174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s="23" customFormat="1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I59" s="174"/>
      <c r="AJ59" s="174"/>
      <c r="AK59" s="174"/>
      <c r="AL59" s="174"/>
      <c r="AM59" s="174"/>
      <c r="AN59" s="174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s="23" customFormat="1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I60" s="174"/>
      <c r="AJ60" s="174"/>
      <c r="AK60" s="174"/>
      <c r="AL60" s="174"/>
      <c r="AM60" s="174"/>
      <c r="AN60" s="174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s="23" customFormat="1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I61" s="174"/>
      <c r="AJ61" s="174"/>
      <c r="AK61" s="174"/>
      <c r="AL61" s="174"/>
      <c r="AM61" s="174"/>
      <c r="AN61" s="174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0"/>
      <c r="AA70" s="360"/>
      <c r="AB70" s="360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0"/>
      <c r="AA71" s="360"/>
      <c r="AB71" s="360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0"/>
      <c r="AA72" s="360"/>
      <c r="AB72" s="360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0"/>
      <c r="AA73" s="360"/>
      <c r="AB73" s="360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0"/>
      <c r="AA74" s="360"/>
      <c r="AB74" s="360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0"/>
      <c r="AA75" s="360"/>
      <c r="AB75" s="360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0"/>
      <c r="AA76" s="360"/>
      <c r="AB76" s="360"/>
      <c r="AC76" s="176"/>
      <c r="AD76" s="176"/>
      <c r="AE76" s="176"/>
      <c r="AF76" s="176"/>
      <c r="AG76" s="176"/>
      <c r="AH76" s="176"/>
    </row>
    <row r="77" spans="1:36" ht="18" hidden="1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0"/>
      <c r="AA77" s="360"/>
      <c r="AB77" s="360"/>
      <c r="AC77" s="176"/>
      <c r="AD77" s="176"/>
      <c r="AE77" s="176"/>
      <c r="AF77" s="176"/>
      <c r="AG77" s="176"/>
      <c r="AH77" s="176"/>
    </row>
    <row r="78" spans="1:36" ht="18" hidden="1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0"/>
      <c r="AA78" s="360"/>
      <c r="AB78" s="360"/>
      <c r="AC78" s="176"/>
      <c r="AD78" s="176"/>
      <c r="AE78" s="176"/>
      <c r="AF78" s="176"/>
      <c r="AG78" s="176"/>
      <c r="AH78" s="176"/>
    </row>
    <row r="79" spans="1:36" ht="18" hidden="1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0"/>
      <c r="AA79" s="360"/>
      <c r="AB79" s="360"/>
      <c r="AC79" s="176"/>
      <c r="AD79" s="176"/>
      <c r="AE79" s="176"/>
      <c r="AF79" s="176"/>
      <c r="AG79" s="176"/>
      <c r="AH79" s="176"/>
    </row>
    <row r="80" spans="1:36" ht="18" hidden="1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0"/>
      <c r="AA80" s="360"/>
      <c r="AB80" s="360"/>
      <c r="AC80" s="176"/>
      <c r="AD80" s="176"/>
      <c r="AE80" s="176"/>
      <c r="AF80" s="176"/>
      <c r="AG80" s="176"/>
      <c r="AH80" s="176"/>
    </row>
    <row r="81" spans="1:34" ht="18" hidden="1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0"/>
      <c r="AA81" s="360"/>
      <c r="AB81" s="360"/>
      <c r="AC81" s="176"/>
      <c r="AD81" s="176"/>
      <c r="AE81" s="176"/>
      <c r="AF81" s="176"/>
      <c r="AG81" s="176"/>
      <c r="AH81" s="176"/>
    </row>
    <row r="82" spans="1:34" ht="18" hidden="1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0"/>
      <c r="AA82" s="360"/>
      <c r="AB82" s="360"/>
      <c r="AC82" s="176"/>
      <c r="AD82" s="176"/>
      <c r="AE82" s="176"/>
      <c r="AF82" s="176"/>
      <c r="AG82" s="176"/>
      <c r="AH82" s="176"/>
    </row>
    <row r="83" spans="1:34" ht="18" customHeight="1" collapsed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hidden="1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hidden="1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hidden="1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hidden="1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collapsed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0"/>
      <c r="AA92" s="360"/>
      <c r="AB92" s="360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0"/>
      <c r="AA93" s="360"/>
      <c r="AB93" s="360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0"/>
      <c r="AA94" s="360"/>
      <c r="AB94" s="360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0"/>
      <c r="AA95" s="360"/>
      <c r="AB95" s="360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0"/>
      <c r="AA96" s="360"/>
      <c r="AB96" s="360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0"/>
      <c r="AA97" s="360"/>
      <c r="AB97" s="360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0"/>
      <c r="AA98" s="360"/>
      <c r="AB98" s="360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hidden="1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0"/>
      <c r="AA99" s="360"/>
      <c r="AB99" s="360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hidden="1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0"/>
      <c r="AA100" s="360"/>
      <c r="AB100" s="360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hidden="1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0"/>
      <c r="AA101" s="360"/>
      <c r="AB101" s="360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hidden="1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0"/>
      <c r="AA102" s="360"/>
      <c r="AB102" s="360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hidden="1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0"/>
      <c r="AA103" s="360"/>
      <c r="AB103" s="360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hidden="1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0"/>
      <c r="AA104" s="360"/>
      <c r="AB104" s="360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collapsed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s="23" customFormat="1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  <c r="AI110" s="174"/>
      <c r="AJ110" s="174"/>
      <c r="AK110" s="174"/>
      <c r="AL110" s="174"/>
      <c r="AM110" s="174"/>
      <c r="AN110" s="174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40" s="23" customFormat="1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  <c r="AI113" s="174"/>
      <c r="AJ113" s="174"/>
      <c r="AK113" s="174"/>
      <c r="AL113" s="174"/>
      <c r="AM113" s="174"/>
      <c r="AN113" s="174"/>
    </row>
    <row r="114" spans="1:40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40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40" s="23" customFormat="1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  <c r="AI116" s="174"/>
      <c r="AJ116" s="174"/>
      <c r="AK116" s="174"/>
      <c r="AL116" s="174"/>
      <c r="AM116" s="174"/>
      <c r="AN116" s="174"/>
    </row>
    <row r="117" spans="1:40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40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40" s="23" customFormat="1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  <c r="AI119" s="174"/>
      <c r="AJ119" s="174"/>
      <c r="AK119" s="174"/>
      <c r="AL119" s="174"/>
      <c r="AM119" s="174"/>
      <c r="AN119" s="174"/>
    </row>
    <row r="120" spans="1:40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40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40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40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40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40" s="23" customFormat="1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  <c r="AI125" s="174"/>
      <c r="AJ125" s="174"/>
      <c r="AK125" s="174"/>
      <c r="AL125" s="174"/>
      <c r="AM125" s="174"/>
      <c r="AN125" s="174"/>
    </row>
    <row r="126" spans="1:40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40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40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40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40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40" s="23" customFormat="1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  <c r="AI131" s="174"/>
      <c r="AJ131" s="174"/>
      <c r="AK131" s="174"/>
      <c r="AL131" s="174"/>
      <c r="AM131" s="174"/>
      <c r="AN131" s="174"/>
    </row>
    <row r="132" spans="1:40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40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40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40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40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40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40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40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40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40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40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40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40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40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40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40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40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40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40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40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40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40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40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40" s="44" customFormat="1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I155" s="174"/>
      <c r="AJ155" s="183"/>
      <c r="AK155" s="174"/>
      <c r="AL155" s="174"/>
      <c r="AM155" s="174"/>
      <c r="AN155" s="174"/>
    </row>
    <row r="156" spans="1:40" s="44" customFormat="1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I156" s="174"/>
      <c r="AJ156" s="183"/>
      <c r="AK156" s="174"/>
      <c r="AL156" s="174"/>
      <c r="AM156" s="174"/>
      <c r="AN156" s="174"/>
    </row>
    <row r="157" spans="1:40" s="44" customFormat="1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I157" s="174"/>
      <c r="AJ157" s="183"/>
      <c r="AK157" s="174"/>
      <c r="AL157" s="174"/>
      <c r="AM157" s="174"/>
      <c r="AN157" s="174"/>
    </row>
    <row r="158" spans="1:40" s="44" customFormat="1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I158" s="174"/>
      <c r="AJ158" s="183"/>
      <c r="AK158" s="174"/>
      <c r="AL158" s="174"/>
      <c r="AM158" s="174"/>
      <c r="AN158" s="174"/>
    </row>
    <row r="159" spans="1:40" s="44" customFormat="1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I159" s="174"/>
      <c r="AJ159" s="183"/>
      <c r="AK159" s="174"/>
      <c r="AL159" s="174"/>
      <c r="AM159" s="174"/>
      <c r="AN159" s="174"/>
    </row>
    <row r="160" spans="1:40" s="44" customFormat="1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I160" s="174"/>
      <c r="AJ160" s="183"/>
      <c r="AK160" s="174"/>
      <c r="AL160" s="174"/>
      <c r="AM160" s="174"/>
      <c r="AN160" s="174"/>
    </row>
    <row r="161" spans="1:40" s="44" customFormat="1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I161" s="174"/>
      <c r="AJ161" s="183"/>
      <c r="AK161" s="174"/>
      <c r="AL161" s="174"/>
      <c r="AM161" s="174"/>
      <c r="AN161" s="174"/>
    </row>
    <row r="162" spans="1:40" s="44" customFormat="1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I162" s="174"/>
      <c r="AJ162" s="183"/>
      <c r="AK162" s="174"/>
      <c r="AL162" s="174"/>
      <c r="AM162" s="174"/>
      <c r="AN162" s="174"/>
    </row>
    <row r="163" spans="1:40" s="44" customFormat="1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I163" s="174"/>
      <c r="AJ163" s="183"/>
      <c r="AK163" s="174"/>
      <c r="AL163" s="174"/>
      <c r="AM163" s="174"/>
      <c r="AN163" s="174"/>
    </row>
    <row r="164" spans="1:40" s="44" customFormat="1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I164" s="174"/>
      <c r="AJ164" s="183"/>
      <c r="AK164" s="174"/>
      <c r="AL164" s="174"/>
      <c r="AM164" s="174"/>
      <c r="AN164" s="174"/>
    </row>
    <row r="165" spans="1:40" s="44" customFormat="1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I165" s="174"/>
      <c r="AJ165" s="183"/>
      <c r="AK165" s="174"/>
      <c r="AL165" s="174"/>
      <c r="AM165" s="174"/>
      <c r="AN165" s="174"/>
    </row>
    <row r="166" spans="1:40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40" s="44" customFormat="1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I167" s="174"/>
      <c r="AJ167" s="183"/>
      <c r="AK167" s="174"/>
      <c r="AL167" s="174"/>
      <c r="AM167" s="174"/>
      <c r="AN167" s="174"/>
    </row>
    <row r="168" spans="1:40" s="44" customFormat="1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I168" s="174"/>
      <c r="AJ168" s="183"/>
      <c r="AK168" s="174"/>
      <c r="AL168" s="174"/>
      <c r="AM168" s="174"/>
      <c r="AN168" s="174"/>
    </row>
    <row r="169" spans="1:40" s="44" customFormat="1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I169" s="174"/>
      <c r="AJ169" s="183"/>
      <c r="AK169" s="174"/>
      <c r="AL169" s="174"/>
      <c r="AM169" s="174"/>
      <c r="AN169" s="174"/>
    </row>
    <row r="170" spans="1:40" s="44" customFormat="1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I170" s="174"/>
      <c r="AJ170" s="183"/>
      <c r="AK170" s="174"/>
      <c r="AL170" s="174"/>
      <c r="AM170" s="174"/>
      <c r="AN170" s="174"/>
    </row>
    <row r="171" spans="1:40" s="44" customFormat="1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I171" s="174"/>
      <c r="AJ171" s="183"/>
      <c r="AK171" s="174"/>
      <c r="AL171" s="174"/>
      <c r="AM171" s="174"/>
      <c r="AN171" s="174"/>
    </row>
    <row r="172" spans="1:40" s="44" customFormat="1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I172" s="174"/>
      <c r="AJ172" s="183"/>
      <c r="AK172" s="174"/>
      <c r="AL172" s="174"/>
      <c r="AM172" s="174"/>
      <c r="AN172" s="174"/>
    </row>
    <row r="173" spans="1:40" s="44" customFormat="1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I173" s="174"/>
      <c r="AJ173" s="183"/>
      <c r="AK173" s="174"/>
      <c r="AL173" s="174"/>
      <c r="AM173" s="174"/>
      <c r="AN173" s="174"/>
    </row>
    <row r="174" spans="1:40" s="44" customFormat="1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I174" s="174"/>
      <c r="AJ174" s="183"/>
      <c r="AK174" s="174"/>
      <c r="AL174" s="174"/>
      <c r="AM174" s="174"/>
      <c r="AN174" s="174"/>
    </row>
    <row r="175" spans="1:40" s="44" customFormat="1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I175" s="174"/>
      <c r="AJ175" s="183"/>
      <c r="AK175" s="174"/>
      <c r="AL175" s="174"/>
      <c r="AM175" s="174"/>
      <c r="AN175" s="174"/>
    </row>
    <row r="176" spans="1:40" s="44" customFormat="1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I176" s="174"/>
      <c r="AJ176" s="183"/>
      <c r="AK176" s="174"/>
      <c r="AL176" s="174"/>
      <c r="AM176" s="174"/>
      <c r="AN176" s="174"/>
    </row>
    <row r="177" spans="1:40" s="44" customFormat="1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I177" s="174"/>
      <c r="AJ177" s="183"/>
      <c r="AK177" s="174"/>
      <c r="AL177" s="174"/>
      <c r="AM177" s="174"/>
      <c r="AN177" s="174"/>
    </row>
    <row r="178" spans="1:40" s="44" customFormat="1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I178" s="174"/>
      <c r="AJ178" s="183"/>
      <c r="AK178" s="174"/>
      <c r="AL178" s="174"/>
      <c r="AM178" s="174"/>
      <c r="AN178" s="174"/>
    </row>
    <row r="179" spans="1:40" s="44" customFormat="1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I179" s="174"/>
      <c r="AJ179" s="183"/>
      <c r="AK179" s="174"/>
      <c r="AL179" s="174"/>
      <c r="AM179" s="174"/>
      <c r="AN179" s="174"/>
    </row>
    <row r="180" spans="1:40" s="44" customFormat="1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I180" s="174"/>
      <c r="AJ180" s="183"/>
      <c r="AK180" s="174"/>
      <c r="AL180" s="174"/>
      <c r="AM180" s="174"/>
      <c r="AN180" s="174"/>
    </row>
    <row r="181" spans="1:40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40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40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40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40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40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40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40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40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40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40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40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40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40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40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40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40" s="44" customFormat="1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  <c r="AI197" s="174"/>
      <c r="AJ197" s="174"/>
      <c r="AK197" s="174"/>
      <c r="AL197" s="174"/>
      <c r="AM197" s="174"/>
      <c r="AN197" s="174"/>
    </row>
    <row r="198" spans="1:40" s="44" customFormat="1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  <c r="AI198" s="174"/>
      <c r="AJ198" s="174"/>
      <c r="AK198" s="174"/>
      <c r="AL198" s="174"/>
      <c r="AM198" s="174"/>
      <c r="AN198" s="174"/>
    </row>
    <row r="199" spans="1:40" s="44" customFormat="1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  <c r="AI199" s="174"/>
      <c r="AJ199" s="174"/>
      <c r="AK199" s="174"/>
      <c r="AL199" s="174"/>
      <c r="AM199" s="174"/>
      <c r="AN199" s="174"/>
    </row>
    <row r="200" spans="1:40" s="44" customFormat="1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  <c r="AI200" s="174"/>
      <c r="AJ200" s="174"/>
      <c r="AK200" s="174"/>
      <c r="AL200" s="174"/>
      <c r="AM200" s="174"/>
      <c r="AN200" s="174"/>
    </row>
    <row r="201" spans="1:40" s="44" customFormat="1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  <c r="AI201" s="174"/>
      <c r="AJ201" s="174"/>
      <c r="AK201" s="174"/>
      <c r="AL201" s="174"/>
      <c r="AM201" s="174"/>
      <c r="AN201" s="174"/>
    </row>
    <row r="202" spans="1:40" s="44" customFormat="1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  <c r="AI202" s="174"/>
      <c r="AJ202" s="174"/>
      <c r="AK202" s="174"/>
      <c r="AL202" s="174"/>
      <c r="AM202" s="174"/>
      <c r="AN202" s="174"/>
    </row>
    <row r="203" spans="1:40" s="44" customFormat="1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  <c r="AI203" s="174"/>
      <c r="AJ203" s="174"/>
      <c r="AK203" s="174"/>
      <c r="AL203" s="174"/>
      <c r="AM203" s="174"/>
      <c r="AN203" s="174"/>
    </row>
    <row r="204" spans="1:40" s="44" customFormat="1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  <c r="AI204" s="174"/>
      <c r="AJ204" s="174"/>
      <c r="AK204" s="174"/>
      <c r="AL204" s="174"/>
      <c r="AM204" s="174"/>
      <c r="AN204" s="174"/>
    </row>
    <row r="205" spans="1:40" s="44" customFormat="1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  <c r="AI205" s="174"/>
      <c r="AJ205" s="174"/>
      <c r="AK205" s="174"/>
      <c r="AL205" s="174"/>
      <c r="AM205" s="174"/>
      <c r="AN205" s="174"/>
    </row>
    <row r="206" spans="1:40" s="44" customFormat="1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  <c r="AI206" s="174"/>
      <c r="AJ206" s="174"/>
      <c r="AK206" s="174"/>
      <c r="AL206" s="174"/>
      <c r="AM206" s="174"/>
      <c r="AN206" s="174"/>
    </row>
    <row r="207" spans="1:40" s="44" customFormat="1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  <c r="AI207" s="174"/>
      <c r="AJ207" s="174"/>
      <c r="AK207" s="174"/>
      <c r="AL207" s="174"/>
      <c r="AM207" s="174"/>
      <c r="AN207" s="174"/>
    </row>
    <row r="208" spans="1:40" s="44" customFormat="1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  <c r="AI208" s="174"/>
      <c r="AJ208" s="174"/>
      <c r="AK208" s="174"/>
      <c r="AL208" s="174"/>
      <c r="AM208" s="174"/>
      <c r="AN208" s="174"/>
    </row>
    <row r="209" spans="1:41" s="44" customFormat="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I209" s="174"/>
      <c r="AJ209" s="174"/>
      <c r="AK209" s="174"/>
      <c r="AL209" s="174"/>
      <c r="AM209" s="174"/>
      <c r="AN209" s="174"/>
      <c r="AO209" s="223"/>
    </row>
    <row r="210" spans="1:41" s="44" customFormat="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I210" s="174"/>
      <c r="AJ210" s="174"/>
      <c r="AK210" s="174"/>
      <c r="AL210" s="174"/>
      <c r="AM210" s="174"/>
      <c r="AN210" s="174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s="44" customFormat="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s="44" customFormat="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s="44" customFormat="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s="44" customFormat="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s="44" customFormat="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s="44" customFormat="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s="44" customFormat="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s="44" customFormat="1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I228" s="174"/>
      <c r="AJ228" s="174"/>
      <c r="AK228" s="174"/>
      <c r="AL228" s="174"/>
      <c r="AM228" s="174"/>
      <c r="AN228" s="174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s="44" customFormat="1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I231" s="174"/>
      <c r="AJ231" s="174"/>
      <c r="AK231" s="174"/>
      <c r="AL231" s="174"/>
      <c r="AM231" s="174"/>
      <c r="AN231" s="174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s="44" customFormat="1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I235" s="174"/>
      <c r="AJ235" s="174"/>
      <c r="AK235" s="174"/>
      <c r="AL235" s="174"/>
      <c r="AM235" s="174"/>
      <c r="AN235" s="174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s="44" customFormat="1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I236" s="174"/>
      <c r="AJ236" s="174"/>
      <c r="AK236" s="174"/>
      <c r="AL236" s="174"/>
      <c r="AM236" s="174"/>
      <c r="AN236" s="174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s="44" customFormat="1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I237" s="174"/>
      <c r="AJ237" s="174"/>
      <c r="AK237" s="174"/>
      <c r="AL237" s="174"/>
      <c r="AM237" s="174"/>
      <c r="AN237" s="174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s="44" customFormat="1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s="44" customFormat="1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s="44" customFormat="1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s="44" customFormat="1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s="44" customFormat="1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I247" s="174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s="44" customFormat="1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I248" s="174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s="44" customFormat="1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I249" s="174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s="44" customFormat="1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I250" s="174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s="44" customFormat="1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I251" s="174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s="44" customFormat="1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I252" s="174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s="44" customFormat="1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I253" s="174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s="44" customFormat="1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I254" s="174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40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40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40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40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40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40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40" s="44" customFormat="1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  <c r="AI263" s="174"/>
      <c r="AJ263" s="174"/>
      <c r="AK263" s="174"/>
      <c r="AL263" s="174"/>
      <c r="AM263" s="174"/>
      <c r="AN263" s="174"/>
    </row>
    <row r="264" spans="1:40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40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40" s="44" customFormat="1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  <c r="AI266" s="174"/>
      <c r="AJ266" s="174"/>
      <c r="AK266" s="174"/>
      <c r="AL266" s="174"/>
      <c r="AM266" s="174"/>
      <c r="AN266" s="174"/>
    </row>
    <row r="267" spans="1:40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40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40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40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40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40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40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40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40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40" s="44" customFormat="1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  <c r="AI276" s="174"/>
      <c r="AJ276" s="174"/>
      <c r="AK276" s="174"/>
      <c r="AL276" s="174"/>
      <c r="AM276" s="174"/>
      <c r="AN276" s="174"/>
    </row>
    <row r="277" spans="1:40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40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40" s="44" customFormat="1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D279" s="174"/>
      <c r="AE279" s="174"/>
      <c r="AF279" s="174"/>
      <c r="AG279" s="174"/>
      <c r="AH279" s="176"/>
      <c r="AI279" s="174"/>
      <c r="AJ279" s="174"/>
      <c r="AK279" s="174"/>
      <c r="AL279" s="174"/>
      <c r="AM279" s="174"/>
      <c r="AN279" s="174"/>
    </row>
    <row r="280" spans="1:40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40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40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40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40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40" s="44" customFormat="1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  <c r="AI285" s="174"/>
      <c r="AJ285" s="174"/>
      <c r="AK285" s="174"/>
      <c r="AL285" s="174"/>
      <c r="AM285" s="174"/>
      <c r="AN285" s="174"/>
    </row>
    <row r="286" spans="1:40" s="44" customFormat="1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  <c r="AI286" s="174"/>
      <c r="AJ286" s="174"/>
      <c r="AK286" s="174"/>
      <c r="AL286" s="174"/>
      <c r="AM286" s="174"/>
      <c r="AN286" s="174"/>
    </row>
    <row r="287" spans="1:40" s="44" customFormat="1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  <c r="AI287" s="174"/>
      <c r="AJ287" s="174"/>
      <c r="AK287" s="174"/>
      <c r="AL287" s="174"/>
      <c r="AM287" s="174"/>
      <c r="AN287" s="174"/>
    </row>
    <row r="288" spans="1:40" s="44" customFormat="1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  <c r="AI288" s="174"/>
      <c r="AJ288" s="174"/>
      <c r="AK288" s="174"/>
      <c r="AL288" s="174"/>
      <c r="AM288" s="174"/>
      <c r="AN288" s="174"/>
    </row>
    <row r="289" spans="1:40" s="44" customFormat="1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  <c r="AI289" s="174"/>
      <c r="AJ289" s="174"/>
      <c r="AK289" s="174"/>
      <c r="AL289" s="174"/>
      <c r="AM289" s="174"/>
      <c r="AN289" s="174"/>
    </row>
    <row r="290" spans="1:40" s="44" customFormat="1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  <c r="AI290" s="174"/>
      <c r="AJ290" s="174"/>
      <c r="AK290" s="174"/>
      <c r="AL290" s="174"/>
      <c r="AM290" s="174"/>
      <c r="AN290" s="174"/>
    </row>
    <row r="291" spans="1:40" s="44" customFormat="1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  <c r="AI291" s="174"/>
      <c r="AJ291" s="174"/>
      <c r="AK291" s="174"/>
      <c r="AL291" s="174"/>
      <c r="AM291" s="174"/>
      <c r="AN291" s="174"/>
    </row>
    <row r="292" spans="1:40" s="44" customFormat="1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  <c r="AI292" s="174"/>
      <c r="AJ292" s="174"/>
      <c r="AK292" s="174"/>
      <c r="AL292" s="174"/>
      <c r="AM292" s="174"/>
      <c r="AN292" s="174"/>
    </row>
    <row r="293" spans="1:40" s="44" customFormat="1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  <c r="AI293" s="174"/>
      <c r="AJ293" s="174"/>
      <c r="AK293" s="174"/>
      <c r="AL293" s="174"/>
      <c r="AM293" s="174"/>
      <c r="AN293" s="174"/>
    </row>
    <row r="294" spans="1:40" s="44" customFormat="1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  <c r="AI294" s="174"/>
      <c r="AJ294" s="174"/>
      <c r="AK294" s="174"/>
      <c r="AL294" s="174"/>
      <c r="AM294" s="174"/>
      <c r="AN294" s="174"/>
    </row>
    <row r="295" spans="1:40" s="44" customFormat="1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  <c r="AI295" s="174"/>
      <c r="AJ295" s="174"/>
      <c r="AK295" s="174"/>
      <c r="AL295" s="174"/>
      <c r="AM295" s="174"/>
      <c r="AN295" s="174"/>
    </row>
    <row r="296" spans="1:40" s="44" customFormat="1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  <c r="AI296" s="174"/>
      <c r="AJ296" s="174"/>
      <c r="AK296" s="174"/>
      <c r="AL296" s="174"/>
      <c r="AM296" s="174"/>
      <c r="AN296" s="174"/>
    </row>
    <row r="297" spans="1:40" s="44" customFormat="1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  <c r="AI297" s="174"/>
      <c r="AJ297" s="174"/>
      <c r="AK297" s="174"/>
      <c r="AL297" s="174"/>
      <c r="AM297" s="174"/>
      <c r="AN297" s="174"/>
    </row>
    <row r="298" spans="1:40" s="44" customFormat="1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  <c r="AI298" s="174"/>
      <c r="AJ298" s="174"/>
      <c r="AK298" s="174"/>
      <c r="AL298" s="174"/>
      <c r="AM298" s="174"/>
      <c r="AN298" s="174"/>
    </row>
    <row r="299" spans="1:40" s="44" customFormat="1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  <c r="AI299" s="174"/>
      <c r="AJ299" s="174"/>
      <c r="AK299" s="174"/>
      <c r="AL299" s="174"/>
      <c r="AM299" s="174"/>
      <c r="AN299" s="174"/>
    </row>
    <row r="300" spans="1:40" s="44" customFormat="1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  <c r="AI300" s="174"/>
      <c r="AJ300" s="174"/>
      <c r="AK300" s="174"/>
      <c r="AL300" s="174"/>
      <c r="AM300" s="174"/>
      <c r="AN300" s="174"/>
    </row>
    <row r="301" spans="1:40" s="44" customFormat="1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  <c r="AI301" s="174"/>
      <c r="AJ301" s="174"/>
      <c r="AK301" s="174"/>
      <c r="AL301" s="174"/>
      <c r="AM301" s="174"/>
      <c r="AN301" s="174"/>
    </row>
    <row r="302" spans="1:40" s="44" customFormat="1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  <c r="AI302" s="174"/>
      <c r="AJ302" s="174"/>
      <c r="AK302" s="174"/>
      <c r="AL302" s="174"/>
      <c r="AM302" s="174"/>
      <c r="AN302" s="174"/>
    </row>
    <row r="303" spans="1:40" s="44" customFormat="1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  <c r="AI303" s="174"/>
      <c r="AJ303" s="174"/>
      <c r="AK303" s="174"/>
      <c r="AL303" s="174"/>
      <c r="AM303" s="174"/>
      <c r="AN303" s="174"/>
    </row>
    <row r="304" spans="1:40" s="44" customFormat="1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  <c r="AI304" s="174"/>
      <c r="AJ304" s="174"/>
      <c r="AK304" s="174"/>
      <c r="AL304" s="174"/>
      <c r="AM304" s="174"/>
      <c r="AN304" s="174"/>
    </row>
    <row r="305" spans="1:40" s="44" customFormat="1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  <c r="AI305" s="174"/>
      <c r="AJ305" s="174"/>
      <c r="AK305" s="174"/>
      <c r="AL305" s="174"/>
      <c r="AM305" s="174"/>
      <c r="AN305" s="174"/>
    </row>
    <row r="306" spans="1:40" s="44" customFormat="1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  <c r="AI306" s="174"/>
      <c r="AJ306" s="174"/>
      <c r="AK306" s="174"/>
      <c r="AL306" s="174"/>
      <c r="AM306" s="174"/>
      <c r="AN306" s="174"/>
    </row>
    <row r="307" spans="1:40" s="44" customFormat="1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  <c r="AI307" s="174"/>
      <c r="AJ307" s="174"/>
      <c r="AK307" s="174"/>
      <c r="AL307" s="174"/>
      <c r="AM307" s="174"/>
      <c r="AN307" s="174"/>
    </row>
    <row r="308" spans="1:40" s="44" customFormat="1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  <c r="AI308" s="174"/>
      <c r="AJ308" s="174"/>
      <c r="AK308" s="174"/>
      <c r="AL308" s="174"/>
      <c r="AM308" s="174"/>
      <c r="AN308" s="174"/>
    </row>
    <row r="309" spans="1:40" s="44" customFormat="1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  <c r="AI309" s="174"/>
      <c r="AJ309" s="174"/>
      <c r="AK309" s="174"/>
      <c r="AL309" s="174"/>
      <c r="AM309" s="174"/>
      <c r="AN309" s="174"/>
    </row>
    <row r="310" spans="1:40" s="44" customFormat="1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  <c r="AI310" s="174"/>
      <c r="AJ310" s="174"/>
      <c r="AK310" s="174"/>
      <c r="AL310" s="174"/>
      <c r="AM310" s="174"/>
      <c r="AN310" s="174"/>
    </row>
    <row r="311" spans="1:40" s="44" customFormat="1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  <c r="AI311" s="174"/>
      <c r="AJ311" s="174"/>
      <c r="AK311" s="174"/>
      <c r="AL311" s="174"/>
      <c r="AM311" s="174"/>
      <c r="AN311" s="174"/>
    </row>
    <row r="312" spans="1:40" s="44" customFormat="1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  <c r="AI312" s="174"/>
      <c r="AJ312" s="174"/>
      <c r="AK312" s="174"/>
      <c r="AL312" s="174"/>
      <c r="AM312" s="174"/>
      <c r="AN312" s="174"/>
    </row>
    <row r="313" spans="1:40" s="44" customFormat="1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  <c r="AI313" s="174"/>
      <c r="AJ313" s="174"/>
      <c r="AK313" s="174"/>
      <c r="AL313" s="174"/>
      <c r="AM313" s="174"/>
      <c r="AN313" s="174"/>
    </row>
    <row r="314" spans="1:40" s="44" customFormat="1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  <c r="AI314" s="174"/>
      <c r="AJ314" s="174"/>
      <c r="AK314" s="174"/>
      <c r="AL314" s="174"/>
      <c r="AM314" s="174"/>
      <c r="AN314" s="174"/>
    </row>
    <row r="315" spans="1:40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40" s="44" customFormat="1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  <c r="AI316" s="174"/>
      <c r="AJ316" s="174"/>
      <c r="AK316" s="174"/>
      <c r="AL316" s="174"/>
      <c r="AM316" s="174"/>
      <c r="AN316" s="174"/>
    </row>
    <row r="317" spans="1:40" s="44" customFormat="1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  <c r="AI317" s="174"/>
      <c r="AJ317" s="174"/>
      <c r="AK317" s="174"/>
      <c r="AL317" s="174"/>
      <c r="AM317" s="174"/>
      <c r="AN317" s="174"/>
    </row>
    <row r="318" spans="1:40" s="44" customFormat="1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  <c r="AI318" s="174"/>
      <c r="AJ318" s="174"/>
      <c r="AK318" s="174"/>
      <c r="AL318" s="174"/>
      <c r="AM318" s="174"/>
      <c r="AN318" s="174"/>
    </row>
    <row r="319" spans="1:40" s="44" customFormat="1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  <c r="AI319" s="174"/>
      <c r="AJ319" s="174"/>
      <c r="AK319" s="174"/>
      <c r="AL319" s="174"/>
      <c r="AM319" s="174"/>
      <c r="AN319" s="174"/>
    </row>
    <row r="320" spans="1:40" s="44" customFormat="1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  <c r="AI320" s="174"/>
      <c r="AJ320" s="174"/>
      <c r="AK320" s="174"/>
      <c r="AL320" s="174"/>
      <c r="AM320" s="174"/>
      <c r="AN320" s="174"/>
    </row>
    <row r="321" spans="1:40" s="44" customFormat="1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  <c r="AI321" s="174"/>
      <c r="AJ321" s="174"/>
      <c r="AK321" s="174"/>
      <c r="AL321" s="174"/>
      <c r="AM321" s="174"/>
      <c r="AN321" s="174"/>
    </row>
    <row r="322" spans="1:40" s="44" customFormat="1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  <c r="AI322" s="174"/>
      <c r="AJ322" s="174"/>
      <c r="AK322" s="174"/>
      <c r="AL322" s="174"/>
      <c r="AM322" s="174"/>
      <c r="AN322" s="174"/>
    </row>
    <row r="323" spans="1:40" s="44" customFormat="1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  <c r="AI323" s="174"/>
      <c r="AJ323" s="174"/>
      <c r="AK323" s="174"/>
      <c r="AL323" s="174"/>
      <c r="AM323" s="174"/>
      <c r="AN323" s="174"/>
    </row>
    <row r="324" spans="1:40" s="44" customFormat="1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  <c r="AI324" s="174"/>
      <c r="AJ324" s="174"/>
      <c r="AK324" s="174"/>
      <c r="AL324" s="174"/>
      <c r="AM324" s="174"/>
      <c r="AN324" s="174"/>
    </row>
    <row r="325" spans="1:40" s="44" customFormat="1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  <c r="AI325" s="174"/>
      <c r="AJ325" s="174"/>
      <c r="AK325" s="174"/>
      <c r="AL325" s="174"/>
      <c r="AM325" s="174"/>
      <c r="AN325" s="174"/>
    </row>
    <row r="326" spans="1:40" s="44" customFormat="1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  <c r="AI326" s="174"/>
      <c r="AJ326" s="174"/>
      <c r="AK326" s="174"/>
      <c r="AL326" s="174"/>
      <c r="AM326" s="174"/>
      <c r="AN326" s="174"/>
    </row>
    <row r="327" spans="1:40" s="44" customFormat="1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  <c r="AI327" s="174"/>
      <c r="AJ327" s="174"/>
      <c r="AK327" s="174"/>
      <c r="AL327" s="174"/>
      <c r="AM327" s="174"/>
      <c r="AN327" s="174"/>
    </row>
    <row r="328" spans="1:40" s="44" customFormat="1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  <c r="AI328" s="174"/>
      <c r="AJ328" s="174"/>
      <c r="AK328" s="174"/>
      <c r="AL328" s="174"/>
      <c r="AM328" s="174"/>
      <c r="AN328" s="174"/>
    </row>
    <row r="329" spans="1:40" s="44" customFormat="1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  <c r="AI329" s="174"/>
      <c r="AJ329" s="174"/>
      <c r="AK329" s="174"/>
      <c r="AL329" s="174"/>
      <c r="AM329" s="174"/>
      <c r="AN329" s="174"/>
    </row>
    <row r="330" spans="1:40" s="44" customFormat="1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  <c r="AI330" s="174"/>
      <c r="AJ330" s="174"/>
      <c r="AK330" s="174"/>
      <c r="AL330" s="174"/>
      <c r="AM330" s="174"/>
      <c r="AN330" s="174"/>
    </row>
    <row r="331" spans="1:40" s="44" customFormat="1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  <c r="AI331" s="174"/>
      <c r="AJ331" s="174"/>
      <c r="AK331" s="174"/>
      <c r="AL331" s="174"/>
      <c r="AM331" s="174"/>
      <c r="AN331" s="174"/>
    </row>
    <row r="332" spans="1:40" s="44" customFormat="1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  <c r="AI332" s="174"/>
      <c r="AJ332" s="174"/>
      <c r="AK332" s="174"/>
      <c r="AL332" s="174"/>
      <c r="AM332" s="174"/>
      <c r="AN332" s="174"/>
    </row>
    <row r="333" spans="1:40" s="44" customFormat="1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  <c r="AI333" s="174"/>
      <c r="AJ333" s="174"/>
      <c r="AK333" s="174"/>
      <c r="AL333" s="174"/>
      <c r="AM333" s="174"/>
      <c r="AN333" s="174"/>
    </row>
    <row r="334" spans="1:40" s="44" customFormat="1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  <c r="AI334" s="174"/>
      <c r="AJ334" s="174"/>
      <c r="AK334" s="174"/>
      <c r="AL334" s="174"/>
      <c r="AM334" s="174"/>
      <c r="AN334" s="174"/>
    </row>
    <row r="335" spans="1:40" s="44" customFormat="1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  <c r="AI335" s="174"/>
      <c r="AJ335" s="174"/>
      <c r="AK335" s="174"/>
      <c r="AL335" s="174"/>
      <c r="AM335" s="174"/>
      <c r="AN335" s="174"/>
    </row>
    <row r="336" spans="1:40" s="44" customFormat="1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  <c r="AI336" s="174"/>
      <c r="AJ336" s="174"/>
      <c r="AK336" s="174"/>
      <c r="AL336" s="174"/>
      <c r="AM336" s="174"/>
      <c r="AN336" s="174"/>
    </row>
    <row r="337" spans="1:40" s="44" customFormat="1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  <c r="AI337" s="174"/>
      <c r="AJ337" s="174"/>
      <c r="AK337" s="174"/>
      <c r="AL337" s="174"/>
      <c r="AM337" s="174"/>
      <c r="AN337" s="174"/>
    </row>
    <row r="338" spans="1:40" s="44" customFormat="1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  <c r="AI338" s="174"/>
      <c r="AJ338" s="174"/>
      <c r="AK338" s="174"/>
      <c r="AL338" s="174"/>
      <c r="AM338" s="174"/>
      <c r="AN338" s="174"/>
    </row>
    <row r="339" spans="1:40" s="44" customFormat="1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  <c r="AI339" s="174"/>
      <c r="AJ339" s="174"/>
      <c r="AK339" s="174"/>
      <c r="AL339" s="174"/>
      <c r="AM339" s="174"/>
      <c r="AN339" s="174"/>
    </row>
    <row r="340" spans="1:40" s="44" customFormat="1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  <c r="AI340" s="174"/>
      <c r="AJ340" s="174"/>
      <c r="AK340" s="174"/>
      <c r="AL340" s="174"/>
      <c r="AM340" s="174"/>
      <c r="AN340" s="174"/>
    </row>
    <row r="341" spans="1:40" s="44" customFormat="1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  <c r="AI341" s="174"/>
      <c r="AJ341" s="174"/>
      <c r="AK341" s="174"/>
      <c r="AL341" s="174"/>
      <c r="AM341" s="174"/>
      <c r="AN341" s="174"/>
    </row>
    <row r="342" spans="1:40" s="44" customFormat="1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  <c r="AI342" s="174"/>
      <c r="AJ342" s="174"/>
      <c r="AK342" s="174"/>
      <c r="AL342" s="174"/>
      <c r="AM342" s="174"/>
      <c r="AN342" s="174"/>
    </row>
    <row r="343" spans="1:40" s="44" customFormat="1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  <c r="AI343" s="174"/>
      <c r="AJ343" s="174"/>
      <c r="AK343" s="174"/>
      <c r="AL343" s="174"/>
      <c r="AM343" s="174"/>
      <c r="AN343" s="174"/>
    </row>
    <row r="344" spans="1:40" s="44" customFormat="1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  <c r="AI344" s="174"/>
      <c r="AJ344" s="174"/>
      <c r="AK344" s="174"/>
      <c r="AL344" s="174"/>
      <c r="AM344" s="174"/>
      <c r="AN344" s="174"/>
    </row>
    <row r="345" spans="1:40" s="44" customFormat="1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  <c r="AI345" s="174"/>
      <c r="AJ345" s="174"/>
      <c r="AK345" s="174"/>
      <c r="AL345" s="174"/>
      <c r="AM345" s="174"/>
      <c r="AN345" s="174"/>
    </row>
    <row r="346" spans="1:40" s="44" customFormat="1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  <c r="AI346" s="174"/>
      <c r="AJ346" s="174"/>
      <c r="AK346" s="174"/>
      <c r="AL346" s="174"/>
      <c r="AM346" s="174"/>
      <c r="AN346" s="174"/>
    </row>
    <row r="347" spans="1:40" s="44" customFormat="1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  <c r="AI347" s="174"/>
      <c r="AJ347" s="174"/>
      <c r="AK347" s="174"/>
      <c r="AL347" s="174"/>
      <c r="AM347" s="174"/>
      <c r="AN347" s="174"/>
    </row>
    <row r="348" spans="1:40" s="44" customFormat="1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  <c r="AI348" s="174"/>
      <c r="AJ348" s="174"/>
      <c r="AK348" s="174"/>
      <c r="AL348" s="174"/>
      <c r="AM348" s="174"/>
      <c r="AN348" s="174"/>
    </row>
    <row r="349" spans="1:40" s="44" customFormat="1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  <c r="AI349" s="174"/>
      <c r="AJ349" s="174"/>
      <c r="AK349" s="174"/>
      <c r="AL349" s="174"/>
      <c r="AM349" s="174"/>
      <c r="AN349" s="174"/>
    </row>
    <row r="350" spans="1:40" s="44" customFormat="1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  <c r="AI350" s="174"/>
      <c r="AJ350" s="174"/>
      <c r="AK350" s="174"/>
      <c r="AL350" s="174"/>
      <c r="AM350" s="174"/>
      <c r="AN350" s="174"/>
    </row>
    <row r="351" spans="1:40" s="44" customFormat="1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  <c r="AI351" s="174"/>
      <c r="AJ351" s="174"/>
      <c r="AK351" s="174"/>
      <c r="AL351" s="174"/>
      <c r="AM351" s="174"/>
      <c r="AN351" s="174"/>
    </row>
    <row r="352" spans="1:40" s="44" customFormat="1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  <c r="AI352" s="174"/>
      <c r="AJ352" s="174"/>
      <c r="AK352" s="174"/>
      <c r="AL352" s="174"/>
      <c r="AM352" s="174"/>
      <c r="AN352" s="174"/>
    </row>
    <row r="353" spans="1:40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40" s="44" customFormat="1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  <c r="AI354" s="174"/>
      <c r="AJ354" s="174"/>
      <c r="AK354" s="174"/>
      <c r="AL354" s="174"/>
      <c r="AM354" s="174"/>
      <c r="AN354" s="174"/>
    </row>
    <row r="355" spans="1:40" s="44" customFormat="1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  <c r="AI355" s="174"/>
      <c r="AJ355" s="174"/>
      <c r="AK355" s="174"/>
      <c r="AL355" s="174"/>
      <c r="AM355" s="174"/>
      <c r="AN355" s="174"/>
    </row>
    <row r="356" spans="1:40" s="44" customFormat="1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  <c r="AI356" s="174"/>
      <c r="AJ356" s="174"/>
      <c r="AK356" s="174"/>
      <c r="AL356" s="174"/>
      <c r="AM356" s="174"/>
      <c r="AN356" s="174"/>
    </row>
    <row r="357" spans="1:40" s="44" customFormat="1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  <c r="AI357" s="174"/>
      <c r="AJ357" s="174"/>
      <c r="AK357" s="174"/>
      <c r="AL357" s="174"/>
      <c r="AM357" s="174"/>
      <c r="AN357" s="174"/>
    </row>
    <row r="358" spans="1:40" s="44" customFormat="1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  <c r="AI358" s="174"/>
      <c r="AJ358" s="174"/>
      <c r="AK358" s="174"/>
      <c r="AL358" s="174"/>
      <c r="AM358" s="174"/>
      <c r="AN358" s="174"/>
    </row>
    <row r="359" spans="1:40" s="44" customFormat="1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  <c r="AI359" s="174"/>
      <c r="AJ359" s="174"/>
      <c r="AK359" s="174"/>
      <c r="AL359" s="174"/>
      <c r="AM359" s="174"/>
      <c r="AN359" s="174"/>
    </row>
    <row r="360" spans="1:40" s="44" customFormat="1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  <c r="AI360" s="174"/>
      <c r="AJ360" s="174"/>
      <c r="AK360" s="174"/>
      <c r="AL360" s="174"/>
      <c r="AM360" s="174"/>
      <c r="AN360" s="174"/>
    </row>
    <row r="361" spans="1:40" s="44" customFormat="1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  <c r="AI361" s="174"/>
      <c r="AJ361" s="174"/>
      <c r="AK361" s="174"/>
      <c r="AL361" s="174"/>
      <c r="AM361" s="174"/>
      <c r="AN361" s="174"/>
    </row>
    <row r="362" spans="1:40" s="44" customFormat="1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  <c r="AI362" s="174"/>
      <c r="AJ362" s="174"/>
      <c r="AK362" s="174"/>
      <c r="AL362" s="174"/>
      <c r="AM362" s="174"/>
      <c r="AN362" s="174"/>
    </row>
    <row r="363" spans="1:40" s="44" customFormat="1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  <c r="AI363" s="174"/>
      <c r="AJ363" s="174"/>
      <c r="AK363" s="174"/>
      <c r="AL363" s="174"/>
      <c r="AM363" s="174"/>
      <c r="AN363" s="174"/>
    </row>
    <row r="364" spans="1:40" s="44" customFormat="1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  <c r="AI364" s="174"/>
      <c r="AJ364" s="174"/>
      <c r="AK364" s="174"/>
      <c r="AL364" s="174"/>
      <c r="AM364" s="174"/>
      <c r="AN364" s="174"/>
    </row>
    <row r="365" spans="1:40" s="44" customFormat="1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  <c r="AI365" s="174"/>
      <c r="AJ365" s="174"/>
      <c r="AK365" s="174"/>
      <c r="AL365" s="174"/>
      <c r="AM365" s="174"/>
      <c r="AN365" s="174"/>
    </row>
    <row r="366" spans="1:40" s="44" customFormat="1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  <c r="AI366" s="174"/>
      <c r="AJ366" s="174"/>
      <c r="AK366" s="174"/>
      <c r="AL366" s="174"/>
      <c r="AM366" s="174"/>
      <c r="AN366" s="174"/>
    </row>
    <row r="367" spans="1:40" s="44" customFormat="1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  <c r="AI367" s="174"/>
      <c r="AJ367" s="174"/>
      <c r="AK367" s="174"/>
      <c r="AL367" s="174"/>
      <c r="AM367" s="174"/>
      <c r="AN367" s="174"/>
    </row>
    <row r="368" spans="1:40" s="44" customFormat="1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  <c r="AI368" s="174"/>
      <c r="AJ368" s="174"/>
      <c r="AK368" s="174"/>
      <c r="AL368" s="174"/>
      <c r="AM368" s="174"/>
      <c r="AN368" s="174"/>
    </row>
    <row r="369" spans="1:40" s="44" customFormat="1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  <c r="AI369" s="174"/>
      <c r="AJ369" s="174"/>
      <c r="AK369" s="174"/>
      <c r="AL369" s="174"/>
      <c r="AM369" s="174"/>
      <c r="AN369" s="174"/>
    </row>
    <row r="370" spans="1:40" s="44" customFormat="1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  <c r="AI370" s="174"/>
      <c r="AJ370" s="174"/>
      <c r="AK370" s="174"/>
      <c r="AL370" s="174"/>
      <c r="AM370" s="174"/>
      <c r="AN370" s="174"/>
    </row>
    <row r="371" spans="1:40" s="44" customFormat="1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  <c r="AI371" s="174"/>
      <c r="AJ371" s="174"/>
      <c r="AK371" s="174"/>
      <c r="AL371" s="174"/>
      <c r="AM371" s="174"/>
      <c r="AN371" s="174"/>
    </row>
    <row r="372" spans="1:40" s="44" customFormat="1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  <c r="AI372" s="174"/>
      <c r="AJ372" s="174"/>
      <c r="AK372" s="174"/>
      <c r="AL372" s="174"/>
      <c r="AM372" s="174"/>
      <c r="AN372" s="174"/>
    </row>
    <row r="373" spans="1:40" s="44" customFormat="1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  <c r="AI373" s="174"/>
      <c r="AJ373" s="174"/>
      <c r="AK373" s="174"/>
      <c r="AL373" s="174"/>
      <c r="AM373" s="174"/>
      <c r="AN373" s="174"/>
    </row>
    <row r="374" spans="1:40" s="44" customFormat="1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  <c r="AI374" s="174"/>
      <c r="AJ374" s="174"/>
      <c r="AK374" s="174"/>
      <c r="AL374" s="174"/>
      <c r="AM374" s="174"/>
      <c r="AN374" s="174"/>
    </row>
    <row r="375" spans="1:40" s="44" customFormat="1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  <c r="AI375" s="174"/>
      <c r="AJ375" s="174"/>
      <c r="AK375" s="174"/>
      <c r="AL375" s="174"/>
      <c r="AM375" s="174"/>
      <c r="AN375" s="174"/>
    </row>
    <row r="376" spans="1:40" s="44" customFormat="1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  <c r="AI376" s="174"/>
      <c r="AJ376" s="174"/>
      <c r="AK376" s="174"/>
      <c r="AL376" s="174"/>
      <c r="AM376" s="174"/>
      <c r="AN376" s="174"/>
    </row>
    <row r="377" spans="1:40" s="44" customFormat="1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  <c r="AI377" s="174"/>
      <c r="AJ377" s="174"/>
      <c r="AK377" s="174"/>
      <c r="AL377" s="174"/>
      <c r="AM377" s="174"/>
      <c r="AN377" s="174"/>
    </row>
    <row r="378" spans="1:40" s="44" customFormat="1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  <c r="AI378" s="174"/>
      <c r="AJ378" s="174"/>
      <c r="AK378" s="174"/>
      <c r="AL378" s="174"/>
      <c r="AM378" s="174"/>
      <c r="AN378" s="174"/>
    </row>
    <row r="379" spans="1:40" s="44" customFormat="1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  <c r="AI379" s="174"/>
      <c r="AJ379" s="174"/>
      <c r="AK379" s="174"/>
      <c r="AL379" s="174"/>
      <c r="AM379" s="174"/>
      <c r="AN379" s="174"/>
    </row>
    <row r="380" spans="1:40" s="44" customFormat="1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  <c r="AI380" s="174"/>
      <c r="AJ380" s="174"/>
      <c r="AK380" s="174"/>
      <c r="AL380" s="174"/>
      <c r="AM380" s="174"/>
      <c r="AN380" s="174"/>
    </row>
    <row r="381" spans="1:40" s="44" customFormat="1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  <c r="AI381" s="174"/>
      <c r="AJ381" s="174"/>
      <c r="AK381" s="174"/>
      <c r="AL381" s="174"/>
      <c r="AM381" s="174"/>
      <c r="AN381" s="174"/>
    </row>
    <row r="382" spans="1:40" s="44" customFormat="1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  <c r="AI382" s="174"/>
      <c r="AJ382" s="174"/>
      <c r="AK382" s="174"/>
      <c r="AL382" s="174"/>
      <c r="AM382" s="174"/>
      <c r="AN382" s="174"/>
    </row>
    <row r="383" spans="1:40" s="44" customFormat="1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  <c r="AI383" s="174"/>
      <c r="AJ383" s="174"/>
      <c r="AK383" s="174"/>
      <c r="AL383" s="174"/>
      <c r="AM383" s="174"/>
      <c r="AN383" s="174"/>
    </row>
    <row r="384" spans="1:40" s="44" customFormat="1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  <c r="AI384" s="174"/>
      <c r="AJ384" s="174"/>
      <c r="AK384" s="174"/>
      <c r="AL384" s="174"/>
      <c r="AM384" s="174"/>
      <c r="AN384" s="174"/>
    </row>
    <row r="385" spans="1:40" s="44" customFormat="1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  <c r="AI385" s="174"/>
      <c r="AJ385" s="174"/>
      <c r="AK385" s="174"/>
      <c r="AL385" s="174"/>
      <c r="AM385" s="174"/>
      <c r="AN385" s="174"/>
    </row>
    <row r="386" spans="1:40" s="44" customFormat="1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  <c r="AI386" s="174"/>
      <c r="AJ386" s="174"/>
      <c r="AK386" s="174"/>
      <c r="AL386" s="174"/>
      <c r="AM386" s="174"/>
      <c r="AN386" s="174"/>
    </row>
    <row r="387" spans="1:40" s="44" customFormat="1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  <c r="AI387" s="174"/>
      <c r="AJ387" s="174"/>
      <c r="AK387" s="174"/>
      <c r="AL387" s="174"/>
      <c r="AM387" s="174"/>
      <c r="AN387" s="174"/>
    </row>
    <row r="388" spans="1:40" s="44" customFormat="1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  <c r="AI388" s="174"/>
      <c r="AJ388" s="174"/>
      <c r="AK388" s="174"/>
      <c r="AL388" s="174"/>
      <c r="AM388" s="174"/>
      <c r="AN388" s="174"/>
    </row>
    <row r="389" spans="1:40" s="44" customFormat="1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  <c r="AI389" s="174"/>
      <c r="AJ389" s="174"/>
      <c r="AK389" s="174"/>
      <c r="AL389" s="174"/>
      <c r="AM389" s="174"/>
      <c r="AN389" s="174"/>
    </row>
    <row r="390" spans="1:40" s="44" customFormat="1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  <c r="AI390" s="174"/>
      <c r="AJ390" s="174"/>
      <c r="AK390" s="174"/>
      <c r="AL390" s="174"/>
      <c r="AM390" s="174"/>
      <c r="AN390" s="174"/>
    </row>
    <row r="391" spans="1:40" s="44" customFormat="1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  <c r="AI391" s="174"/>
      <c r="AJ391" s="174"/>
      <c r="AK391" s="174"/>
      <c r="AL391" s="174"/>
      <c r="AM391" s="174"/>
      <c r="AN391" s="174"/>
    </row>
    <row r="392" spans="1:40" s="44" customFormat="1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  <c r="AI392" s="174"/>
      <c r="AJ392" s="174"/>
      <c r="AK392" s="174"/>
      <c r="AL392" s="174"/>
      <c r="AM392" s="174"/>
      <c r="AN392" s="174"/>
    </row>
    <row r="393" spans="1:40" s="44" customFormat="1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  <c r="AI393" s="174"/>
      <c r="AJ393" s="174"/>
      <c r="AK393" s="174"/>
      <c r="AL393" s="174"/>
      <c r="AM393" s="174"/>
      <c r="AN393" s="174"/>
    </row>
    <row r="394" spans="1:40" s="44" customFormat="1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  <c r="AI394" s="174"/>
      <c r="AJ394" s="174"/>
      <c r="AK394" s="174"/>
      <c r="AL394" s="174"/>
      <c r="AM394" s="174"/>
      <c r="AN394" s="174"/>
    </row>
    <row r="395" spans="1:40" s="44" customFormat="1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  <c r="AI395" s="174"/>
      <c r="AJ395" s="174"/>
      <c r="AK395" s="174"/>
      <c r="AL395" s="174"/>
      <c r="AM395" s="174"/>
      <c r="AN395" s="174"/>
    </row>
    <row r="396" spans="1:40" s="44" customFormat="1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  <c r="AI396" s="174"/>
      <c r="AJ396" s="174"/>
      <c r="AK396" s="174"/>
      <c r="AL396" s="174"/>
      <c r="AM396" s="174"/>
      <c r="AN396" s="174"/>
    </row>
    <row r="397" spans="1:40" s="44" customFormat="1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  <c r="AI397" s="174"/>
      <c r="AJ397" s="174"/>
      <c r="AK397" s="174"/>
      <c r="AL397" s="174"/>
      <c r="AM397" s="174"/>
      <c r="AN397" s="174"/>
    </row>
    <row r="398" spans="1:40" s="44" customFormat="1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  <c r="AI398" s="174"/>
      <c r="AJ398" s="174"/>
      <c r="AK398" s="174"/>
      <c r="AL398" s="174"/>
      <c r="AM398" s="174"/>
      <c r="AN398" s="174"/>
    </row>
    <row r="399" spans="1:40" s="44" customFormat="1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  <c r="AI399" s="174"/>
      <c r="AJ399" s="174"/>
      <c r="AK399" s="174"/>
      <c r="AL399" s="174"/>
      <c r="AM399" s="174"/>
      <c r="AN399" s="174"/>
    </row>
    <row r="400" spans="1:40" s="44" customFormat="1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  <c r="AI400" s="174"/>
      <c r="AJ400" s="174"/>
      <c r="AK400" s="174"/>
      <c r="AL400" s="174"/>
      <c r="AM400" s="174"/>
      <c r="AN400" s="174"/>
    </row>
    <row r="401" spans="1:40" s="44" customFormat="1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  <c r="AI401" s="174"/>
      <c r="AJ401" s="174"/>
      <c r="AK401" s="174"/>
      <c r="AL401" s="174"/>
      <c r="AM401" s="174"/>
      <c r="AN401" s="174"/>
    </row>
    <row r="402" spans="1:40" s="44" customFormat="1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  <c r="AI402" s="174"/>
      <c r="AJ402" s="174"/>
      <c r="AK402" s="174"/>
      <c r="AL402" s="174"/>
      <c r="AM402" s="174"/>
      <c r="AN402" s="174"/>
    </row>
    <row r="403" spans="1:40" s="44" customFormat="1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  <c r="AI403" s="174"/>
      <c r="AJ403" s="174"/>
      <c r="AK403" s="174"/>
      <c r="AL403" s="174"/>
      <c r="AM403" s="174"/>
      <c r="AN403" s="174"/>
    </row>
    <row r="404" spans="1:40" s="44" customFormat="1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  <c r="AI404" s="174"/>
      <c r="AJ404" s="174"/>
      <c r="AK404" s="174"/>
      <c r="AL404" s="174"/>
      <c r="AM404" s="174"/>
      <c r="AN404" s="174"/>
    </row>
    <row r="405" spans="1:40" s="44" customFormat="1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  <c r="AI405" s="174"/>
      <c r="AJ405" s="174"/>
      <c r="AK405" s="174"/>
      <c r="AL405" s="174"/>
      <c r="AM405" s="174"/>
      <c r="AN405" s="174"/>
    </row>
    <row r="406" spans="1:40" s="44" customFormat="1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  <c r="AI406" s="174"/>
      <c r="AJ406" s="174"/>
      <c r="AK406" s="174"/>
      <c r="AL406" s="174"/>
      <c r="AM406" s="174"/>
      <c r="AN406" s="174"/>
    </row>
    <row r="407" spans="1:40" s="44" customFormat="1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  <c r="AI407" s="174"/>
      <c r="AJ407" s="174"/>
      <c r="AK407" s="174"/>
      <c r="AL407" s="174"/>
      <c r="AM407" s="174"/>
      <c r="AN407" s="174"/>
    </row>
    <row r="408" spans="1:40" s="44" customFormat="1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  <c r="AI408" s="174"/>
      <c r="AJ408" s="174"/>
      <c r="AK408" s="174"/>
      <c r="AL408" s="174"/>
      <c r="AM408" s="174"/>
      <c r="AN408" s="174"/>
    </row>
    <row r="409" spans="1:40" s="44" customFormat="1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  <c r="AI409" s="174"/>
      <c r="AJ409" s="174"/>
      <c r="AK409" s="174"/>
      <c r="AL409" s="174"/>
      <c r="AM409" s="174"/>
      <c r="AN409" s="174"/>
    </row>
    <row r="410" spans="1:40" s="44" customFormat="1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  <c r="AI410" s="174"/>
      <c r="AJ410" s="174"/>
      <c r="AK410" s="174"/>
      <c r="AL410" s="174"/>
      <c r="AM410" s="174"/>
      <c r="AN410" s="174"/>
    </row>
    <row r="411" spans="1:40" s="44" customFormat="1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  <c r="AI411" s="174"/>
      <c r="AJ411" s="174"/>
      <c r="AK411" s="174"/>
      <c r="AL411" s="174"/>
      <c r="AM411" s="174"/>
      <c r="AN411" s="174"/>
    </row>
    <row r="412" spans="1:40" s="44" customFormat="1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  <c r="AI412" s="174"/>
      <c r="AJ412" s="174"/>
      <c r="AK412" s="174"/>
      <c r="AL412" s="174"/>
      <c r="AM412" s="174"/>
      <c r="AN412" s="174"/>
    </row>
    <row r="413" spans="1:40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40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40" s="44" customFormat="1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  <c r="AI415" s="174"/>
      <c r="AJ415" s="174"/>
      <c r="AK415" s="174"/>
      <c r="AL415" s="174"/>
      <c r="AM415" s="174"/>
      <c r="AN415" s="174"/>
    </row>
    <row r="416" spans="1:40" s="44" customFormat="1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  <c r="AI416" s="174"/>
      <c r="AJ416" s="174"/>
      <c r="AK416" s="174"/>
      <c r="AL416" s="174"/>
      <c r="AM416" s="174"/>
      <c r="AN416" s="174"/>
    </row>
    <row r="417" spans="1:40" s="44" customFormat="1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  <c r="AI417" s="174"/>
      <c r="AJ417" s="174"/>
      <c r="AK417" s="174"/>
      <c r="AL417" s="174"/>
      <c r="AM417" s="174"/>
      <c r="AN417" s="174"/>
    </row>
    <row r="418" spans="1:40" s="44" customFormat="1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  <c r="AI418" s="174"/>
      <c r="AJ418" s="174"/>
      <c r="AK418" s="174"/>
      <c r="AL418" s="174"/>
      <c r="AM418" s="174"/>
      <c r="AN418" s="174"/>
    </row>
    <row r="419" spans="1:40" s="44" customFormat="1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  <c r="AI419" s="174"/>
      <c r="AJ419" s="174"/>
      <c r="AK419" s="174"/>
      <c r="AL419" s="174"/>
      <c r="AM419" s="174"/>
      <c r="AN419" s="174"/>
    </row>
    <row r="420" spans="1:40" s="44" customFormat="1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  <c r="AI420" s="174"/>
      <c r="AJ420" s="174"/>
      <c r="AK420" s="174"/>
      <c r="AL420" s="174"/>
      <c r="AM420" s="174"/>
      <c r="AN420" s="174"/>
    </row>
    <row r="421" spans="1:40" s="44" customFormat="1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  <c r="AI421" s="174"/>
      <c r="AJ421" s="174"/>
      <c r="AK421" s="174"/>
      <c r="AL421" s="174"/>
      <c r="AM421" s="174"/>
      <c r="AN421" s="174"/>
    </row>
    <row r="422" spans="1:40" s="44" customFormat="1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  <c r="AI422" s="174"/>
      <c r="AJ422" s="174"/>
      <c r="AK422" s="174"/>
      <c r="AL422" s="174"/>
      <c r="AM422" s="174"/>
      <c r="AN422" s="174"/>
    </row>
    <row r="423" spans="1:40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40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40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40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40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40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40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40" s="44" customFormat="1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  <c r="AI430" s="174"/>
      <c r="AJ430" s="174"/>
      <c r="AK430" s="174"/>
      <c r="AL430" s="174"/>
      <c r="AM430" s="174"/>
      <c r="AN430" s="174"/>
    </row>
    <row r="431" spans="1:40" s="44" customFormat="1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  <c r="AI431" s="174"/>
      <c r="AJ431" s="174"/>
      <c r="AK431" s="174"/>
      <c r="AL431" s="174"/>
      <c r="AM431" s="174"/>
      <c r="AN431" s="174"/>
    </row>
    <row r="432" spans="1:40" s="44" customFormat="1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  <c r="AI432" s="174"/>
      <c r="AJ432" s="174"/>
      <c r="AK432" s="174"/>
      <c r="AL432" s="174"/>
      <c r="AM432" s="174"/>
      <c r="AN432" s="174"/>
    </row>
    <row r="433" spans="1:40" s="44" customFormat="1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  <c r="AI433" s="174"/>
      <c r="AJ433" s="174"/>
      <c r="AK433" s="174"/>
      <c r="AL433" s="174"/>
      <c r="AM433" s="174"/>
      <c r="AN433" s="174"/>
    </row>
    <row r="434" spans="1:40" s="44" customFormat="1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  <c r="AI434" s="174"/>
      <c r="AJ434" s="174"/>
      <c r="AK434" s="174"/>
      <c r="AL434" s="174"/>
      <c r="AM434" s="174"/>
      <c r="AN434" s="174"/>
    </row>
    <row r="435" spans="1:40" s="44" customFormat="1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  <c r="AI435" s="174"/>
      <c r="AJ435" s="174"/>
      <c r="AK435" s="174"/>
      <c r="AL435" s="174"/>
      <c r="AM435" s="174"/>
      <c r="AN435" s="174"/>
    </row>
    <row r="436" spans="1:40" s="44" customFormat="1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  <c r="AI436" s="174"/>
      <c r="AJ436" s="174"/>
      <c r="AK436" s="174"/>
      <c r="AL436" s="174"/>
      <c r="AM436" s="174"/>
      <c r="AN436" s="174"/>
    </row>
    <row r="437" spans="1:40" s="44" customFormat="1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  <c r="AI437" s="174"/>
      <c r="AJ437" s="174"/>
      <c r="AK437" s="174"/>
      <c r="AL437" s="174"/>
      <c r="AM437" s="174"/>
      <c r="AN437" s="174"/>
    </row>
    <row r="438" spans="1:40" s="44" customFormat="1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  <c r="AI438" s="174"/>
      <c r="AJ438" s="174"/>
      <c r="AK438" s="174"/>
      <c r="AL438" s="174"/>
      <c r="AM438" s="174"/>
      <c r="AN438" s="174"/>
    </row>
    <row r="439" spans="1:40" s="44" customFormat="1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  <c r="AI439" s="174"/>
      <c r="AJ439" s="174"/>
      <c r="AK439" s="174"/>
      <c r="AL439" s="174"/>
      <c r="AM439" s="174"/>
      <c r="AN439" s="174"/>
    </row>
    <row r="440" spans="1:40" s="44" customFormat="1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  <c r="AI440" s="174"/>
      <c r="AJ440" s="174"/>
      <c r="AK440" s="174"/>
      <c r="AL440" s="174"/>
      <c r="AM440" s="174"/>
      <c r="AN440" s="174"/>
    </row>
    <row r="441" spans="1:40" s="44" customFormat="1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  <c r="AI441" s="174"/>
      <c r="AJ441" s="174"/>
      <c r="AK441" s="174"/>
      <c r="AL441" s="174"/>
      <c r="AM441" s="174"/>
      <c r="AN441" s="174"/>
    </row>
    <row r="442" spans="1:40" s="44" customFormat="1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  <c r="AI442" s="174"/>
      <c r="AJ442" s="174"/>
      <c r="AK442" s="174"/>
      <c r="AL442" s="174"/>
      <c r="AM442" s="174"/>
      <c r="AN442" s="174"/>
    </row>
    <row r="443" spans="1:40" s="44" customFormat="1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  <c r="AI443" s="174"/>
      <c r="AJ443" s="174"/>
      <c r="AK443" s="174"/>
      <c r="AL443" s="174"/>
      <c r="AM443" s="174"/>
      <c r="AN443" s="174"/>
    </row>
    <row r="444" spans="1:40" s="44" customFormat="1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  <c r="AI444" s="174"/>
      <c r="AJ444" s="174"/>
      <c r="AK444" s="174"/>
      <c r="AL444" s="174"/>
      <c r="AM444" s="174"/>
      <c r="AN444" s="174"/>
    </row>
    <row r="445" spans="1:40" s="44" customFormat="1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  <c r="AI445" s="174"/>
      <c r="AJ445" s="174"/>
      <c r="AK445" s="174"/>
      <c r="AL445" s="174"/>
      <c r="AM445" s="174"/>
      <c r="AN445" s="174"/>
    </row>
    <row r="446" spans="1:40" s="44" customFormat="1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  <c r="AI446" s="174"/>
      <c r="AJ446" s="174"/>
      <c r="AK446" s="174"/>
      <c r="AL446" s="174"/>
      <c r="AM446" s="174"/>
      <c r="AN446" s="174"/>
    </row>
    <row r="447" spans="1:40" s="44" customFormat="1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  <c r="AI447" s="174"/>
      <c r="AJ447" s="174"/>
      <c r="AK447" s="174"/>
      <c r="AL447" s="174"/>
      <c r="AM447" s="174"/>
      <c r="AN447" s="174"/>
    </row>
    <row r="448" spans="1:40" s="44" customFormat="1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  <c r="AI448" s="174"/>
      <c r="AJ448" s="174"/>
      <c r="AK448" s="174"/>
      <c r="AL448" s="174"/>
      <c r="AM448" s="174"/>
      <c r="AN448" s="174"/>
    </row>
    <row r="449" spans="1:40" s="44" customFormat="1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  <c r="AI449" s="174"/>
      <c r="AJ449" s="174"/>
      <c r="AK449" s="174"/>
      <c r="AL449" s="174"/>
      <c r="AM449" s="174"/>
      <c r="AN449" s="174"/>
    </row>
    <row r="450" spans="1:40" s="44" customFormat="1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  <c r="AI450" s="174"/>
      <c r="AJ450" s="174"/>
      <c r="AK450" s="174"/>
      <c r="AL450" s="174"/>
      <c r="AM450" s="174"/>
      <c r="AN450" s="174"/>
    </row>
    <row r="451" spans="1:40" s="44" customFormat="1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  <c r="AI451" s="174"/>
      <c r="AJ451" s="174"/>
      <c r="AK451" s="174"/>
      <c r="AL451" s="174"/>
      <c r="AM451" s="174"/>
      <c r="AN451" s="174"/>
    </row>
    <row r="452" spans="1:40" s="44" customFormat="1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  <c r="AI452" s="174"/>
      <c r="AJ452" s="174"/>
      <c r="AK452" s="174"/>
      <c r="AL452" s="174"/>
      <c r="AM452" s="174"/>
      <c r="AN452" s="174"/>
    </row>
    <row r="453" spans="1:40" s="44" customFormat="1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  <c r="AI453" s="174"/>
      <c r="AJ453" s="174"/>
      <c r="AK453" s="174"/>
      <c r="AL453" s="174"/>
      <c r="AM453" s="174"/>
      <c r="AN453" s="174"/>
    </row>
    <row r="454" spans="1:40" s="44" customFormat="1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  <c r="AI454" s="174"/>
      <c r="AJ454" s="174"/>
      <c r="AK454" s="174"/>
      <c r="AL454" s="174"/>
      <c r="AM454" s="174"/>
      <c r="AN454" s="174"/>
    </row>
    <row r="455" spans="1:40" s="44" customFormat="1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  <c r="AI455" s="174"/>
      <c r="AJ455" s="174"/>
      <c r="AK455" s="174"/>
      <c r="AL455" s="174"/>
      <c r="AM455" s="174"/>
      <c r="AN455" s="174"/>
    </row>
    <row r="456" spans="1:40" s="44" customFormat="1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  <c r="AI456" s="174"/>
      <c r="AJ456" s="174"/>
      <c r="AK456" s="174"/>
      <c r="AL456" s="174"/>
      <c r="AM456" s="174"/>
      <c r="AN456" s="174"/>
    </row>
    <row r="457" spans="1:40" s="44" customFormat="1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  <c r="AI457" s="174"/>
      <c r="AJ457" s="174"/>
      <c r="AK457" s="174"/>
      <c r="AL457" s="174"/>
      <c r="AM457" s="174"/>
      <c r="AN457" s="174"/>
    </row>
    <row r="458" spans="1:40" s="44" customFormat="1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  <c r="AI458" s="174"/>
      <c r="AJ458" s="174"/>
      <c r="AK458" s="174"/>
      <c r="AL458" s="174"/>
      <c r="AM458" s="174"/>
      <c r="AN458" s="174"/>
    </row>
    <row r="459" spans="1:40" s="44" customFormat="1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  <c r="AI459" s="174"/>
      <c r="AJ459" s="174"/>
      <c r="AK459" s="174"/>
      <c r="AL459" s="174"/>
      <c r="AM459" s="174"/>
      <c r="AN459" s="174"/>
    </row>
    <row r="460" spans="1:40" s="44" customFormat="1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  <c r="AI460" s="174"/>
      <c r="AJ460" s="174"/>
      <c r="AK460" s="174"/>
      <c r="AL460" s="174"/>
      <c r="AM460" s="174"/>
      <c r="AN460" s="174"/>
    </row>
    <row r="461" spans="1:40" s="44" customFormat="1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  <c r="AI461" s="174"/>
      <c r="AJ461" s="174"/>
      <c r="AK461" s="174"/>
      <c r="AL461" s="174"/>
      <c r="AM461" s="174"/>
      <c r="AN461" s="174"/>
    </row>
    <row r="462" spans="1:40" s="44" customFormat="1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  <c r="AI462" s="174"/>
      <c r="AJ462" s="174"/>
      <c r="AK462" s="174"/>
      <c r="AL462" s="174"/>
      <c r="AM462" s="174"/>
      <c r="AN462" s="174"/>
    </row>
    <row r="463" spans="1:40" s="44" customFormat="1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  <c r="AI463" s="174"/>
      <c r="AJ463" s="174"/>
      <c r="AK463" s="174"/>
      <c r="AL463" s="174"/>
      <c r="AM463" s="174"/>
      <c r="AN463" s="174"/>
    </row>
    <row r="464" spans="1:40" s="44" customFormat="1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  <c r="AI464" s="174"/>
      <c r="AJ464" s="174"/>
      <c r="AK464" s="174"/>
      <c r="AL464" s="174"/>
      <c r="AM464" s="174"/>
      <c r="AN464" s="174"/>
    </row>
    <row r="465" spans="1:40" s="44" customFormat="1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  <c r="AI465" s="174"/>
      <c r="AJ465" s="174"/>
      <c r="AK465" s="174"/>
      <c r="AL465" s="174"/>
      <c r="AM465" s="174"/>
      <c r="AN465" s="174"/>
    </row>
    <row r="466" spans="1:40" s="44" customFormat="1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  <c r="AI466" s="174"/>
      <c r="AJ466" s="174"/>
      <c r="AK466" s="174"/>
      <c r="AL466" s="174"/>
      <c r="AM466" s="174"/>
      <c r="AN466" s="174"/>
    </row>
    <row r="467" spans="1:40" s="44" customFormat="1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  <c r="AI467" s="174"/>
      <c r="AJ467" s="174"/>
      <c r="AK467" s="174"/>
      <c r="AL467" s="174"/>
      <c r="AM467" s="174"/>
      <c r="AN467" s="174"/>
    </row>
    <row r="468" spans="1:40" s="44" customFormat="1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  <c r="AI468" s="174"/>
      <c r="AJ468" s="174"/>
      <c r="AK468" s="174"/>
      <c r="AL468" s="174"/>
      <c r="AM468" s="174"/>
      <c r="AN468" s="174"/>
    </row>
    <row r="469" spans="1:40" s="44" customFormat="1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  <c r="AI469" s="174"/>
      <c r="AJ469" s="174"/>
      <c r="AK469" s="174"/>
      <c r="AL469" s="174"/>
      <c r="AM469" s="174"/>
      <c r="AN469" s="174"/>
    </row>
    <row r="470" spans="1:40" s="44" customFormat="1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  <c r="AI470" s="174"/>
      <c r="AJ470" s="174"/>
      <c r="AK470" s="174"/>
      <c r="AL470" s="174"/>
      <c r="AM470" s="174"/>
      <c r="AN470" s="174"/>
    </row>
    <row r="471" spans="1:40" s="44" customFormat="1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  <c r="AI471" s="174"/>
      <c r="AJ471" s="174"/>
      <c r="AK471" s="174"/>
      <c r="AL471" s="174"/>
      <c r="AM471" s="174"/>
      <c r="AN471" s="174"/>
    </row>
    <row r="472" spans="1:40" s="44" customFormat="1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  <c r="AI472" s="174"/>
      <c r="AJ472" s="174"/>
      <c r="AK472" s="174"/>
      <c r="AL472" s="174"/>
      <c r="AM472" s="174"/>
      <c r="AN472" s="174"/>
    </row>
    <row r="473" spans="1:40" s="44" customFormat="1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  <c r="AI473" s="174"/>
      <c r="AJ473" s="174"/>
      <c r="AK473" s="174"/>
      <c r="AL473" s="174"/>
      <c r="AM473" s="174"/>
      <c r="AN473" s="174"/>
    </row>
    <row r="474" spans="1:40" s="44" customFormat="1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  <c r="AI474" s="174"/>
      <c r="AJ474" s="174"/>
      <c r="AK474" s="174"/>
      <c r="AL474" s="174"/>
      <c r="AM474" s="174"/>
      <c r="AN474" s="174"/>
    </row>
    <row r="475" spans="1:40" s="44" customFormat="1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  <c r="AI475" s="174"/>
      <c r="AJ475" s="174"/>
      <c r="AK475" s="174"/>
      <c r="AL475" s="174"/>
      <c r="AM475" s="174"/>
      <c r="AN475" s="174"/>
    </row>
    <row r="476" spans="1:40" s="44" customFormat="1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  <c r="AI476" s="174"/>
      <c r="AJ476" s="174"/>
      <c r="AK476" s="174"/>
      <c r="AL476" s="174"/>
      <c r="AM476" s="174"/>
      <c r="AN476" s="174"/>
    </row>
    <row r="477" spans="1:40" s="44" customFormat="1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  <c r="AI477" s="174"/>
      <c r="AJ477" s="174"/>
      <c r="AK477" s="174"/>
      <c r="AL477" s="174"/>
      <c r="AM477" s="174"/>
      <c r="AN477" s="174"/>
    </row>
    <row r="478" spans="1:40" s="44" customFormat="1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  <c r="AI478" s="174"/>
      <c r="AJ478" s="174"/>
      <c r="AK478" s="174"/>
      <c r="AL478" s="174"/>
      <c r="AM478" s="174"/>
      <c r="AN478" s="174"/>
    </row>
    <row r="479" spans="1:40" s="44" customFormat="1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  <c r="AI479" s="174"/>
      <c r="AJ479" s="174"/>
      <c r="AK479" s="174"/>
      <c r="AL479" s="174"/>
      <c r="AM479" s="174"/>
      <c r="AN479" s="174"/>
    </row>
    <row r="480" spans="1:40" s="44" customFormat="1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  <c r="AI480" s="174"/>
      <c r="AJ480" s="174"/>
      <c r="AK480" s="174"/>
      <c r="AL480" s="174"/>
      <c r="AM480" s="174"/>
      <c r="AN480" s="174"/>
    </row>
    <row r="481" spans="1:40" s="44" customFormat="1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  <c r="AI481" s="174"/>
      <c r="AJ481" s="174"/>
      <c r="AK481" s="174"/>
      <c r="AL481" s="174"/>
      <c r="AM481" s="174"/>
      <c r="AN481" s="174"/>
    </row>
    <row r="482" spans="1:40" s="44" customFormat="1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  <c r="AI482" s="174"/>
      <c r="AJ482" s="174"/>
      <c r="AK482" s="174"/>
      <c r="AL482" s="174"/>
      <c r="AM482" s="174"/>
      <c r="AN482" s="174"/>
    </row>
    <row r="483" spans="1:40" s="44" customFormat="1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  <c r="AI483" s="174"/>
      <c r="AJ483" s="174"/>
      <c r="AK483" s="174"/>
      <c r="AL483" s="174"/>
      <c r="AM483" s="174"/>
      <c r="AN483" s="174"/>
    </row>
    <row r="484" spans="1:40" s="44" customFormat="1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  <c r="AI484" s="174"/>
      <c r="AJ484" s="174"/>
      <c r="AK484" s="174"/>
      <c r="AL484" s="174"/>
      <c r="AM484" s="174"/>
      <c r="AN484" s="174"/>
    </row>
    <row r="485" spans="1:40" s="44" customFormat="1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  <c r="AI485" s="174"/>
      <c r="AJ485" s="174"/>
      <c r="AK485" s="174"/>
      <c r="AL485" s="174"/>
      <c r="AM485" s="174"/>
      <c r="AN485" s="174"/>
    </row>
    <row r="486" spans="1:40" s="44" customFormat="1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  <c r="AI486" s="174"/>
      <c r="AJ486" s="174"/>
      <c r="AK486" s="174"/>
      <c r="AL486" s="174"/>
      <c r="AM486" s="174"/>
      <c r="AN486" s="174"/>
    </row>
    <row r="487" spans="1:40" s="44" customFormat="1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  <c r="AI487" s="174"/>
      <c r="AJ487" s="174"/>
      <c r="AK487" s="174"/>
      <c r="AL487" s="174"/>
      <c r="AM487" s="174"/>
      <c r="AN487" s="174"/>
    </row>
    <row r="488" spans="1:40" s="44" customFormat="1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  <c r="AI488" s="174"/>
      <c r="AJ488" s="174"/>
      <c r="AK488" s="174"/>
      <c r="AL488" s="174"/>
      <c r="AM488" s="174"/>
      <c r="AN488" s="174"/>
    </row>
    <row r="489" spans="1:40" s="44" customFormat="1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  <c r="AI489" s="174"/>
      <c r="AJ489" s="174"/>
      <c r="AK489" s="174"/>
      <c r="AL489" s="174"/>
      <c r="AM489" s="174"/>
      <c r="AN489" s="174"/>
    </row>
    <row r="490" spans="1:40" s="44" customFormat="1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  <c r="AI490" s="174"/>
      <c r="AJ490" s="174"/>
      <c r="AK490" s="174"/>
      <c r="AL490" s="174"/>
      <c r="AM490" s="174"/>
      <c r="AN490" s="174"/>
    </row>
    <row r="491" spans="1:40" s="44" customFormat="1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  <c r="AI491" s="174"/>
      <c r="AJ491" s="174"/>
      <c r="AK491" s="174"/>
      <c r="AL491" s="174"/>
      <c r="AM491" s="174"/>
      <c r="AN491" s="174"/>
    </row>
    <row r="492" spans="1:40" s="44" customFormat="1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  <c r="AI492" s="174"/>
      <c r="AJ492" s="174"/>
      <c r="AK492" s="174"/>
      <c r="AL492" s="174"/>
      <c r="AM492" s="174"/>
      <c r="AN492" s="174"/>
    </row>
    <row r="493" spans="1:40" s="44" customFormat="1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  <c r="AI493" s="174"/>
      <c r="AJ493" s="174"/>
      <c r="AK493" s="174"/>
      <c r="AL493" s="174"/>
      <c r="AM493" s="174"/>
      <c r="AN493" s="174"/>
    </row>
    <row r="494" spans="1:40" s="44" customFormat="1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  <c r="AI494" s="174"/>
      <c r="AJ494" s="174"/>
      <c r="AK494" s="174"/>
      <c r="AL494" s="174"/>
      <c r="AM494" s="174"/>
      <c r="AN494" s="174"/>
    </row>
    <row r="495" spans="1:40" s="44" customFormat="1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  <c r="AI495" s="174"/>
      <c r="AJ495" s="174"/>
      <c r="AK495" s="174"/>
      <c r="AL495" s="174"/>
      <c r="AM495" s="174"/>
      <c r="AN495" s="174"/>
    </row>
    <row r="496" spans="1:40" s="44" customFormat="1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  <c r="AI496" s="174"/>
      <c r="AJ496" s="174"/>
      <c r="AK496" s="174"/>
      <c r="AL496" s="174"/>
      <c r="AM496" s="174"/>
      <c r="AN496" s="174"/>
    </row>
    <row r="497" spans="1:40" s="44" customFormat="1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  <c r="AI497" s="174"/>
      <c r="AJ497" s="174"/>
      <c r="AK497" s="174"/>
      <c r="AL497" s="174"/>
      <c r="AM497" s="174"/>
      <c r="AN497" s="174"/>
    </row>
    <row r="498" spans="1:40" s="44" customFormat="1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  <c r="AI498" s="174"/>
      <c r="AJ498" s="174"/>
      <c r="AK498" s="174"/>
      <c r="AL498" s="174"/>
      <c r="AM498" s="174"/>
      <c r="AN498" s="174"/>
    </row>
    <row r="499" spans="1:40" s="44" customFormat="1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  <c r="AI499" s="174"/>
      <c r="AJ499" s="174"/>
      <c r="AK499" s="174"/>
      <c r="AL499" s="174"/>
      <c r="AM499" s="174"/>
      <c r="AN499" s="174"/>
    </row>
    <row r="500" spans="1:40" s="44" customFormat="1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  <c r="AI500" s="174"/>
      <c r="AJ500" s="174"/>
      <c r="AK500" s="174"/>
      <c r="AL500" s="174"/>
      <c r="AM500" s="174"/>
      <c r="AN500" s="174"/>
    </row>
    <row r="501" spans="1:40" s="44" customFormat="1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  <c r="AI501" s="174"/>
      <c r="AJ501" s="174"/>
      <c r="AK501" s="174"/>
      <c r="AL501" s="174"/>
      <c r="AM501" s="174"/>
      <c r="AN501" s="174"/>
    </row>
    <row r="502" spans="1:40" s="44" customFormat="1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  <c r="AI502" s="174"/>
      <c r="AJ502" s="174"/>
      <c r="AK502" s="174"/>
      <c r="AL502" s="174"/>
      <c r="AM502" s="174"/>
      <c r="AN502" s="174"/>
    </row>
    <row r="503" spans="1:40" s="44" customFormat="1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  <c r="AI503" s="174"/>
      <c r="AJ503" s="174"/>
      <c r="AK503" s="174"/>
      <c r="AL503" s="174"/>
      <c r="AM503" s="174"/>
      <c r="AN503" s="174"/>
    </row>
    <row r="504" spans="1:40" s="44" customFormat="1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  <c r="AI504" s="174"/>
      <c r="AJ504" s="174"/>
      <c r="AK504" s="174"/>
      <c r="AL504" s="174"/>
      <c r="AM504" s="174"/>
      <c r="AN504" s="174"/>
    </row>
    <row r="505" spans="1:40" s="44" customFormat="1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  <c r="AI505" s="174"/>
      <c r="AJ505" s="174"/>
      <c r="AK505" s="174"/>
      <c r="AL505" s="174"/>
      <c r="AM505" s="174"/>
      <c r="AN505" s="174"/>
    </row>
    <row r="506" spans="1:40" s="44" customFormat="1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  <c r="AI506" s="174"/>
      <c r="AJ506" s="174"/>
      <c r="AK506" s="174"/>
      <c r="AL506" s="174"/>
      <c r="AM506" s="174"/>
      <c r="AN506" s="174"/>
    </row>
    <row r="507" spans="1:40" s="44" customFormat="1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  <c r="AI507" s="174"/>
      <c r="AJ507" s="174"/>
      <c r="AK507" s="174"/>
      <c r="AL507" s="174"/>
      <c r="AM507" s="174"/>
      <c r="AN507" s="174"/>
    </row>
    <row r="508" spans="1:40" s="44" customFormat="1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  <c r="AI508" s="174"/>
      <c r="AJ508" s="174"/>
      <c r="AK508" s="174"/>
      <c r="AL508" s="174"/>
      <c r="AM508" s="174"/>
      <c r="AN508" s="174"/>
    </row>
    <row r="509" spans="1:40" s="44" customFormat="1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  <c r="AI509" s="174"/>
      <c r="AJ509" s="174"/>
      <c r="AK509" s="174"/>
      <c r="AL509" s="174"/>
      <c r="AM509" s="174"/>
      <c r="AN509" s="174"/>
    </row>
    <row r="510" spans="1:40" s="44" customFormat="1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  <c r="AI510" s="174"/>
      <c r="AJ510" s="174"/>
      <c r="AK510" s="174"/>
      <c r="AL510" s="174"/>
      <c r="AM510" s="174"/>
      <c r="AN510" s="174"/>
    </row>
    <row r="511" spans="1:40" s="44" customFormat="1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  <c r="AI511" s="174"/>
      <c r="AJ511" s="174"/>
      <c r="AK511" s="174"/>
      <c r="AL511" s="174"/>
      <c r="AM511" s="174"/>
      <c r="AN511" s="174"/>
    </row>
    <row r="512" spans="1:40" s="44" customFormat="1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  <c r="AI512" s="174"/>
      <c r="AJ512" s="174"/>
      <c r="AK512" s="174"/>
      <c r="AL512" s="174"/>
      <c r="AM512" s="174"/>
      <c r="AN512" s="174"/>
    </row>
    <row r="513" spans="1:40" s="44" customFormat="1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  <c r="AI513" s="174"/>
      <c r="AJ513" s="174"/>
      <c r="AK513" s="174"/>
      <c r="AL513" s="174"/>
      <c r="AM513" s="174"/>
      <c r="AN513" s="174"/>
    </row>
    <row r="514" spans="1:40" s="44" customFormat="1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  <c r="AI514" s="174"/>
      <c r="AJ514" s="174"/>
      <c r="AK514" s="174"/>
      <c r="AL514" s="174"/>
      <c r="AM514" s="174"/>
      <c r="AN514" s="174"/>
    </row>
    <row r="515" spans="1:40" s="44" customFormat="1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  <c r="AI515" s="174"/>
      <c r="AJ515" s="174"/>
      <c r="AK515" s="174"/>
      <c r="AL515" s="174"/>
      <c r="AM515" s="174"/>
      <c r="AN515" s="174"/>
    </row>
    <row r="516" spans="1:40" s="44" customFormat="1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  <c r="AI516" s="174"/>
      <c r="AJ516" s="174"/>
      <c r="AK516" s="174"/>
      <c r="AL516" s="174"/>
      <c r="AM516" s="174"/>
      <c r="AN516" s="174"/>
    </row>
    <row r="517" spans="1:40" s="44" customFormat="1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  <c r="AI517" s="174"/>
      <c r="AJ517" s="174"/>
      <c r="AK517" s="174"/>
      <c r="AL517" s="174"/>
      <c r="AM517" s="174"/>
      <c r="AN517" s="174"/>
    </row>
    <row r="518" spans="1:40" s="44" customFormat="1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  <c r="AI518" s="174"/>
      <c r="AJ518" s="174"/>
      <c r="AK518" s="174"/>
      <c r="AL518" s="174"/>
      <c r="AM518" s="174"/>
      <c r="AN518" s="174"/>
    </row>
    <row r="519" spans="1:40" s="44" customFormat="1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  <c r="AI519" s="174"/>
      <c r="AJ519" s="174"/>
      <c r="AK519" s="174"/>
      <c r="AL519" s="174"/>
      <c r="AM519" s="174"/>
      <c r="AN519" s="174"/>
    </row>
    <row r="520" spans="1:40" s="44" customFormat="1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  <c r="AI520" s="174"/>
      <c r="AJ520" s="174"/>
      <c r="AK520" s="174"/>
      <c r="AL520" s="174"/>
      <c r="AM520" s="174"/>
      <c r="AN520" s="174"/>
    </row>
    <row r="521" spans="1:40" s="44" customFormat="1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  <c r="AI521" s="174"/>
      <c r="AJ521" s="174"/>
      <c r="AK521" s="174"/>
      <c r="AL521" s="174"/>
      <c r="AM521" s="174"/>
      <c r="AN521" s="174"/>
    </row>
    <row r="522" spans="1:40" s="44" customFormat="1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  <c r="AI522" s="174"/>
      <c r="AJ522" s="174"/>
      <c r="AK522" s="174"/>
      <c r="AL522" s="174"/>
      <c r="AM522" s="174"/>
      <c r="AN522" s="174"/>
    </row>
    <row r="523" spans="1:40" s="44" customFormat="1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  <c r="AI523" s="174"/>
      <c r="AJ523" s="174"/>
      <c r="AK523" s="174"/>
      <c r="AL523" s="174"/>
      <c r="AM523" s="174"/>
      <c r="AN523" s="174"/>
    </row>
    <row r="524" spans="1:40" s="44" customFormat="1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  <c r="AI524" s="174"/>
      <c r="AJ524" s="174"/>
      <c r="AK524" s="174"/>
      <c r="AL524" s="174"/>
      <c r="AM524" s="174"/>
      <c r="AN524" s="174"/>
    </row>
    <row r="525" spans="1:40" s="44" customFormat="1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  <c r="AI525" s="174"/>
      <c r="AJ525" s="174"/>
      <c r="AK525" s="174"/>
      <c r="AL525" s="174"/>
      <c r="AM525" s="174"/>
      <c r="AN525" s="174"/>
    </row>
    <row r="526" spans="1:40" s="44" customFormat="1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  <c r="AI526" s="174"/>
      <c r="AJ526" s="174"/>
      <c r="AK526" s="174"/>
      <c r="AL526" s="174"/>
      <c r="AM526" s="174"/>
      <c r="AN526" s="174"/>
    </row>
    <row r="527" spans="1:40" s="44" customFormat="1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  <c r="AI527" s="174"/>
      <c r="AJ527" s="174"/>
      <c r="AK527" s="174"/>
      <c r="AL527" s="174"/>
      <c r="AM527" s="174"/>
      <c r="AN527" s="174"/>
    </row>
    <row r="528" spans="1:40" s="44" customFormat="1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  <c r="AI528" s="174"/>
      <c r="AJ528" s="174"/>
      <c r="AK528" s="174"/>
      <c r="AL528" s="174"/>
      <c r="AM528" s="174"/>
      <c r="AN528" s="174"/>
    </row>
    <row r="529" spans="1:40" s="44" customFormat="1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  <c r="AI529" s="174"/>
      <c r="AJ529" s="174"/>
      <c r="AK529" s="174"/>
      <c r="AL529" s="174"/>
      <c r="AM529" s="174"/>
      <c r="AN529" s="174"/>
    </row>
    <row r="530" spans="1:40" s="44" customFormat="1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  <c r="AI530" s="174"/>
      <c r="AJ530" s="174"/>
      <c r="AK530" s="174"/>
      <c r="AL530" s="174"/>
      <c r="AM530" s="174"/>
      <c r="AN530" s="174"/>
    </row>
    <row r="531" spans="1:40" s="44" customFormat="1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  <c r="AI531" s="174"/>
      <c r="AJ531" s="174"/>
      <c r="AK531" s="174"/>
      <c r="AL531" s="174"/>
      <c r="AM531" s="174"/>
      <c r="AN531" s="174"/>
    </row>
    <row r="532" spans="1:40" s="44" customFormat="1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  <c r="AI532" s="174"/>
      <c r="AJ532" s="174"/>
      <c r="AK532" s="174"/>
      <c r="AL532" s="174"/>
      <c r="AM532" s="174"/>
      <c r="AN532" s="174"/>
    </row>
    <row r="533" spans="1:40" s="44" customFormat="1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  <c r="AI533" s="174"/>
      <c r="AJ533" s="174"/>
      <c r="AK533" s="174"/>
      <c r="AL533" s="174"/>
      <c r="AM533" s="174"/>
      <c r="AN533" s="174"/>
    </row>
    <row r="534" spans="1:40" s="44" customFormat="1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  <c r="AI534" s="174"/>
      <c r="AJ534" s="174"/>
      <c r="AK534" s="174"/>
      <c r="AL534" s="174"/>
      <c r="AM534" s="174"/>
      <c r="AN534" s="174"/>
    </row>
    <row r="535" spans="1:40" s="44" customFormat="1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  <c r="AI535" s="174"/>
      <c r="AJ535" s="174"/>
      <c r="AK535" s="174"/>
      <c r="AL535" s="174"/>
      <c r="AM535" s="174"/>
      <c r="AN535" s="174"/>
    </row>
    <row r="536" spans="1:40" s="44" customFormat="1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  <c r="AI536" s="174"/>
      <c r="AJ536" s="174"/>
      <c r="AK536" s="174"/>
      <c r="AL536" s="174"/>
      <c r="AM536" s="174"/>
      <c r="AN536" s="174"/>
    </row>
    <row r="537" spans="1:40" s="44" customFormat="1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  <c r="AI537" s="174"/>
      <c r="AJ537" s="174"/>
      <c r="AK537" s="174"/>
      <c r="AL537" s="174"/>
      <c r="AM537" s="174"/>
      <c r="AN537" s="174"/>
    </row>
    <row r="538" spans="1:40" s="44" customFormat="1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  <c r="AI538" s="174"/>
      <c r="AJ538" s="174"/>
      <c r="AK538" s="174"/>
      <c r="AL538" s="174"/>
      <c r="AM538" s="174"/>
      <c r="AN538" s="174"/>
    </row>
    <row r="539" spans="1:40" s="44" customFormat="1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  <c r="AI539" s="174"/>
      <c r="AJ539" s="174"/>
      <c r="AK539" s="174"/>
      <c r="AL539" s="174"/>
      <c r="AM539" s="174"/>
      <c r="AN539" s="174"/>
    </row>
    <row r="540" spans="1:40" s="44" customFormat="1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  <c r="AI540" s="174"/>
      <c r="AJ540" s="174"/>
      <c r="AK540" s="174"/>
      <c r="AL540" s="174"/>
      <c r="AM540" s="174"/>
      <c r="AN540" s="174"/>
    </row>
    <row r="541" spans="1:40" s="44" customFormat="1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  <c r="AI541" s="174"/>
      <c r="AJ541" s="174"/>
      <c r="AK541" s="174"/>
      <c r="AL541" s="174"/>
      <c r="AM541" s="174"/>
      <c r="AN541" s="174"/>
    </row>
    <row r="542" spans="1:40" s="44" customFormat="1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  <c r="AI542" s="174"/>
      <c r="AJ542" s="174"/>
      <c r="AK542" s="174"/>
      <c r="AL542" s="174"/>
      <c r="AM542" s="174"/>
      <c r="AN542" s="174"/>
    </row>
    <row r="543" spans="1:40" s="44" customFormat="1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  <c r="AI543" s="174"/>
      <c r="AJ543" s="174"/>
      <c r="AK543" s="174"/>
      <c r="AL543" s="174"/>
      <c r="AM543" s="174"/>
      <c r="AN543" s="174"/>
    </row>
    <row r="544" spans="1:40" s="44" customFormat="1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  <c r="AI544" s="174"/>
      <c r="AJ544" s="174"/>
      <c r="AK544" s="174"/>
      <c r="AL544" s="174"/>
      <c r="AM544" s="174"/>
      <c r="AN544" s="174"/>
    </row>
    <row r="545" spans="1:40" s="44" customFormat="1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  <c r="AI545" s="174"/>
      <c r="AJ545" s="174"/>
      <c r="AK545" s="174"/>
      <c r="AL545" s="174"/>
      <c r="AM545" s="174"/>
      <c r="AN545" s="174"/>
    </row>
    <row r="546" spans="1:40" s="44" customFormat="1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  <c r="AI546" s="174"/>
      <c r="AJ546" s="174"/>
      <c r="AK546" s="174"/>
      <c r="AL546" s="174"/>
      <c r="AM546" s="174"/>
      <c r="AN546" s="174"/>
    </row>
    <row r="547" spans="1:40" s="44" customFormat="1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  <c r="AI547" s="174"/>
      <c r="AJ547" s="174"/>
      <c r="AK547" s="174"/>
      <c r="AL547" s="174"/>
      <c r="AM547" s="174"/>
      <c r="AN547" s="174"/>
    </row>
    <row r="548" spans="1:40" s="44" customFormat="1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  <c r="AI548" s="174"/>
      <c r="AJ548" s="174"/>
      <c r="AK548" s="174"/>
      <c r="AL548" s="174"/>
      <c r="AM548" s="174"/>
      <c r="AN548" s="174"/>
    </row>
    <row r="549" spans="1:40" s="44" customFormat="1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  <c r="AI549" s="174"/>
      <c r="AJ549" s="174"/>
      <c r="AK549" s="174"/>
      <c r="AL549" s="174"/>
      <c r="AM549" s="174"/>
      <c r="AN549" s="174"/>
    </row>
    <row r="550" spans="1:40" s="44" customFormat="1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  <c r="AI550" s="174"/>
      <c r="AJ550" s="174"/>
      <c r="AK550" s="174"/>
      <c r="AL550" s="174"/>
      <c r="AM550" s="174"/>
      <c r="AN550" s="174"/>
    </row>
    <row r="551" spans="1:40" s="44" customFormat="1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  <c r="AI551" s="174"/>
      <c r="AJ551" s="174"/>
      <c r="AK551" s="174"/>
      <c r="AL551" s="174"/>
      <c r="AM551" s="174"/>
      <c r="AN551" s="174"/>
    </row>
    <row r="552" spans="1:40" s="44" customFormat="1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  <c r="AI552" s="174"/>
      <c r="AJ552" s="174"/>
      <c r="AK552" s="174"/>
      <c r="AL552" s="174"/>
      <c r="AM552" s="174"/>
      <c r="AN552" s="174"/>
    </row>
    <row r="553" spans="1:40" s="44" customFormat="1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  <c r="AI553" s="174"/>
      <c r="AJ553" s="174"/>
      <c r="AK553" s="174"/>
      <c r="AL553" s="174"/>
      <c r="AM553" s="174"/>
      <c r="AN553" s="174"/>
    </row>
    <row r="554" spans="1:40" s="44" customFormat="1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  <c r="AI554" s="174"/>
      <c r="AJ554" s="174"/>
      <c r="AK554" s="174"/>
      <c r="AL554" s="174"/>
      <c r="AM554" s="174"/>
      <c r="AN554" s="174"/>
    </row>
    <row r="555" spans="1:40" s="44" customFormat="1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  <c r="AI555" s="174"/>
      <c r="AJ555" s="174"/>
      <c r="AK555" s="174"/>
      <c r="AL555" s="174"/>
      <c r="AM555" s="174"/>
      <c r="AN555" s="174"/>
    </row>
    <row r="556" spans="1:40" s="44" customFormat="1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  <c r="AI556" s="174"/>
      <c r="AJ556" s="174"/>
      <c r="AK556" s="174"/>
      <c r="AL556" s="174"/>
      <c r="AM556" s="174"/>
      <c r="AN556" s="174"/>
    </row>
    <row r="557" spans="1:40" s="44" customFormat="1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  <c r="AI557" s="174"/>
      <c r="AJ557" s="174"/>
      <c r="AK557" s="174"/>
      <c r="AL557" s="174"/>
      <c r="AM557" s="174"/>
      <c r="AN557" s="174"/>
    </row>
    <row r="558" spans="1:40" s="44" customFormat="1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  <c r="AI558" s="174"/>
      <c r="AJ558" s="174"/>
      <c r="AK558" s="174"/>
      <c r="AL558" s="174"/>
      <c r="AM558" s="174"/>
      <c r="AN558" s="174"/>
    </row>
    <row r="559" spans="1:40" s="44" customFormat="1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  <c r="AI559" s="174"/>
      <c r="AJ559" s="174"/>
      <c r="AK559" s="174"/>
      <c r="AL559" s="174"/>
      <c r="AM559" s="174"/>
      <c r="AN559" s="174"/>
    </row>
    <row r="560" spans="1:40" s="44" customFormat="1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  <c r="AI560" s="174"/>
      <c r="AJ560" s="174"/>
      <c r="AK560" s="174"/>
      <c r="AL560" s="174"/>
      <c r="AM560" s="174"/>
      <c r="AN560" s="174"/>
    </row>
    <row r="561" spans="1:40" s="44" customFormat="1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  <c r="AI561" s="174"/>
      <c r="AJ561" s="174"/>
      <c r="AK561" s="174"/>
      <c r="AL561" s="174"/>
      <c r="AM561" s="174"/>
      <c r="AN561" s="174"/>
    </row>
    <row r="562" spans="1:40" s="44" customFormat="1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  <c r="AI562" s="174"/>
      <c r="AJ562" s="174"/>
      <c r="AK562" s="174"/>
      <c r="AL562" s="174"/>
      <c r="AM562" s="174"/>
      <c r="AN562" s="174"/>
    </row>
    <row r="563" spans="1:40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40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40" s="44" customFormat="1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  <c r="AI565" s="174"/>
      <c r="AJ565" s="174"/>
      <c r="AK565" s="174"/>
      <c r="AL565" s="174"/>
      <c r="AM565" s="174"/>
      <c r="AN565" s="174"/>
    </row>
    <row r="566" spans="1:40" s="44" customFormat="1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  <c r="AI566" s="174"/>
      <c r="AJ566" s="174"/>
      <c r="AK566" s="174"/>
      <c r="AL566" s="174"/>
      <c r="AM566" s="174"/>
      <c r="AN566" s="174"/>
    </row>
    <row r="567" spans="1:40" s="44" customFormat="1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  <c r="AI567" s="174"/>
      <c r="AJ567" s="174"/>
      <c r="AK567" s="174"/>
      <c r="AL567" s="174"/>
      <c r="AM567" s="174"/>
      <c r="AN567" s="174"/>
    </row>
    <row r="568" spans="1:40" s="44" customFormat="1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  <c r="AI568" s="174"/>
      <c r="AJ568" s="174"/>
      <c r="AK568" s="174"/>
      <c r="AL568" s="174"/>
      <c r="AM568" s="174"/>
      <c r="AN568" s="174"/>
    </row>
    <row r="569" spans="1:40" s="44" customFormat="1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  <c r="AI569" s="174"/>
      <c r="AJ569" s="174"/>
      <c r="AK569" s="174"/>
      <c r="AL569" s="174"/>
      <c r="AM569" s="174"/>
      <c r="AN569" s="174"/>
    </row>
    <row r="570" spans="1:40" s="44" customFormat="1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  <c r="AI570" s="174"/>
      <c r="AJ570" s="174"/>
      <c r="AK570" s="174"/>
      <c r="AL570" s="174"/>
      <c r="AM570" s="174"/>
      <c r="AN570" s="174"/>
    </row>
    <row r="571" spans="1:40" s="44" customFormat="1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  <c r="AI571" s="174"/>
      <c r="AJ571" s="174"/>
      <c r="AK571" s="174"/>
      <c r="AL571" s="174"/>
      <c r="AM571" s="174"/>
      <c r="AN571" s="174"/>
    </row>
    <row r="572" spans="1:40" s="44" customFormat="1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  <c r="AI572" s="174"/>
      <c r="AJ572" s="174"/>
      <c r="AK572" s="174"/>
      <c r="AL572" s="174"/>
      <c r="AM572" s="174"/>
      <c r="AN572" s="174"/>
    </row>
    <row r="573" spans="1:40" s="44" customFormat="1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  <c r="AI573" s="174"/>
      <c r="AJ573" s="174"/>
      <c r="AK573" s="174"/>
      <c r="AL573" s="174"/>
      <c r="AM573" s="174"/>
      <c r="AN573" s="174"/>
    </row>
    <row r="574" spans="1:40" s="44" customFormat="1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  <c r="AI574" s="174"/>
      <c r="AJ574" s="174"/>
      <c r="AK574" s="174"/>
      <c r="AL574" s="174"/>
      <c r="AM574" s="174"/>
      <c r="AN574" s="174"/>
    </row>
    <row r="575" spans="1:40" s="44" customFormat="1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  <c r="AI575" s="174"/>
      <c r="AJ575" s="174"/>
      <c r="AK575" s="174"/>
      <c r="AL575" s="174"/>
      <c r="AM575" s="174"/>
      <c r="AN575" s="174"/>
    </row>
    <row r="576" spans="1:40" s="44" customFormat="1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  <c r="AI576" s="174"/>
      <c r="AJ576" s="174"/>
      <c r="AK576" s="174"/>
      <c r="AL576" s="174"/>
      <c r="AM576" s="174"/>
      <c r="AN576" s="174"/>
    </row>
    <row r="577" spans="1:40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40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40" s="44" customFormat="1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  <c r="AI579" s="174"/>
      <c r="AJ579" s="174"/>
      <c r="AK579" s="174"/>
      <c r="AL579" s="174"/>
      <c r="AM579" s="174"/>
      <c r="AN579" s="174"/>
    </row>
    <row r="580" spans="1:40" s="44" customFormat="1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  <c r="AI580" s="174"/>
      <c r="AJ580" s="174"/>
      <c r="AK580" s="174"/>
      <c r="AL580" s="174"/>
      <c r="AM580" s="174"/>
      <c r="AN580" s="174"/>
    </row>
    <row r="581" spans="1:40" s="44" customFormat="1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  <c r="AI581" s="174"/>
      <c r="AJ581" s="174"/>
      <c r="AK581" s="174"/>
      <c r="AL581" s="174"/>
      <c r="AM581" s="174"/>
      <c r="AN581" s="174"/>
    </row>
    <row r="582" spans="1:40" s="44" customFormat="1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  <c r="AI582" s="174"/>
      <c r="AJ582" s="174"/>
      <c r="AK582" s="174"/>
      <c r="AL582" s="174"/>
      <c r="AM582" s="174"/>
      <c r="AN582" s="174"/>
    </row>
    <row r="583" spans="1:40" s="44" customFormat="1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  <c r="AI583" s="174"/>
      <c r="AJ583" s="174"/>
      <c r="AK583" s="174"/>
      <c r="AL583" s="174"/>
      <c r="AM583" s="174"/>
      <c r="AN583" s="174"/>
    </row>
    <row r="584" spans="1:40" s="44" customFormat="1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  <c r="AI584" s="174"/>
      <c r="AJ584" s="174"/>
      <c r="AK584" s="174"/>
      <c r="AL584" s="174"/>
      <c r="AM584" s="174"/>
      <c r="AN584" s="174"/>
    </row>
    <row r="585" spans="1:40" s="44" customFormat="1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  <c r="AI585" s="174"/>
      <c r="AJ585" s="174"/>
      <c r="AK585" s="174"/>
      <c r="AL585" s="174"/>
      <c r="AM585" s="174"/>
      <c r="AN585" s="174"/>
    </row>
    <row r="586" spans="1:40" s="44" customFormat="1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  <c r="AI586" s="174"/>
      <c r="AJ586" s="174"/>
      <c r="AK586" s="174"/>
      <c r="AL586" s="174"/>
      <c r="AM586" s="174"/>
      <c r="AN586" s="174"/>
    </row>
    <row r="587" spans="1:40" s="44" customFormat="1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  <c r="AI587" s="174"/>
      <c r="AJ587" s="174"/>
      <c r="AK587" s="174"/>
      <c r="AL587" s="174"/>
      <c r="AM587" s="174"/>
      <c r="AN587" s="174"/>
    </row>
    <row r="588" spans="1:40" s="44" customFormat="1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  <c r="AI588" s="174"/>
      <c r="AJ588" s="174"/>
      <c r="AK588" s="174"/>
      <c r="AL588" s="174"/>
      <c r="AM588" s="174"/>
      <c r="AN588" s="174"/>
    </row>
    <row r="589" spans="1:40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40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40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40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s="44" customFormat="1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s="44" customFormat="1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s="44" customFormat="1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s="44" customFormat="1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s="44" customFormat="1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s="44" customFormat="1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s="44" customFormat="1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s="44" customFormat="1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s="44" customFormat="1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s="44" customFormat="1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I608" s="174"/>
      <c r="AJ608" s="174"/>
      <c r="AK608" s="174"/>
      <c r="AL608" s="174"/>
      <c r="AM608" s="174"/>
      <c r="AN608" s="174"/>
      <c r="AO608" s="223"/>
      <c r="AP608" s="223"/>
      <c r="AQ608" s="223"/>
      <c r="AR608" s="223"/>
    </row>
    <row r="609" spans="1:44" s="44" customFormat="1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I609" s="174"/>
      <c r="AJ609" s="174"/>
      <c r="AK609" s="174"/>
      <c r="AL609" s="174"/>
      <c r="AM609" s="174"/>
      <c r="AN609" s="174"/>
      <c r="AO609" s="223"/>
      <c r="AP609" s="223"/>
      <c r="AQ609" s="223"/>
      <c r="AR609" s="223"/>
    </row>
    <row r="610" spans="1:44" s="44" customFormat="1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I610" s="174"/>
      <c r="AJ610" s="174"/>
      <c r="AK610" s="174"/>
      <c r="AL610" s="174"/>
      <c r="AM610" s="174"/>
      <c r="AN610" s="174"/>
      <c r="AO610" s="223"/>
      <c r="AP610" s="223"/>
      <c r="AQ610" s="223"/>
      <c r="AR610" s="223"/>
    </row>
    <row r="611" spans="1:44" s="44" customFormat="1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I611" s="174"/>
      <c r="AJ611" s="174"/>
      <c r="AK611" s="174"/>
      <c r="AL611" s="174"/>
      <c r="AM611" s="174"/>
      <c r="AN611" s="174"/>
      <c r="AO611" s="223"/>
      <c r="AP611" s="223"/>
      <c r="AQ611" s="223"/>
      <c r="AR611" s="223"/>
    </row>
    <row r="612" spans="1:44" s="44" customFormat="1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I612" s="174"/>
      <c r="AJ612" s="174"/>
      <c r="AK612" s="174"/>
      <c r="AL612" s="174"/>
      <c r="AM612" s="174"/>
      <c r="AN612" s="174"/>
      <c r="AO612" s="223"/>
      <c r="AP612" s="223"/>
      <c r="AQ612" s="223"/>
      <c r="AR612" s="223"/>
    </row>
    <row r="613" spans="1:44" s="44" customFormat="1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s="44" customFormat="1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s="44" customFormat="1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s="44" customFormat="1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s="44" customFormat="1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s="44" customFormat="1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I629" s="174"/>
      <c r="AJ629" s="174"/>
      <c r="AK629" s="174"/>
      <c r="AL629" s="174"/>
      <c r="AM629" s="174"/>
      <c r="AN629" s="174"/>
      <c r="AO629" s="223"/>
      <c r="AP629" s="223"/>
      <c r="AQ629" s="223"/>
      <c r="AR629" s="223"/>
    </row>
    <row r="630" spans="1:44" s="44" customFormat="1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I630" s="174"/>
      <c r="AJ630" s="174"/>
      <c r="AK630" s="174"/>
      <c r="AL630" s="174"/>
      <c r="AM630" s="174"/>
      <c r="AN630" s="174"/>
      <c r="AO630" s="223"/>
      <c r="AP630" s="223"/>
      <c r="AQ630" s="223"/>
      <c r="AR630" s="223"/>
    </row>
    <row r="631" spans="1:44" s="44" customFormat="1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I631" s="174"/>
      <c r="AJ631" s="174"/>
      <c r="AK631" s="174"/>
      <c r="AL631" s="174"/>
      <c r="AM631" s="174"/>
      <c r="AN631" s="174"/>
      <c r="AO631" s="223"/>
      <c r="AP631" s="223"/>
      <c r="AQ631" s="223"/>
      <c r="AR631" s="223"/>
    </row>
    <row r="632" spans="1:44" s="44" customFormat="1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I632" s="174"/>
      <c r="AJ632" s="174"/>
      <c r="AK632" s="174"/>
      <c r="AL632" s="174"/>
      <c r="AM632" s="174"/>
      <c r="AN632" s="174"/>
      <c r="AO632" s="223"/>
      <c r="AP632" s="223"/>
      <c r="AQ632" s="223"/>
      <c r="AR632" s="223"/>
    </row>
    <row r="633" spans="1:44" s="44" customFormat="1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I633" s="174"/>
      <c r="AJ633" s="174"/>
      <c r="AK633" s="174"/>
      <c r="AL633" s="174"/>
      <c r="AM633" s="174"/>
      <c r="AN633" s="174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s="44" customFormat="1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I640" s="174"/>
      <c r="AJ640" s="174"/>
      <c r="AK640" s="174"/>
      <c r="AL640" s="174"/>
      <c r="AM640" s="174"/>
      <c r="AN640" s="174"/>
      <c r="AO640" s="223"/>
      <c r="AP640" s="223"/>
      <c r="AQ640" s="223"/>
      <c r="AR640" s="223"/>
    </row>
    <row r="641" spans="1:40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40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40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40" s="44" customFormat="1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  <c r="AI644" s="174"/>
      <c r="AJ644" s="174"/>
      <c r="AK644" s="174"/>
      <c r="AL644" s="174"/>
      <c r="AM644" s="174"/>
      <c r="AN644" s="174"/>
    </row>
    <row r="645" spans="1:40" s="44" customFormat="1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  <c r="AI645" s="174"/>
      <c r="AJ645" s="174"/>
      <c r="AK645" s="174"/>
      <c r="AL645" s="174"/>
      <c r="AM645" s="174"/>
      <c r="AN645" s="174"/>
    </row>
    <row r="646" spans="1:40" s="44" customFormat="1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  <c r="AI646" s="174"/>
      <c r="AJ646" s="174"/>
      <c r="AK646" s="174"/>
      <c r="AL646" s="174"/>
      <c r="AM646" s="174"/>
      <c r="AN646" s="174"/>
    </row>
    <row r="647" spans="1:40" s="44" customFormat="1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  <c r="AI647" s="174"/>
      <c r="AJ647" s="174"/>
      <c r="AK647" s="174"/>
      <c r="AL647" s="174"/>
      <c r="AM647" s="174"/>
      <c r="AN647" s="174"/>
    </row>
    <row r="648" spans="1:40" s="44" customFormat="1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  <c r="AI648" s="174"/>
      <c r="AJ648" s="174"/>
      <c r="AK648" s="174"/>
      <c r="AL648" s="174"/>
      <c r="AM648" s="174"/>
      <c r="AN648" s="174"/>
    </row>
    <row r="649" spans="1:40" s="44" customFormat="1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  <c r="AI649" s="174"/>
      <c r="AJ649" s="174"/>
      <c r="AK649" s="174"/>
      <c r="AL649" s="174"/>
      <c r="AM649" s="174"/>
      <c r="AN649" s="174"/>
    </row>
    <row r="650" spans="1:40" s="44" customFormat="1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  <c r="AI650" s="174"/>
      <c r="AJ650" s="174"/>
      <c r="AK650" s="174"/>
      <c r="AL650" s="174"/>
      <c r="AM650" s="174"/>
      <c r="AN650" s="174"/>
    </row>
    <row r="651" spans="1:40" s="44" customFormat="1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  <c r="AI651" s="174"/>
      <c r="AJ651" s="174"/>
      <c r="AK651" s="174"/>
      <c r="AL651" s="174"/>
      <c r="AM651" s="174"/>
      <c r="AN651" s="174"/>
    </row>
    <row r="652" spans="1:40" s="44" customFormat="1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  <c r="AI652" s="174"/>
      <c r="AJ652" s="174"/>
      <c r="AK652" s="174"/>
      <c r="AL652" s="174"/>
      <c r="AM652" s="174"/>
      <c r="AN652" s="174"/>
    </row>
    <row r="653" spans="1:40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40" s="44" customFormat="1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  <c r="AI654" s="174"/>
      <c r="AJ654" s="174"/>
      <c r="AK654" s="174"/>
      <c r="AL654" s="174"/>
      <c r="AM654" s="174"/>
      <c r="AN654" s="174"/>
    </row>
    <row r="655" spans="1:40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40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40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40" s="44" customFormat="1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  <c r="AI658" s="174"/>
      <c r="AJ658" s="174"/>
      <c r="AK658" s="174"/>
      <c r="AL658" s="174"/>
      <c r="AM658" s="174"/>
      <c r="AN658" s="174"/>
    </row>
    <row r="659" spans="1:40" s="44" customFormat="1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  <c r="AI659" s="174"/>
      <c r="AJ659" s="174"/>
      <c r="AK659" s="174"/>
      <c r="AL659" s="174"/>
      <c r="AM659" s="174"/>
      <c r="AN659" s="174"/>
    </row>
    <row r="660" spans="1:40" s="44" customFormat="1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  <c r="AI660" s="174"/>
      <c r="AJ660" s="174"/>
      <c r="AK660" s="174"/>
      <c r="AL660" s="174"/>
      <c r="AM660" s="174"/>
      <c r="AN660" s="174"/>
    </row>
    <row r="661" spans="1:40" s="44" customFormat="1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  <c r="AI661" s="174"/>
      <c r="AJ661" s="174"/>
      <c r="AK661" s="174"/>
      <c r="AL661" s="174"/>
      <c r="AM661" s="174"/>
      <c r="AN661" s="174"/>
    </row>
    <row r="662" spans="1:40" s="44" customFormat="1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  <c r="AI662" s="174"/>
      <c r="AJ662" s="174"/>
      <c r="AK662" s="174"/>
      <c r="AL662" s="174"/>
      <c r="AM662" s="174"/>
      <c r="AN662" s="174"/>
    </row>
    <row r="663" spans="1:40" s="44" customFormat="1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  <c r="AI663" s="174"/>
      <c r="AJ663" s="174"/>
      <c r="AK663" s="174"/>
      <c r="AL663" s="174"/>
      <c r="AM663" s="174"/>
      <c r="AN663" s="174"/>
    </row>
    <row r="664" spans="1:40" s="44" customFormat="1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  <c r="AI664" s="174"/>
      <c r="AJ664" s="174"/>
      <c r="AK664" s="174"/>
      <c r="AL664" s="174"/>
      <c r="AM664" s="174"/>
      <c r="AN664" s="174"/>
    </row>
    <row r="665" spans="1:40" s="44" customFormat="1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  <c r="AI665" s="174"/>
      <c r="AJ665" s="174"/>
      <c r="AK665" s="174"/>
      <c r="AL665" s="174"/>
      <c r="AM665" s="174"/>
      <c r="AN665" s="174"/>
    </row>
    <row r="666" spans="1:40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40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40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40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40" s="44" customFormat="1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  <c r="AI670" s="174"/>
      <c r="AJ670" s="174"/>
      <c r="AK670" s="174"/>
      <c r="AL670" s="174"/>
      <c r="AM670" s="174"/>
      <c r="AN670" s="174"/>
    </row>
    <row r="671" spans="1:40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40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40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40" s="44" customFormat="1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  <c r="AI674" s="174"/>
      <c r="AJ674" s="174"/>
      <c r="AK674" s="174"/>
      <c r="AL674" s="174"/>
      <c r="AM674" s="174"/>
      <c r="AN674" s="174"/>
    </row>
    <row r="675" spans="1:40" s="44" customFormat="1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  <c r="AI675" s="174"/>
      <c r="AJ675" s="174"/>
      <c r="AK675" s="174"/>
      <c r="AL675" s="174"/>
      <c r="AM675" s="174"/>
      <c r="AN675" s="174"/>
    </row>
    <row r="676" spans="1:40" s="44" customFormat="1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  <c r="AI676" s="174"/>
      <c r="AJ676" s="174"/>
      <c r="AK676" s="174"/>
      <c r="AL676" s="174"/>
      <c r="AM676" s="174"/>
      <c r="AN676" s="174"/>
    </row>
    <row r="677" spans="1:40" s="44" customFormat="1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  <c r="AI677" s="174"/>
      <c r="AJ677" s="174"/>
      <c r="AK677" s="174"/>
      <c r="AL677" s="174"/>
      <c r="AM677" s="174"/>
      <c r="AN677" s="174"/>
    </row>
    <row r="678" spans="1:40" s="44" customFormat="1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  <c r="AI678" s="174"/>
      <c r="AJ678" s="174"/>
      <c r="AK678" s="174"/>
      <c r="AL678" s="174"/>
      <c r="AM678" s="174"/>
      <c r="AN678" s="174"/>
    </row>
    <row r="679" spans="1:40" s="44" customFormat="1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  <c r="AI679" s="174"/>
      <c r="AJ679" s="174"/>
      <c r="AK679" s="174"/>
      <c r="AL679" s="174"/>
      <c r="AM679" s="174"/>
      <c r="AN679" s="174"/>
    </row>
    <row r="680" spans="1:40" s="44" customFormat="1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  <c r="AI680" s="174"/>
      <c r="AJ680" s="174"/>
      <c r="AK680" s="174"/>
      <c r="AL680" s="174"/>
      <c r="AM680" s="174"/>
      <c r="AN680" s="174"/>
    </row>
    <row r="681" spans="1:40" s="44" customFormat="1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  <c r="AI681" s="174"/>
      <c r="AJ681" s="174"/>
      <c r="AK681" s="174"/>
      <c r="AL681" s="174"/>
      <c r="AM681" s="174"/>
      <c r="AN681" s="174"/>
    </row>
    <row r="682" spans="1:40" s="44" customFormat="1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  <c r="AI682" s="174"/>
      <c r="AJ682" s="174"/>
      <c r="AK682" s="174"/>
      <c r="AL682" s="174"/>
      <c r="AM682" s="174"/>
      <c r="AN682" s="174"/>
    </row>
    <row r="683" spans="1:40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40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40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40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40" s="44" customFormat="1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  <c r="AI687" s="174"/>
      <c r="AJ687" s="174"/>
      <c r="AK687" s="174"/>
      <c r="AL687" s="174"/>
      <c r="AM687" s="174"/>
      <c r="AN687" s="174"/>
    </row>
    <row r="688" spans="1:40" s="44" customFormat="1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  <c r="AI688" s="174"/>
      <c r="AJ688" s="174"/>
      <c r="AK688" s="174"/>
      <c r="AL688" s="174"/>
      <c r="AM688" s="174"/>
      <c r="AN688" s="174"/>
    </row>
    <row r="689" spans="1:40" s="44" customFormat="1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  <c r="AI689" s="174"/>
      <c r="AJ689" s="174"/>
      <c r="AK689" s="174"/>
      <c r="AL689" s="174"/>
      <c r="AM689" s="174"/>
      <c r="AN689" s="174"/>
    </row>
    <row r="690" spans="1:40" s="44" customFormat="1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  <c r="AI690" s="174"/>
      <c r="AJ690" s="174"/>
      <c r="AK690" s="174"/>
      <c r="AL690" s="174"/>
      <c r="AM690" s="174"/>
      <c r="AN690" s="174"/>
    </row>
    <row r="691" spans="1:40" s="44" customFormat="1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  <c r="AI691" s="174"/>
      <c r="AJ691" s="174"/>
      <c r="AK691" s="174"/>
      <c r="AL691" s="174"/>
      <c r="AM691" s="174"/>
      <c r="AN691" s="174"/>
    </row>
    <row r="692" spans="1:40" s="44" customFormat="1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  <c r="AI692" s="174"/>
      <c r="AJ692" s="174"/>
      <c r="AK692" s="174"/>
      <c r="AL692" s="174"/>
      <c r="AM692" s="174"/>
      <c r="AN692" s="174"/>
    </row>
    <row r="693" spans="1:40" s="44" customFormat="1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  <c r="AI693" s="174"/>
      <c r="AJ693" s="174"/>
      <c r="AK693" s="174"/>
      <c r="AL693" s="174"/>
      <c r="AM693" s="174"/>
      <c r="AN693" s="174"/>
    </row>
    <row r="694" spans="1:40" s="44" customFormat="1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  <c r="AI694" s="174"/>
      <c r="AJ694" s="174"/>
      <c r="AK694" s="174"/>
      <c r="AL694" s="174"/>
      <c r="AM694" s="174"/>
      <c r="AN694" s="174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s="44" customFormat="1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  <c r="AI698" s="174"/>
      <c r="AJ698" s="174"/>
      <c r="AK698" s="174"/>
      <c r="AL698" s="174"/>
      <c r="AM698" s="174"/>
      <c r="AN698" s="174"/>
    </row>
    <row r="699" spans="1:40" s="44" customFormat="1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  <c r="AI699" s="174"/>
      <c r="AJ699" s="174"/>
      <c r="AK699" s="174"/>
      <c r="AL699" s="174"/>
      <c r="AM699" s="174"/>
      <c r="AN699" s="174"/>
    </row>
    <row r="700" spans="1:40" s="44" customFormat="1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  <c r="AI700" s="174"/>
      <c r="AJ700" s="174"/>
      <c r="AK700" s="174"/>
      <c r="AL700" s="174"/>
      <c r="AM700" s="174"/>
      <c r="AN700" s="174"/>
    </row>
    <row r="701" spans="1:40" s="44" customFormat="1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  <c r="AI701" s="174"/>
      <c r="AJ701" s="174"/>
      <c r="AK701" s="174"/>
      <c r="AL701" s="174"/>
      <c r="AM701" s="174"/>
      <c r="AN701" s="174"/>
    </row>
    <row r="702" spans="1:40" s="44" customFormat="1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  <c r="AI702" s="174"/>
      <c r="AJ702" s="174"/>
      <c r="AK702" s="174"/>
      <c r="AL702" s="174"/>
      <c r="AM702" s="174"/>
      <c r="AN702" s="174"/>
    </row>
    <row r="703" spans="1:40" s="44" customFormat="1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  <c r="AI703" s="174"/>
      <c r="AJ703" s="174"/>
      <c r="AK703" s="174"/>
      <c r="AL703" s="174"/>
      <c r="AM703" s="174"/>
      <c r="AN703" s="174"/>
    </row>
    <row r="704" spans="1:40" s="44" customFormat="1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40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40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40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40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40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40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40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40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40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40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40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40" s="44" customFormat="1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D732" s="174"/>
      <c r="AE732" s="174"/>
      <c r="AF732" s="174"/>
      <c r="AG732" s="174"/>
      <c r="AH732" s="176"/>
      <c r="AI732" s="174"/>
      <c r="AJ732" s="174"/>
      <c r="AK732" s="174"/>
      <c r="AL732" s="174"/>
      <c r="AM732" s="174"/>
      <c r="AN732" s="174"/>
    </row>
    <row r="733" spans="1:40" s="44" customFormat="1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D733" s="174"/>
      <c r="AE733" s="174"/>
      <c r="AF733" s="174"/>
      <c r="AG733" s="174"/>
      <c r="AH733" s="176"/>
      <c r="AI733" s="174"/>
      <c r="AJ733" s="174"/>
      <c r="AK733" s="174"/>
      <c r="AL733" s="174"/>
      <c r="AM733" s="174"/>
      <c r="AN733" s="174"/>
    </row>
    <row r="734" spans="1:40" s="44" customFormat="1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D734" s="174"/>
      <c r="AE734" s="174"/>
      <c r="AF734" s="174"/>
      <c r="AG734" s="174"/>
      <c r="AH734" s="176"/>
      <c r="AI734" s="174"/>
      <c r="AJ734" s="174"/>
      <c r="AK734" s="174"/>
      <c r="AL734" s="174"/>
      <c r="AM734" s="174"/>
      <c r="AN734" s="174"/>
    </row>
    <row r="735" spans="1:40" s="44" customFormat="1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D735" s="174"/>
      <c r="AE735" s="174"/>
      <c r="AF735" s="174"/>
      <c r="AG735" s="174"/>
      <c r="AH735" s="176"/>
      <c r="AI735" s="174"/>
      <c r="AJ735" s="174"/>
      <c r="AK735" s="174"/>
      <c r="AL735" s="174"/>
      <c r="AM735" s="174"/>
      <c r="AN735" s="174"/>
    </row>
    <row r="736" spans="1:40" s="44" customFormat="1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  <c r="AD736" s="174"/>
      <c r="AE736" s="174"/>
      <c r="AF736" s="174"/>
      <c r="AG736" s="174"/>
      <c r="AH736" s="174"/>
      <c r="AI736" s="174"/>
      <c r="AJ736" s="174"/>
      <c r="AK736" s="174"/>
      <c r="AL736" s="174"/>
      <c r="AM736" s="174"/>
      <c r="AN736" s="174"/>
    </row>
    <row r="737" spans="1:40" s="44" customFormat="1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D737" s="174"/>
      <c r="AE737" s="174" t="str">
        <f>T737</f>
        <v>Select</v>
      </c>
      <c r="AF737" s="174" t="str">
        <f>T737</f>
        <v>Select</v>
      </c>
      <c r="AG737" s="174"/>
      <c r="AH737" s="176"/>
      <c r="AI737" s="174"/>
      <c r="AJ737" s="174"/>
      <c r="AK737" s="174"/>
      <c r="AL737" s="174"/>
      <c r="AM737" s="174"/>
      <c r="AN737" s="174"/>
    </row>
    <row r="738" spans="1:40" s="44" customFormat="1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D738" s="174"/>
      <c r="AE738" s="174"/>
      <c r="AF738" s="174"/>
      <c r="AG738" s="174"/>
      <c r="AH738" s="176"/>
      <c r="AI738" s="174"/>
      <c r="AJ738" s="174"/>
      <c r="AK738" s="174"/>
      <c r="AL738" s="174"/>
      <c r="AM738" s="174"/>
      <c r="AN738" s="174"/>
    </row>
    <row r="739" spans="1:40" s="44" customFormat="1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D739" s="174"/>
      <c r="AE739" s="174"/>
      <c r="AF739" s="174"/>
      <c r="AG739" s="174"/>
      <c r="AH739" s="176"/>
      <c r="AI739" s="174"/>
      <c r="AJ739" s="174"/>
      <c r="AK739" s="174"/>
      <c r="AL739" s="174"/>
      <c r="AM739" s="174"/>
      <c r="AN739" s="174"/>
    </row>
    <row r="740" spans="1:40" s="44" customFormat="1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D740" s="174"/>
      <c r="AE740" s="174"/>
      <c r="AF740" s="174"/>
      <c r="AG740" s="174"/>
      <c r="AH740" s="176"/>
      <c r="AI740" s="174"/>
      <c r="AJ740" s="174"/>
      <c r="AK740" s="174"/>
      <c r="AL740" s="174"/>
      <c r="AM740" s="174"/>
      <c r="AN740" s="174"/>
    </row>
    <row r="741" spans="1:40" s="44" customFormat="1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D741" s="174"/>
      <c r="AE741" s="174"/>
      <c r="AF741" s="174"/>
      <c r="AG741" s="174"/>
      <c r="AH741" s="176"/>
      <c r="AI741" s="174"/>
      <c r="AJ741" s="174"/>
      <c r="AK741" s="174"/>
      <c r="AL741" s="174"/>
      <c r="AM741" s="174"/>
      <c r="AN741" s="174"/>
    </row>
    <row r="742" spans="1:40" s="44" customFormat="1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D742" s="174"/>
      <c r="AE742" s="174"/>
      <c r="AF742" s="174"/>
      <c r="AG742" s="174"/>
      <c r="AH742" s="176"/>
      <c r="AI742" s="174"/>
      <c r="AJ742" s="174"/>
      <c r="AK742" s="174"/>
      <c r="AL742" s="174"/>
      <c r="AM742" s="174"/>
      <c r="AN742" s="174"/>
    </row>
    <row r="743" spans="1:40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40" s="44" customFormat="1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  <c r="AI744" s="174"/>
      <c r="AJ744" s="174"/>
      <c r="AK744" s="174"/>
      <c r="AL744" s="174"/>
      <c r="AM744" s="174"/>
      <c r="AN744" s="174"/>
    </row>
    <row r="745" spans="1:40" s="44" customFormat="1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  <c r="AI745" s="174"/>
      <c r="AJ745" s="174"/>
      <c r="AK745" s="174"/>
      <c r="AL745" s="174"/>
      <c r="AM745" s="174"/>
      <c r="AN745" s="174"/>
    </row>
    <row r="746" spans="1:40" s="44" customFormat="1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  <c r="AI746" s="174"/>
      <c r="AJ746" s="174"/>
      <c r="AK746" s="174"/>
      <c r="AL746" s="174"/>
      <c r="AM746" s="174"/>
      <c r="AN746" s="174"/>
    </row>
    <row r="747" spans="1:40" s="44" customFormat="1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  <c r="AI747" s="174"/>
      <c r="AJ747" s="174"/>
      <c r="AK747" s="174"/>
      <c r="AL747" s="174"/>
      <c r="AM747" s="174"/>
      <c r="AN747" s="174"/>
    </row>
    <row r="748" spans="1:40" s="44" customFormat="1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  <c r="AI748" s="174"/>
      <c r="AJ748" s="174"/>
      <c r="AK748" s="174"/>
      <c r="AL748" s="174"/>
      <c r="AM748" s="174"/>
      <c r="AN748" s="174"/>
    </row>
    <row r="749" spans="1:40" s="44" customFormat="1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  <c r="AI749" s="174"/>
      <c r="AJ749" s="174"/>
      <c r="AK749" s="174"/>
      <c r="AL749" s="174"/>
      <c r="AM749" s="174"/>
      <c r="AN749" s="174"/>
    </row>
    <row r="750" spans="1:40" s="44" customFormat="1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  <c r="AI750" s="174"/>
      <c r="AJ750" s="174"/>
      <c r="AK750" s="174"/>
      <c r="AL750" s="174"/>
      <c r="AM750" s="174"/>
      <c r="AN750" s="174"/>
    </row>
    <row r="751" spans="1:40" s="44" customFormat="1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  <c r="AI751" s="174"/>
      <c r="AJ751" s="174"/>
      <c r="AK751" s="174"/>
      <c r="AL751" s="174"/>
      <c r="AM751" s="174"/>
      <c r="AN751" s="174"/>
    </row>
    <row r="752" spans="1:40" s="44" customFormat="1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  <c r="AI752" s="174"/>
      <c r="AJ752" s="174"/>
      <c r="AK752" s="174"/>
      <c r="AL752" s="174"/>
      <c r="AM752" s="174"/>
      <c r="AN752" s="174"/>
    </row>
    <row r="753" spans="1:40" s="44" customFormat="1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  <c r="AI753" s="174"/>
      <c r="AJ753" s="174"/>
      <c r="AK753" s="174"/>
      <c r="AL753" s="174"/>
      <c r="AM753" s="174"/>
      <c r="AN753" s="174"/>
    </row>
    <row r="754" spans="1:40" s="44" customFormat="1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  <c r="AI754" s="174"/>
      <c r="AJ754" s="174"/>
      <c r="AK754" s="174"/>
      <c r="AL754" s="174"/>
      <c r="AM754" s="174"/>
      <c r="AN754" s="174"/>
    </row>
    <row r="755" spans="1:40" s="44" customFormat="1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  <c r="AI755" s="174"/>
      <c r="AJ755" s="174"/>
      <c r="AK755" s="174"/>
      <c r="AL755" s="174"/>
      <c r="AM755" s="174"/>
      <c r="AN755" s="174"/>
    </row>
    <row r="756" spans="1:40" s="44" customFormat="1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  <c r="AI756" s="174"/>
      <c r="AJ756" s="174"/>
      <c r="AK756" s="174"/>
      <c r="AL756" s="174"/>
      <c r="AM756" s="174"/>
      <c r="AN756" s="174"/>
    </row>
    <row r="757" spans="1:40" s="44" customFormat="1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  <c r="AI757" s="174"/>
      <c r="AJ757" s="174"/>
      <c r="AK757" s="174"/>
      <c r="AL757" s="174"/>
      <c r="AM757" s="174"/>
      <c r="AN757" s="174"/>
    </row>
    <row r="758" spans="1:40" s="44" customFormat="1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  <c r="AI758" s="174"/>
      <c r="AJ758" s="174"/>
      <c r="AK758" s="174"/>
      <c r="AL758" s="174"/>
      <c r="AM758" s="174"/>
      <c r="AN758" s="174"/>
    </row>
    <row r="759" spans="1:40" s="44" customFormat="1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  <c r="AI759" s="174"/>
      <c r="AJ759" s="174"/>
      <c r="AK759" s="174"/>
      <c r="AL759" s="174"/>
      <c r="AM759" s="174"/>
      <c r="AN759" s="174"/>
    </row>
    <row r="760" spans="1:40" s="44" customFormat="1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  <c r="AI760" s="174"/>
      <c r="AJ760" s="174"/>
      <c r="AK760" s="174"/>
      <c r="AL760" s="174"/>
      <c r="AM760" s="174"/>
      <c r="AN760" s="174"/>
    </row>
    <row r="761" spans="1:40" s="44" customFormat="1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  <c r="AI761" s="174"/>
      <c r="AJ761" s="174"/>
      <c r="AK761" s="174"/>
      <c r="AL761" s="174"/>
      <c r="AM761" s="174"/>
      <c r="AN761" s="174"/>
    </row>
    <row r="762" spans="1:40" s="44" customFormat="1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  <c r="AI762" s="174"/>
      <c r="AJ762" s="174"/>
      <c r="AK762" s="174"/>
      <c r="AL762" s="174"/>
      <c r="AM762" s="174"/>
      <c r="AN762" s="174"/>
    </row>
    <row r="763" spans="1:40" s="44" customFormat="1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  <c r="AI763" s="174"/>
      <c r="AJ763" s="174"/>
      <c r="AK763" s="174"/>
      <c r="AL763" s="174"/>
      <c r="AM763" s="174"/>
      <c r="AN763" s="174"/>
    </row>
    <row r="764" spans="1:40" s="44" customFormat="1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  <c r="AI764" s="174"/>
      <c r="AJ764" s="174"/>
      <c r="AK764" s="174"/>
      <c r="AL764" s="174"/>
      <c r="AM764" s="174"/>
      <c r="AN764" s="174"/>
    </row>
    <row r="765" spans="1:40" s="44" customFormat="1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  <c r="AI765" s="174"/>
      <c r="AJ765" s="174"/>
      <c r="AK765" s="174"/>
      <c r="AL765" s="174"/>
      <c r="AM765" s="174"/>
      <c r="AN765" s="174"/>
    </row>
    <row r="766" spans="1:40" s="44" customFormat="1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  <c r="AI766" s="174"/>
      <c r="AJ766" s="174"/>
      <c r="AK766" s="174"/>
      <c r="AL766" s="174"/>
      <c r="AM766" s="174"/>
      <c r="AN766" s="174"/>
    </row>
    <row r="767" spans="1:40" s="44" customFormat="1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  <c r="AI767" s="174"/>
      <c r="AJ767" s="174"/>
      <c r="AK767" s="174"/>
      <c r="AL767" s="174"/>
      <c r="AM767" s="174"/>
      <c r="AN767" s="174"/>
    </row>
    <row r="768" spans="1:40" s="44" customFormat="1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  <c r="AI768" s="174"/>
      <c r="AJ768" s="174"/>
      <c r="AK768" s="174"/>
      <c r="AL768" s="174"/>
      <c r="AM768" s="174"/>
      <c r="AN768" s="174"/>
    </row>
    <row r="769" spans="1:40" s="44" customFormat="1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  <c r="AI769" s="174"/>
      <c r="AJ769" s="174"/>
      <c r="AK769" s="174"/>
      <c r="AL769" s="174"/>
      <c r="AM769" s="174"/>
      <c r="AN769" s="174"/>
    </row>
    <row r="770" spans="1:40" s="44" customFormat="1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  <c r="AI770" s="174"/>
      <c r="AJ770" s="174"/>
      <c r="AK770" s="174"/>
      <c r="AL770" s="174"/>
      <c r="AM770" s="174"/>
      <c r="AN770" s="174"/>
    </row>
    <row r="771" spans="1:40" s="44" customFormat="1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  <c r="AI771" s="174"/>
      <c r="AJ771" s="174"/>
      <c r="AK771" s="174"/>
      <c r="AL771" s="174"/>
      <c r="AM771" s="174"/>
      <c r="AN771" s="174"/>
    </row>
    <row r="772" spans="1:40" s="44" customFormat="1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  <c r="AI772" s="174"/>
      <c r="AJ772" s="174"/>
      <c r="AK772" s="174"/>
      <c r="AL772" s="174"/>
      <c r="AM772" s="174"/>
      <c r="AN772" s="174"/>
    </row>
    <row r="773" spans="1:40" s="44" customFormat="1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  <c r="AI773" s="174"/>
      <c r="AJ773" s="174"/>
      <c r="AK773" s="174"/>
      <c r="AL773" s="174"/>
      <c r="AM773" s="174"/>
      <c r="AN773" s="174"/>
    </row>
    <row r="774" spans="1:40" s="44" customFormat="1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  <c r="AI774" s="174"/>
      <c r="AJ774" s="174"/>
      <c r="AK774" s="174"/>
      <c r="AL774" s="174"/>
      <c r="AM774" s="174"/>
      <c r="AN774" s="174"/>
    </row>
    <row r="775" spans="1:40" s="44" customFormat="1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  <c r="AI775" s="174"/>
      <c r="AJ775" s="174"/>
      <c r="AK775" s="174"/>
      <c r="AL775" s="174"/>
      <c r="AM775" s="174"/>
      <c r="AN775" s="174"/>
    </row>
    <row r="776" spans="1:40" s="44" customFormat="1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  <c r="AI776" s="174"/>
      <c r="AJ776" s="174"/>
      <c r="AK776" s="174"/>
      <c r="AL776" s="174"/>
      <c r="AM776" s="174"/>
      <c r="AN776" s="174"/>
    </row>
    <row r="777" spans="1:40" s="44" customFormat="1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  <c r="AI777" s="174"/>
      <c r="AJ777" s="174"/>
      <c r="AK777" s="174"/>
      <c r="AL777" s="174"/>
      <c r="AM777" s="174"/>
      <c r="AN777" s="174"/>
    </row>
    <row r="778" spans="1:40" s="44" customFormat="1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  <c r="AI778" s="174"/>
      <c r="AJ778" s="174"/>
      <c r="AK778" s="174"/>
      <c r="AL778" s="174"/>
      <c r="AM778" s="174"/>
      <c r="AN778" s="174"/>
    </row>
    <row r="779" spans="1:40" s="44" customFormat="1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  <c r="AI779" s="174"/>
      <c r="AJ779" s="174"/>
      <c r="AK779" s="174"/>
      <c r="AL779" s="174"/>
      <c r="AM779" s="174"/>
      <c r="AN779" s="174"/>
    </row>
    <row r="780" spans="1:40" s="44" customFormat="1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  <c r="AI780" s="174"/>
      <c r="AJ780" s="174"/>
      <c r="AK780" s="174"/>
      <c r="AL780" s="174"/>
      <c r="AM780" s="174"/>
      <c r="AN780" s="174"/>
    </row>
    <row r="781" spans="1:40" s="44" customFormat="1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  <c r="AI781" s="174"/>
      <c r="AJ781" s="174"/>
      <c r="AK781" s="174"/>
      <c r="AL781" s="174"/>
      <c r="AM781" s="174"/>
      <c r="AN781" s="174"/>
    </row>
    <row r="782" spans="1:40" s="44" customFormat="1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  <c r="AI782" s="174"/>
      <c r="AJ782" s="174"/>
      <c r="AK782" s="174"/>
      <c r="AL782" s="174"/>
      <c r="AM782" s="174"/>
      <c r="AN782" s="174"/>
    </row>
    <row r="783" spans="1:40" s="44" customFormat="1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  <c r="AI783" s="174"/>
      <c r="AJ783" s="174"/>
      <c r="AK783" s="174"/>
      <c r="AL783" s="174"/>
      <c r="AM783" s="174"/>
      <c r="AN783" s="174"/>
    </row>
    <row r="784" spans="1:40" s="44" customFormat="1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  <c r="AI784" s="174"/>
      <c r="AJ784" s="174"/>
      <c r="AK784" s="174"/>
      <c r="AL784" s="174"/>
      <c r="AM784" s="174"/>
      <c r="AN784" s="174"/>
    </row>
    <row r="785" spans="1:40" s="44" customFormat="1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  <c r="AI785" s="174"/>
      <c r="AJ785" s="174"/>
      <c r="AK785" s="174"/>
      <c r="AL785" s="174"/>
      <c r="AM785" s="174"/>
      <c r="AN785" s="174"/>
    </row>
    <row r="786" spans="1:40" s="44" customFormat="1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  <c r="AI786" s="174"/>
      <c r="AJ786" s="174"/>
      <c r="AK786" s="174"/>
      <c r="AL786" s="174"/>
      <c r="AM786" s="174"/>
      <c r="AN786" s="174"/>
    </row>
    <row r="787" spans="1:40" s="44" customFormat="1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  <c r="AI787" s="174"/>
      <c r="AJ787" s="174"/>
      <c r="AK787" s="174"/>
      <c r="AL787" s="174"/>
      <c r="AM787" s="174"/>
      <c r="AN787" s="174"/>
    </row>
    <row r="788" spans="1:40" s="44" customFormat="1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  <c r="AI788" s="174"/>
      <c r="AJ788" s="174"/>
      <c r="AK788" s="174"/>
      <c r="AL788" s="174"/>
      <c r="AM788" s="174"/>
      <c r="AN788" s="174"/>
    </row>
    <row r="789" spans="1:40" s="44" customFormat="1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  <c r="AI789" s="174"/>
      <c r="AJ789" s="174"/>
      <c r="AK789" s="174"/>
      <c r="AL789" s="174"/>
      <c r="AM789" s="174"/>
      <c r="AN789" s="174"/>
    </row>
    <row r="790" spans="1:40" s="44" customFormat="1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  <c r="AI790" s="174"/>
      <c r="AJ790" s="174"/>
      <c r="AK790" s="174"/>
      <c r="AL790" s="174"/>
      <c r="AM790" s="174"/>
      <c r="AN790" s="174"/>
    </row>
    <row r="791" spans="1:40" s="44" customFormat="1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  <c r="AI791" s="174"/>
      <c r="AJ791" s="174"/>
      <c r="AK791" s="174"/>
      <c r="AL791" s="174"/>
      <c r="AM791" s="174"/>
      <c r="AN791" s="174"/>
    </row>
    <row r="792" spans="1:40" s="44" customFormat="1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  <c r="AI792" s="174"/>
      <c r="AJ792" s="174"/>
      <c r="AK792" s="174"/>
      <c r="AL792" s="174"/>
      <c r="AM792" s="174"/>
      <c r="AN792" s="174"/>
    </row>
    <row r="793" spans="1:40" s="44" customFormat="1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  <c r="AI793" s="174"/>
      <c r="AJ793" s="174"/>
      <c r="AK793" s="174"/>
      <c r="AL793" s="174"/>
      <c r="AM793" s="174"/>
      <c r="AN793" s="174"/>
    </row>
    <row r="794" spans="1:40" s="44" customFormat="1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  <c r="AI794" s="174"/>
      <c r="AJ794" s="174"/>
      <c r="AK794" s="174"/>
      <c r="AL794" s="174"/>
      <c r="AM794" s="174"/>
      <c r="AN794" s="174"/>
    </row>
    <row r="795" spans="1:40" s="44" customFormat="1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  <c r="AI795" s="174"/>
      <c r="AJ795" s="174"/>
      <c r="AK795" s="174"/>
      <c r="AL795" s="174"/>
      <c r="AM795" s="174"/>
      <c r="AN795" s="174"/>
    </row>
    <row r="796" spans="1:40" s="44" customFormat="1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  <c r="AI796" s="174"/>
      <c r="AJ796" s="174"/>
      <c r="AK796" s="174"/>
      <c r="AL796" s="174"/>
      <c r="AM796" s="174"/>
      <c r="AN796" s="174"/>
    </row>
    <row r="797" spans="1:40" s="44" customFormat="1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  <c r="AI797" s="174"/>
      <c r="AJ797" s="174"/>
      <c r="AK797" s="174"/>
      <c r="AL797" s="174"/>
      <c r="AM797" s="174"/>
      <c r="AN797" s="174"/>
    </row>
    <row r="798" spans="1:40" s="44" customFormat="1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  <c r="AI798" s="174"/>
      <c r="AJ798" s="174"/>
      <c r="AK798" s="174"/>
      <c r="AL798" s="174"/>
      <c r="AM798" s="174"/>
      <c r="AN798" s="174"/>
    </row>
    <row r="799" spans="1:40" s="44" customFormat="1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  <c r="AI799" s="174"/>
      <c r="AJ799" s="174"/>
      <c r="AK799" s="174"/>
      <c r="AL799" s="174"/>
      <c r="AM799" s="174"/>
      <c r="AN799" s="174"/>
    </row>
    <row r="800" spans="1:40" s="44" customFormat="1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  <c r="AI800" s="174"/>
      <c r="AJ800" s="174"/>
      <c r="AK800" s="174"/>
      <c r="AL800" s="174"/>
      <c r="AM800" s="174"/>
      <c r="AN800" s="174"/>
    </row>
    <row r="801" spans="1:40" s="44" customFormat="1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  <c r="AI801" s="174"/>
      <c r="AJ801" s="174"/>
      <c r="AK801" s="174"/>
      <c r="AL801" s="174"/>
      <c r="AM801" s="174"/>
      <c r="AN801" s="174"/>
    </row>
    <row r="802" spans="1:40" s="44" customFormat="1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  <c r="AI802" s="174"/>
      <c r="AJ802" s="174"/>
      <c r="AK802" s="174"/>
      <c r="AL802" s="174"/>
      <c r="AM802" s="174"/>
      <c r="AN802" s="174"/>
    </row>
    <row r="803" spans="1:40" s="44" customFormat="1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  <c r="AI803" s="174"/>
      <c r="AJ803" s="174"/>
      <c r="AK803" s="174"/>
      <c r="AL803" s="174"/>
      <c r="AM803" s="174"/>
      <c r="AN803" s="174"/>
    </row>
    <row r="804" spans="1:40" s="44" customFormat="1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  <c r="AI804" s="174"/>
      <c r="AJ804" s="174"/>
      <c r="AK804" s="174"/>
      <c r="AL804" s="174"/>
      <c r="AM804" s="174"/>
      <c r="AN804" s="174"/>
    </row>
    <row r="805" spans="1:40" s="44" customFormat="1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  <c r="AI805" s="174"/>
      <c r="AJ805" s="174"/>
      <c r="AK805" s="174"/>
      <c r="AL805" s="174"/>
      <c r="AM805" s="174"/>
      <c r="AN805" s="174"/>
    </row>
    <row r="806" spans="1:40" s="44" customFormat="1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  <c r="AI806" s="174"/>
      <c r="AJ806" s="174"/>
      <c r="AK806" s="174"/>
      <c r="AL806" s="174"/>
      <c r="AM806" s="174"/>
      <c r="AN806" s="174"/>
    </row>
    <row r="807" spans="1:40" s="44" customFormat="1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  <c r="AI807" s="174"/>
      <c r="AJ807" s="174"/>
      <c r="AK807" s="174"/>
      <c r="AL807" s="174"/>
      <c r="AM807" s="174"/>
      <c r="AN807" s="174"/>
    </row>
    <row r="808" spans="1:40" s="44" customFormat="1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  <c r="AI808" s="174"/>
      <c r="AJ808" s="174"/>
      <c r="AK808" s="174"/>
      <c r="AL808" s="174"/>
      <c r="AM808" s="174"/>
      <c r="AN808" s="174"/>
    </row>
    <row r="809" spans="1:40" s="44" customFormat="1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  <c r="AI809" s="174"/>
      <c r="AJ809" s="174"/>
      <c r="AK809" s="174"/>
      <c r="AL809" s="174"/>
      <c r="AM809" s="174"/>
      <c r="AN809" s="174"/>
    </row>
    <row r="810" spans="1:40" s="44" customFormat="1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  <c r="AI810" s="174"/>
      <c r="AJ810" s="174"/>
      <c r="AK810" s="174"/>
      <c r="AL810" s="174"/>
      <c r="AM810" s="174"/>
      <c r="AN810" s="174"/>
    </row>
    <row r="811" spans="1:40" s="44" customFormat="1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  <c r="AI811" s="174"/>
      <c r="AJ811" s="174"/>
      <c r="AK811" s="174"/>
      <c r="AL811" s="174"/>
      <c r="AM811" s="174"/>
      <c r="AN811" s="174"/>
    </row>
    <row r="812" spans="1:40" s="44" customFormat="1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  <c r="AI812" s="174"/>
      <c r="AJ812" s="174"/>
      <c r="AK812" s="174"/>
      <c r="AL812" s="174"/>
      <c r="AM812" s="174"/>
      <c r="AN812" s="174"/>
    </row>
    <row r="813" spans="1:40" s="44" customFormat="1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  <c r="AI813" s="174"/>
      <c r="AJ813" s="174"/>
      <c r="AK813" s="174"/>
      <c r="AL813" s="174"/>
      <c r="AM813" s="174"/>
      <c r="AN813" s="174"/>
    </row>
    <row r="814" spans="1:40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40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40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40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40" s="44" customFormat="1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  <c r="AI818" s="174"/>
      <c r="AJ818" s="174"/>
      <c r="AK818" s="174"/>
      <c r="AL818" s="174"/>
      <c r="AM818" s="174"/>
      <c r="AN818" s="174"/>
    </row>
    <row r="819" spans="1:40" s="44" customFormat="1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  <c r="AI819" s="174"/>
      <c r="AJ819" s="174"/>
      <c r="AK819" s="174"/>
      <c r="AL819" s="174"/>
      <c r="AM819" s="174"/>
      <c r="AN819" s="174"/>
    </row>
    <row r="820" spans="1:40" s="44" customFormat="1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  <c r="AI820" s="174"/>
      <c r="AJ820" s="174"/>
      <c r="AK820" s="174"/>
      <c r="AL820" s="174"/>
      <c r="AM820" s="174"/>
      <c r="AN820" s="174"/>
    </row>
    <row r="821" spans="1:40" s="44" customFormat="1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  <c r="AI821" s="174"/>
      <c r="AJ821" s="174"/>
      <c r="AK821" s="174"/>
      <c r="AL821" s="174"/>
      <c r="AM821" s="174"/>
      <c r="AN821" s="174"/>
    </row>
    <row r="822" spans="1:40" s="44" customFormat="1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  <c r="AI822" s="174"/>
      <c r="AJ822" s="174"/>
      <c r="AK822" s="174"/>
      <c r="AL822" s="174"/>
      <c r="AM822" s="174"/>
      <c r="AN822" s="174"/>
    </row>
    <row r="823" spans="1:40" s="44" customFormat="1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  <c r="AI823" s="174"/>
      <c r="AJ823" s="174"/>
      <c r="AK823" s="174"/>
      <c r="AL823" s="174"/>
      <c r="AM823" s="174"/>
      <c r="AN823" s="174"/>
    </row>
    <row r="824" spans="1:40" s="44" customFormat="1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  <c r="AI824" s="174"/>
      <c r="AJ824" s="174"/>
      <c r="AK824" s="174"/>
      <c r="AL824" s="174"/>
      <c r="AM824" s="174"/>
      <c r="AN824" s="174"/>
    </row>
    <row r="825" spans="1:40" s="44" customFormat="1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  <c r="AI825" s="174"/>
      <c r="AJ825" s="174"/>
      <c r="AK825" s="174"/>
      <c r="AL825" s="174"/>
      <c r="AM825" s="174"/>
      <c r="AN825" s="174"/>
    </row>
    <row r="826" spans="1:40" s="44" customFormat="1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  <c r="AI826" s="174"/>
      <c r="AJ826" s="174"/>
      <c r="AK826" s="174"/>
      <c r="AL826" s="174"/>
      <c r="AM826" s="174"/>
      <c r="AN826" s="174"/>
    </row>
    <row r="827" spans="1:40" s="44" customFormat="1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  <c r="AI827" s="174"/>
      <c r="AJ827" s="174"/>
      <c r="AK827" s="174"/>
      <c r="AL827" s="174"/>
      <c r="AM827" s="174"/>
      <c r="AN827" s="174"/>
    </row>
    <row r="828" spans="1:40" s="44" customFormat="1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  <c r="AI828" s="174"/>
      <c r="AJ828" s="174"/>
      <c r="AK828" s="174"/>
      <c r="AL828" s="174"/>
      <c r="AM828" s="174"/>
      <c r="AN828" s="174"/>
    </row>
    <row r="829" spans="1:40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40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40" s="44" customFormat="1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  <c r="AI831" s="174"/>
      <c r="AJ831" s="174"/>
      <c r="AK831" s="174"/>
      <c r="AL831" s="174"/>
      <c r="AM831" s="174"/>
      <c r="AN831" s="174"/>
    </row>
    <row r="832" spans="1:40" s="44" customFormat="1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  <c r="AI832" s="174"/>
      <c r="AJ832" s="174"/>
      <c r="AK832" s="174"/>
      <c r="AL832" s="174"/>
      <c r="AM832" s="174"/>
      <c r="AN832" s="174"/>
    </row>
    <row r="833" spans="1:40" s="44" customFormat="1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  <c r="AI833" s="174"/>
      <c r="AJ833" s="174"/>
      <c r="AK833" s="174"/>
      <c r="AL833" s="174"/>
      <c r="AM833" s="174"/>
      <c r="AN833" s="174"/>
    </row>
    <row r="834" spans="1:40" s="44" customFormat="1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  <c r="AI834" s="174"/>
      <c r="AJ834" s="174"/>
      <c r="AK834" s="174"/>
      <c r="AL834" s="174"/>
      <c r="AM834" s="174"/>
      <c r="AN834" s="174"/>
    </row>
    <row r="835" spans="1:40" s="44" customFormat="1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  <c r="AI835" s="174"/>
      <c r="AJ835" s="174"/>
      <c r="AK835" s="174"/>
      <c r="AL835" s="174"/>
      <c r="AM835" s="174"/>
      <c r="AN835" s="174"/>
    </row>
    <row r="836" spans="1:40" s="44" customFormat="1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  <c r="AI836" s="174"/>
      <c r="AJ836" s="174"/>
      <c r="AK836" s="174"/>
      <c r="AL836" s="174"/>
      <c r="AM836" s="174"/>
      <c r="AN836" s="174"/>
    </row>
    <row r="837" spans="1:40" s="44" customFormat="1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  <c r="AI837" s="174"/>
      <c r="AJ837" s="174"/>
      <c r="AK837" s="174"/>
      <c r="AL837" s="174"/>
      <c r="AM837" s="174"/>
      <c r="AN837" s="174"/>
    </row>
    <row r="838" spans="1:40" s="44" customFormat="1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  <c r="AI838" s="174"/>
      <c r="AJ838" s="174"/>
      <c r="AK838" s="174"/>
      <c r="AL838" s="174"/>
      <c r="AM838" s="174"/>
      <c r="AN838" s="174"/>
    </row>
    <row r="839" spans="1:40" s="44" customFormat="1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  <c r="AI839" s="174"/>
      <c r="AJ839" s="174"/>
      <c r="AK839" s="174"/>
      <c r="AL839" s="174"/>
      <c r="AM839" s="174"/>
      <c r="AN839" s="174"/>
    </row>
    <row r="840" spans="1:40" s="44" customFormat="1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  <c r="AI840" s="174"/>
      <c r="AJ840" s="174"/>
      <c r="AK840" s="174"/>
      <c r="AL840" s="174"/>
      <c r="AM840" s="174"/>
      <c r="AN840" s="174"/>
    </row>
    <row r="841" spans="1:40" s="44" customFormat="1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  <c r="AI841" s="174"/>
      <c r="AJ841" s="174"/>
      <c r="AK841" s="174"/>
      <c r="AL841" s="174"/>
      <c r="AM841" s="174"/>
      <c r="AN841" s="174"/>
    </row>
    <row r="842" spans="1:40" s="44" customFormat="1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  <c r="AI842" s="174"/>
      <c r="AJ842" s="174"/>
      <c r="AK842" s="174"/>
      <c r="AL842" s="174"/>
      <c r="AM842" s="174"/>
      <c r="AN842" s="174"/>
    </row>
    <row r="843" spans="1:40" s="44" customFormat="1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  <c r="AI843" s="174"/>
      <c r="AJ843" s="174"/>
      <c r="AK843" s="174"/>
      <c r="AL843" s="174"/>
      <c r="AM843" s="174"/>
      <c r="AN843" s="174"/>
    </row>
    <row r="844" spans="1:40" s="44" customFormat="1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  <c r="AI844" s="174"/>
      <c r="AJ844" s="174"/>
      <c r="AK844" s="174"/>
      <c r="AL844" s="174"/>
      <c r="AM844" s="174"/>
      <c r="AN844" s="174"/>
    </row>
    <row r="845" spans="1:40" s="44" customFormat="1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  <c r="AI845" s="174"/>
      <c r="AJ845" s="174"/>
      <c r="AK845" s="174"/>
      <c r="AL845" s="174"/>
      <c r="AM845" s="174"/>
      <c r="AN845" s="174"/>
    </row>
    <row r="846" spans="1:40" s="44" customFormat="1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  <c r="AI846" s="174"/>
      <c r="AJ846" s="174"/>
      <c r="AK846" s="174"/>
      <c r="AL846" s="174"/>
      <c r="AM846" s="174"/>
      <c r="AN846" s="174"/>
    </row>
    <row r="847" spans="1:40" s="44" customFormat="1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  <c r="AI847" s="174"/>
      <c r="AJ847" s="174"/>
      <c r="AK847" s="174"/>
      <c r="AL847" s="174"/>
      <c r="AM847" s="174"/>
      <c r="AN847" s="174"/>
    </row>
    <row r="848" spans="1:40" s="44" customFormat="1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  <c r="AI848" s="174"/>
      <c r="AJ848" s="174"/>
      <c r="AK848" s="174"/>
      <c r="AL848" s="174"/>
      <c r="AM848" s="174"/>
      <c r="AN848" s="174"/>
    </row>
    <row r="849" spans="1:40" s="44" customFormat="1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  <c r="AI849" s="174"/>
      <c r="AJ849" s="174"/>
      <c r="AK849" s="174"/>
      <c r="AL849" s="174"/>
      <c r="AM849" s="174"/>
      <c r="AN849" s="174"/>
    </row>
    <row r="850" spans="1:40" s="44" customFormat="1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  <c r="AI850" s="174"/>
      <c r="AJ850" s="174"/>
      <c r="AK850" s="174"/>
      <c r="AL850" s="174"/>
      <c r="AM850" s="174"/>
      <c r="AN850" s="174"/>
    </row>
    <row r="851" spans="1:40" s="44" customFormat="1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  <c r="AI851" s="174"/>
      <c r="AJ851" s="174"/>
      <c r="AK851" s="174"/>
      <c r="AL851" s="174"/>
      <c r="AM851" s="174"/>
      <c r="AN851" s="174"/>
    </row>
    <row r="852" spans="1:40" s="44" customFormat="1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  <c r="AI852" s="174"/>
      <c r="AJ852" s="174"/>
      <c r="AK852" s="174"/>
      <c r="AL852" s="174"/>
      <c r="AM852" s="174"/>
      <c r="AN852" s="174"/>
    </row>
    <row r="853" spans="1:40" s="44" customFormat="1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  <c r="AI853" s="174"/>
      <c r="AJ853" s="174"/>
      <c r="AK853" s="174"/>
      <c r="AL853" s="174"/>
      <c r="AM853" s="174"/>
      <c r="AN853" s="174"/>
    </row>
    <row r="854" spans="1:40" s="44" customFormat="1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  <c r="AI854" s="174"/>
      <c r="AJ854" s="174"/>
      <c r="AK854" s="174"/>
      <c r="AL854" s="174"/>
      <c r="AM854" s="174"/>
      <c r="AN854" s="174"/>
    </row>
    <row r="855" spans="1:40" s="44" customFormat="1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  <c r="AI855" s="174"/>
      <c r="AJ855" s="174"/>
      <c r="AK855" s="174"/>
      <c r="AL855" s="174"/>
      <c r="AM855" s="174"/>
      <c r="AN855" s="174"/>
    </row>
    <row r="856" spans="1:40" s="44" customFormat="1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  <c r="AI856" s="174"/>
      <c r="AJ856" s="174"/>
      <c r="AK856" s="174"/>
      <c r="AL856" s="174"/>
      <c r="AM856" s="174"/>
      <c r="AN856" s="174"/>
    </row>
    <row r="857" spans="1:40" s="44" customFormat="1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  <c r="AI857" s="174"/>
      <c r="AJ857" s="174"/>
      <c r="AK857" s="174"/>
      <c r="AL857" s="174"/>
      <c r="AM857" s="174"/>
      <c r="AN857" s="174"/>
    </row>
    <row r="858" spans="1:40" s="44" customFormat="1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  <c r="AI858" s="174"/>
      <c r="AJ858" s="174"/>
      <c r="AK858" s="174"/>
      <c r="AL858" s="174"/>
      <c r="AM858" s="174"/>
      <c r="AN858" s="174"/>
    </row>
    <row r="859" spans="1:40" s="44" customFormat="1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  <c r="AI859" s="174"/>
      <c r="AJ859" s="174"/>
      <c r="AK859" s="174"/>
      <c r="AL859" s="174"/>
      <c r="AM859" s="174"/>
      <c r="AN859" s="174"/>
    </row>
    <row r="860" spans="1:40" s="44" customFormat="1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  <c r="AI860" s="174"/>
      <c r="AJ860" s="174"/>
      <c r="AK860" s="174"/>
      <c r="AL860" s="174"/>
      <c r="AM860" s="174"/>
      <c r="AN860" s="174"/>
    </row>
    <row r="861" spans="1:40" s="44" customFormat="1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  <c r="AI861" s="174"/>
      <c r="AJ861" s="174"/>
      <c r="AK861" s="174"/>
      <c r="AL861" s="174"/>
      <c r="AM861" s="174"/>
      <c r="AN861" s="174"/>
    </row>
    <row r="862" spans="1:40" s="44" customFormat="1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  <c r="AI862" s="174"/>
      <c r="AJ862" s="174"/>
      <c r="AK862" s="174"/>
      <c r="AL862" s="174"/>
      <c r="AM862" s="174"/>
      <c r="AN862" s="174"/>
    </row>
    <row r="863" spans="1:40" s="44" customFormat="1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  <c r="AI863" s="174"/>
      <c r="AJ863" s="174"/>
      <c r="AK863" s="174"/>
      <c r="AL863" s="174"/>
      <c r="AM863" s="174"/>
      <c r="AN863" s="174"/>
    </row>
    <row r="864" spans="1:40" s="44" customFormat="1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  <c r="AI864" s="174"/>
      <c r="AJ864" s="174"/>
      <c r="AK864" s="174"/>
      <c r="AL864" s="174"/>
      <c r="AM864" s="174"/>
      <c r="AN864" s="174"/>
    </row>
    <row r="865" spans="1:40" s="44" customFormat="1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  <c r="AI865" s="174"/>
      <c r="AJ865" s="174"/>
      <c r="AK865" s="174"/>
      <c r="AL865" s="174"/>
      <c r="AM865" s="174"/>
      <c r="AN865" s="174"/>
    </row>
    <row r="866" spans="1:40" s="44" customFormat="1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  <c r="AI866" s="174"/>
      <c r="AJ866" s="174"/>
      <c r="AK866" s="174"/>
      <c r="AL866" s="174"/>
      <c r="AM866" s="174"/>
      <c r="AN866" s="174"/>
    </row>
    <row r="867" spans="1:40" s="44" customFormat="1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  <c r="AI867" s="174"/>
      <c r="AJ867" s="174"/>
      <c r="AK867" s="174"/>
      <c r="AL867" s="174"/>
      <c r="AM867" s="174"/>
      <c r="AN867" s="174"/>
    </row>
    <row r="868" spans="1:40" s="44" customFormat="1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  <c r="AI868" s="174"/>
      <c r="AJ868" s="174"/>
      <c r="AK868" s="174"/>
      <c r="AL868" s="174"/>
      <c r="AM868" s="174"/>
      <c r="AN868" s="174"/>
    </row>
    <row r="869" spans="1:40" s="44" customFormat="1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  <c r="AI869" s="174"/>
      <c r="AJ869" s="174"/>
      <c r="AK869" s="174"/>
      <c r="AL869" s="174"/>
      <c r="AM869" s="174"/>
      <c r="AN869" s="174"/>
    </row>
    <row r="870" spans="1:40" s="44" customFormat="1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  <c r="AI870" s="174"/>
      <c r="AJ870" s="174"/>
      <c r="AK870" s="174"/>
      <c r="AL870" s="174"/>
      <c r="AM870" s="174"/>
      <c r="AN870" s="174"/>
    </row>
    <row r="871" spans="1:40" s="44" customFormat="1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  <c r="AI871" s="174"/>
      <c r="AJ871" s="174"/>
      <c r="AK871" s="174"/>
      <c r="AL871" s="174"/>
      <c r="AM871" s="174"/>
      <c r="AN871" s="174"/>
    </row>
    <row r="872" spans="1:40" s="44" customFormat="1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  <c r="AI872" s="174"/>
      <c r="AJ872" s="174"/>
      <c r="AK872" s="174"/>
      <c r="AL872" s="174"/>
      <c r="AM872" s="174"/>
      <c r="AN872" s="174"/>
    </row>
    <row r="873" spans="1:40" s="44" customFormat="1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  <c r="AI873" s="174"/>
      <c r="AJ873" s="174"/>
      <c r="AK873" s="174"/>
      <c r="AL873" s="174"/>
      <c r="AM873" s="174"/>
      <c r="AN873" s="174"/>
    </row>
    <row r="874" spans="1:40" s="44" customFormat="1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  <c r="AI874" s="174"/>
      <c r="AJ874" s="174"/>
      <c r="AK874" s="174"/>
      <c r="AL874" s="174"/>
      <c r="AM874" s="174"/>
      <c r="AN874" s="174"/>
    </row>
    <row r="875" spans="1:40" s="44" customFormat="1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  <c r="AI875" s="174"/>
      <c r="AJ875" s="174"/>
      <c r="AK875" s="174"/>
      <c r="AL875" s="174"/>
      <c r="AM875" s="174"/>
      <c r="AN875" s="174"/>
    </row>
    <row r="876" spans="1:40" s="44" customFormat="1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  <c r="AI876" s="174"/>
      <c r="AJ876" s="174"/>
      <c r="AK876" s="174"/>
      <c r="AL876" s="174"/>
      <c r="AM876" s="174"/>
      <c r="AN876" s="174"/>
    </row>
    <row r="877" spans="1:40" s="44" customFormat="1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  <c r="AI877" s="174"/>
      <c r="AJ877" s="174"/>
      <c r="AK877" s="174"/>
      <c r="AL877" s="174"/>
      <c r="AM877" s="174"/>
      <c r="AN877" s="174"/>
    </row>
    <row r="878" spans="1:40" s="44" customFormat="1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  <c r="AI878" s="174"/>
      <c r="AJ878" s="174"/>
      <c r="AK878" s="174"/>
      <c r="AL878" s="174"/>
      <c r="AM878" s="174"/>
      <c r="AN878" s="174"/>
    </row>
    <row r="879" spans="1:40" s="44" customFormat="1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  <c r="AI879" s="174"/>
      <c r="AJ879" s="174"/>
      <c r="AK879" s="174"/>
      <c r="AL879" s="174"/>
      <c r="AM879" s="174"/>
      <c r="AN879" s="174"/>
    </row>
    <row r="880" spans="1:40" s="44" customFormat="1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  <c r="AI880" s="174"/>
      <c r="AJ880" s="174"/>
      <c r="AK880" s="174"/>
      <c r="AL880" s="174"/>
      <c r="AM880" s="174"/>
      <c r="AN880" s="174"/>
    </row>
    <row r="881" spans="1:40" s="44" customFormat="1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  <c r="AI881" s="174"/>
      <c r="AJ881" s="174"/>
      <c r="AK881" s="174"/>
      <c r="AL881" s="174"/>
      <c r="AM881" s="174"/>
      <c r="AN881" s="174"/>
    </row>
    <row r="882" spans="1:40" s="44" customFormat="1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  <c r="AI882" s="174"/>
      <c r="AJ882" s="174"/>
      <c r="AK882" s="174"/>
      <c r="AL882" s="174"/>
      <c r="AM882" s="174"/>
      <c r="AN882" s="174"/>
    </row>
    <row r="883" spans="1:40" s="44" customFormat="1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  <c r="AI883" s="174"/>
      <c r="AJ883" s="174"/>
      <c r="AK883" s="174"/>
      <c r="AL883" s="174"/>
      <c r="AM883" s="174"/>
      <c r="AN883" s="174"/>
    </row>
    <row r="884" spans="1:40" s="44" customFormat="1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  <c r="AI884" s="174"/>
      <c r="AJ884" s="174"/>
      <c r="AK884" s="174"/>
      <c r="AL884" s="174"/>
      <c r="AM884" s="174"/>
      <c r="AN884" s="174"/>
    </row>
    <row r="885" spans="1:40" s="44" customFormat="1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  <c r="AI885" s="174"/>
      <c r="AJ885" s="174"/>
      <c r="AK885" s="174"/>
      <c r="AL885" s="174"/>
      <c r="AM885" s="174"/>
      <c r="AN885" s="174"/>
    </row>
    <row r="886" spans="1:40" s="44" customFormat="1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  <c r="AI886" s="174"/>
      <c r="AJ886" s="174"/>
      <c r="AK886" s="174"/>
      <c r="AL886" s="174"/>
      <c r="AM886" s="174"/>
      <c r="AN886" s="174"/>
    </row>
    <row r="887" spans="1:40" s="44" customFormat="1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  <c r="AI887" s="174"/>
      <c r="AJ887" s="174"/>
      <c r="AK887" s="174"/>
      <c r="AL887" s="174"/>
      <c r="AM887" s="174"/>
      <c r="AN887" s="174"/>
    </row>
    <row r="888" spans="1:40" s="44" customFormat="1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  <c r="AI888" s="174"/>
      <c r="AJ888" s="174"/>
      <c r="AK888" s="174"/>
      <c r="AL888" s="174"/>
      <c r="AM888" s="174"/>
      <c r="AN888" s="174"/>
    </row>
    <row r="889" spans="1:40" s="44" customFormat="1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  <c r="AI889" s="174"/>
      <c r="AJ889" s="174"/>
      <c r="AK889" s="174"/>
      <c r="AL889" s="174"/>
      <c r="AM889" s="174"/>
      <c r="AN889" s="174"/>
    </row>
    <row r="890" spans="1:40" s="44" customFormat="1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  <c r="AI890" s="174"/>
      <c r="AJ890" s="174"/>
      <c r="AK890" s="174"/>
      <c r="AL890" s="174"/>
      <c r="AM890" s="174"/>
      <c r="AN890" s="174"/>
    </row>
    <row r="891" spans="1:40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40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40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40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40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40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40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40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40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40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40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40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40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40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40" s="44" customFormat="1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  <c r="AI905" s="174"/>
      <c r="AJ905" s="174"/>
      <c r="AK905" s="174"/>
      <c r="AL905" s="174"/>
      <c r="AM905" s="174"/>
      <c r="AN905" s="174"/>
    </row>
    <row r="906" spans="1:40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40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40" s="44" customFormat="1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145"/>
      <c r="J908" s="145"/>
      <c r="K908" s="145"/>
      <c r="L908" s="145"/>
      <c r="M908" s="145"/>
      <c r="N908" s="14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  <c r="AI908" s="174"/>
      <c r="AJ908" s="174"/>
      <c r="AK908" s="174"/>
      <c r="AL908" s="174"/>
      <c r="AM908" s="174"/>
      <c r="AN908" s="174"/>
    </row>
    <row r="909" spans="1:40" s="44" customFormat="1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  <c r="AI909" s="174"/>
      <c r="AJ909" s="174"/>
      <c r="AK909" s="174"/>
      <c r="AL909" s="174"/>
      <c r="AM909" s="174"/>
      <c r="AN909" s="174"/>
    </row>
    <row r="910" spans="1:40" s="44" customFormat="1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  <c r="AI910" s="174"/>
      <c r="AJ910" s="174"/>
      <c r="AK910" s="174"/>
      <c r="AL910" s="174"/>
      <c r="AM910" s="174"/>
      <c r="AN910" s="174"/>
    </row>
    <row r="911" spans="1:40" s="44" customFormat="1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  <c r="AI911" s="174"/>
      <c r="AJ911" s="174"/>
      <c r="AK911" s="174"/>
      <c r="AL911" s="174"/>
      <c r="AM911" s="174"/>
      <c r="AN911" s="174"/>
    </row>
    <row r="912" spans="1:40" s="44" customFormat="1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  <c r="AI912" s="174"/>
      <c r="AJ912" s="174"/>
      <c r="AK912" s="174"/>
      <c r="AL912" s="174"/>
      <c r="AM912" s="174"/>
      <c r="AN912" s="174"/>
    </row>
    <row r="913" spans="1:40" s="44" customFormat="1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  <c r="AI913" s="174"/>
      <c r="AJ913" s="174"/>
      <c r="AK913" s="174"/>
      <c r="AL913" s="174"/>
      <c r="AM913" s="174"/>
      <c r="AN913" s="174"/>
    </row>
    <row r="914" spans="1:40" s="44" customFormat="1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  <c r="AI914" s="174"/>
      <c r="AJ914" s="174"/>
      <c r="AK914" s="174"/>
      <c r="AL914" s="174"/>
      <c r="AM914" s="174"/>
      <c r="AN914" s="174"/>
    </row>
    <row r="915" spans="1:40" s="44" customFormat="1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  <c r="AI915" s="174"/>
      <c r="AJ915" s="174"/>
      <c r="AK915" s="174"/>
      <c r="AL915" s="174"/>
      <c r="AM915" s="174"/>
      <c r="AN915" s="174"/>
    </row>
    <row r="916" spans="1:40" s="44" customFormat="1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  <c r="AI916" s="174"/>
      <c r="AJ916" s="174"/>
      <c r="AK916" s="174"/>
      <c r="AL916" s="174"/>
      <c r="AM916" s="174"/>
      <c r="AN916" s="174"/>
    </row>
    <row r="917" spans="1:40" s="44" customFormat="1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  <c r="AI917" s="174"/>
      <c r="AJ917" s="174"/>
      <c r="AK917" s="174"/>
      <c r="AL917" s="174"/>
      <c r="AM917" s="174"/>
      <c r="AN917" s="174"/>
    </row>
    <row r="918" spans="1:40" s="44" customFormat="1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  <c r="AI918" s="174"/>
      <c r="AJ918" s="174"/>
      <c r="AK918" s="174"/>
      <c r="AL918" s="174"/>
      <c r="AM918" s="174"/>
      <c r="AN918" s="174"/>
    </row>
    <row r="919" spans="1:40" s="44" customFormat="1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  <c r="AI919" s="174"/>
      <c r="AJ919" s="174"/>
      <c r="AK919" s="174"/>
      <c r="AL919" s="174"/>
      <c r="AM919" s="174"/>
      <c r="AN919" s="174"/>
    </row>
    <row r="920" spans="1:40" s="44" customFormat="1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  <c r="AI920" s="174"/>
      <c r="AJ920" s="174"/>
      <c r="AK920" s="174"/>
      <c r="AL920" s="174"/>
      <c r="AM920" s="174"/>
      <c r="AN920" s="174"/>
    </row>
    <row r="921" spans="1:40" s="44" customFormat="1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  <c r="AI921" s="174"/>
      <c r="AJ921" s="174"/>
      <c r="AK921" s="174"/>
      <c r="AL921" s="174"/>
      <c r="AM921" s="174"/>
      <c r="AN921" s="174"/>
    </row>
    <row r="922" spans="1:40" s="44" customFormat="1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  <c r="AI922" s="174"/>
      <c r="AJ922" s="174"/>
      <c r="AK922" s="174"/>
      <c r="AL922" s="174"/>
      <c r="AM922" s="174"/>
      <c r="AN922" s="174"/>
    </row>
    <row r="923" spans="1:40" s="44" customFormat="1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  <c r="AI923" s="174"/>
      <c r="AJ923" s="174"/>
      <c r="AK923" s="174"/>
      <c r="AL923" s="174"/>
      <c r="AM923" s="174"/>
      <c r="AN923" s="174"/>
    </row>
    <row r="924" spans="1:40" s="44" customFormat="1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  <c r="AI924" s="174"/>
      <c r="AJ924" s="174"/>
      <c r="AK924" s="174"/>
      <c r="AL924" s="174"/>
      <c r="AM924" s="174"/>
      <c r="AN924" s="174"/>
    </row>
    <row r="925" spans="1:40" s="44" customFormat="1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  <c r="AI925" s="174"/>
      <c r="AJ925" s="174"/>
      <c r="AK925" s="174"/>
      <c r="AL925" s="174"/>
      <c r="AM925" s="174"/>
      <c r="AN925" s="174"/>
    </row>
    <row r="926" spans="1:40" s="44" customFormat="1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  <c r="AI926" s="174"/>
      <c r="AJ926" s="174"/>
      <c r="AK926" s="174"/>
      <c r="AL926" s="174"/>
      <c r="AM926" s="174"/>
      <c r="AN926" s="174"/>
    </row>
    <row r="927" spans="1:40" s="44" customFormat="1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  <c r="AI927" s="174"/>
      <c r="AJ927" s="174"/>
      <c r="AK927" s="174"/>
      <c r="AL927" s="174"/>
      <c r="AM927" s="174"/>
      <c r="AN927" s="174"/>
    </row>
    <row r="928" spans="1:40" s="44" customFormat="1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  <c r="AI928" s="174"/>
      <c r="AJ928" s="174"/>
      <c r="AK928" s="174"/>
      <c r="AL928" s="174"/>
      <c r="AM928" s="174"/>
      <c r="AN928" s="174"/>
    </row>
    <row r="929" spans="1:40" s="44" customFormat="1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  <c r="AI929" s="174"/>
      <c r="AJ929" s="174"/>
      <c r="AK929" s="174"/>
      <c r="AL929" s="174"/>
      <c r="AM929" s="174"/>
      <c r="AN929" s="174"/>
    </row>
    <row r="930" spans="1:40" s="44" customFormat="1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  <c r="AI930" s="174"/>
      <c r="AJ930" s="174"/>
      <c r="AK930" s="174"/>
      <c r="AL930" s="174"/>
      <c r="AM930" s="174"/>
      <c r="AN930" s="174"/>
    </row>
    <row r="931" spans="1:40" s="44" customFormat="1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  <c r="AI931" s="174"/>
      <c r="AJ931" s="174"/>
      <c r="AK931" s="174"/>
      <c r="AL931" s="174"/>
      <c r="AM931" s="174"/>
      <c r="AN931" s="174"/>
    </row>
    <row r="932" spans="1:40" s="44" customFormat="1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  <c r="AI932" s="174"/>
      <c r="AJ932" s="174"/>
      <c r="AK932" s="174"/>
      <c r="AL932" s="174"/>
      <c r="AM932" s="174"/>
      <c r="AN932" s="174"/>
    </row>
    <row r="933" spans="1:40" s="44" customFormat="1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  <c r="AI933" s="174"/>
      <c r="AJ933" s="174"/>
      <c r="AK933" s="174"/>
      <c r="AL933" s="174"/>
      <c r="AM933" s="174"/>
      <c r="AN933" s="174"/>
    </row>
    <row r="934" spans="1:40" s="44" customFormat="1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  <c r="AI934" s="174"/>
      <c r="AJ934" s="174"/>
      <c r="AK934" s="174"/>
      <c r="AL934" s="174"/>
      <c r="AM934" s="174"/>
      <c r="AN934" s="174"/>
    </row>
    <row r="935" spans="1:40" s="44" customFormat="1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  <c r="AI935" s="174"/>
      <c r="AJ935" s="174"/>
      <c r="AK935" s="174"/>
      <c r="AL935" s="174"/>
      <c r="AM935" s="174"/>
      <c r="AN935" s="174"/>
    </row>
    <row r="936" spans="1:40" s="44" customFormat="1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  <c r="AI936" s="174"/>
      <c r="AJ936" s="174"/>
      <c r="AK936" s="174"/>
      <c r="AL936" s="174"/>
      <c r="AM936" s="174"/>
      <c r="AN936" s="174"/>
    </row>
    <row r="937" spans="1:40" s="44" customFormat="1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  <c r="AI937" s="174"/>
      <c r="AJ937" s="174"/>
      <c r="AK937" s="174"/>
      <c r="AL937" s="174"/>
      <c r="AM937" s="174"/>
      <c r="AN937" s="174"/>
    </row>
    <row r="938" spans="1:40" s="44" customFormat="1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  <c r="AI938" s="174"/>
      <c r="AJ938" s="174"/>
      <c r="AK938" s="174"/>
      <c r="AL938" s="174"/>
      <c r="AM938" s="174"/>
      <c r="AN938" s="174"/>
    </row>
    <row r="939" spans="1:40" s="44" customFormat="1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  <c r="AI939" s="174"/>
      <c r="AJ939" s="174"/>
      <c r="AK939" s="174"/>
      <c r="AL939" s="174"/>
      <c r="AM939" s="174"/>
      <c r="AN939" s="174"/>
    </row>
    <row r="940" spans="1:40" s="44" customFormat="1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  <c r="AI940" s="174"/>
      <c r="AJ940" s="174"/>
      <c r="AK940" s="174"/>
      <c r="AL940" s="174"/>
      <c r="AM940" s="174"/>
      <c r="AN940" s="174"/>
    </row>
    <row r="941" spans="1:40" s="44" customFormat="1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  <c r="AI941" s="174"/>
      <c r="AJ941" s="174"/>
      <c r="AK941" s="174"/>
      <c r="AL941" s="174"/>
      <c r="AM941" s="174"/>
      <c r="AN941" s="174"/>
    </row>
    <row r="942" spans="1:40" s="44" customFormat="1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  <c r="AI942" s="174"/>
      <c r="AJ942" s="174"/>
      <c r="AK942" s="174"/>
      <c r="AL942" s="174"/>
      <c r="AM942" s="174"/>
      <c r="AN942" s="174"/>
    </row>
    <row r="943" spans="1:40" s="44" customFormat="1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  <c r="AI943" s="174"/>
      <c r="AJ943" s="174"/>
      <c r="AK943" s="174"/>
      <c r="AL943" s="174"/>
      <c r="AM943" s="174"/>
      <c r="AN943" s="174"/>
    </row>
    <row r="944" spans="1:40" s="44" customFormat="1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  <c r="AI944" s="174"/>
      <c r="AJ944" s="174"/>
      <c r="AK944" s="174"/>
      <c r="AL944" s="174"/>
      <c r="AM944" s="174"/>
      <c r="AN944" s="174"/>
    </row>
    <row r="945" spans="1:40" s="44" customFormat="1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  <c r="AI945" s="174"/>
      <c r="AJ945" s="174"/>
      <c r="AK945" s="174"/>
      <c r="AL945" s="174"/>
      <c r="AM945" s="174"/>
      <c r="AN945" s="174"/>
    </row>
    <row r="946" spans="1:40" s="44" customFormat="1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  <c r="AI946" s="174"/>
      <c r="AJ946" s="174"/>
      <c r="AK946" s="174"/>
      <c r="AL946" s="174"/>
      <c r="AM946" s="174"/>
      <c r="AN946" s="174"/>
    </row>
    <row r="947" spans="1:40" s="44" customFormat="1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  <c r="AI947" s="174"/>
      <c r="AJ947" s="174"/>
      <c r="AK947" s="174"/>
      <c r="AL947" s="174"/>
      <c r="AM947" s="174"/>
      <c r="AN947" s="174"/>
    </row>
    <row r="948" spans="1:40" s="44" customFormat="1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  <c r="AI948" s="174"/>
      <c r="AJ948" s="174"/>
      <c r="AK948" s="174"/>
      <c r="AL948" s="174"/>
      <c r="AM948" s="174"/>
      <c r="AN948" s="174"/>
    </row>
    <row r="949" spans="1:40" s="44" customFormat="1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  <c r="AI949" s="174"/>
      <c r="AJ949" s="174"/>
      <c r="AK949" s="174"/>
      <c r="AL949" s="174"/>
      <c r="AM949" s="174"/>
      <c r="AN949" s="174"/>
    </row>
    <row r="950" spans="1:40" s="44" customFormat="1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  <c r="AI950" s="174"/>
      <c r="AJ950" s="174"/>
      <c r="AK950" s="174"/>
      <c r="AL950" s="174"/>
      <c r="AM950" s="174"/>
      <c r="AN950" s="174"/>
    </row>
    <row r="951" spans="1:40" s="44" customFormat="1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  <c r="AI951" s="174"/>
      <c r="AJ951" s="174"/>
      <c r="AK951" s="174"/>
      <c r="AL951" s="174"/>
      <c r="AM951" s="174"/>
      <c r="AN951" s="174"/>
    </row>
    <row r="952" spans="1:40" s="44" customFormat="1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  <c r="AI952" s="174"/>
      <c r="AJ952" s="174"/>
      <c r="AK952" s="174"/>
      <c r="AL952" s="174"/>
      <c r="AM952" s="174"/>
      <c r="AN952" s="174"/>
    </row>
    <row r="953" spans="1:40" s="44" customFormat="1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  <c r="AI953" s="174"/>
      <c r="AJ953" s="174"/>
      <c r="AK953" s="174"/>
      <c r="AL953" s="174"/>
      <c r="AM953" s="174"/>
      <c r="AN953" s="174"/>
    </row>
    <row r="954" spans="1:40" s="44" customFormat="1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  <c r="AI954" s="174"/>
      <c r="AJ954" s="174"/>
      <c r="AK954" s="174"/>
      <c r="AL954" s="174"/>
      <c r="AM954" s="174"/>
      <c r="AN954" s="174"/>
    </row>
    <row r="955" spans="1:40" s="44" customFormat="1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  <c r="AI955" s="174"/>
      <c r="AJ955" s="174"/>
      <c r="AK955" s="174"/>
      <c r="AL955" s="174"/>
      <c r="AM955" s="174"/>
      <c r="AN955" s="174"/>
    </row>
    <row r="956" spans="1:40" s="44" customFormat="1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  <c r="AI956" s="174"/>
      <c r="AJ956" s="174"/>
      <c r="AK956" s="174"/>
      <c r="AL956" s="174"/>
      <c r="AM956" s="174"/>
      <c r="AN956" s="174"/>
    </row>
    <row r="957" spans="1:40" s="44" customFormat="1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  <c r="AI957" s="174"/>
      <c r="AJ957" s="174"/>
      <c r="AK957" s="174"/>
      <c r="AL957" s="174"/>
      <c r="AM957" s="174"/>
      <c r="AN957" s="174"/>
    </row>
    <row r="958" spans="1:40" s="44" customFormat="1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  <c r="AI958" s="174"/>
      <c r="AJ958" s="174"/>
      <c r="AK958" s="174"/>
      <c r="AL958" s="174"/>
      <c r="AM958" s="174"/>
      <c r="AN958" s="174"/>
    </row>
    <row r="959" spans="1:40" s="44" customFormat="1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  <c r="AI959" s="174"/>
      <c r="AJ959" s="174"/>
      <c r="AK959" s="174"/>
      <c r="AL959" s="174"/>
      <c r="AM959" s="174"/>
      <c r="AN959" s="174"/>
    </row>
    <row r="960" spans="1:40" s="44" customFormat="1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  <c r="AI960" s="174"/>
      <c r="AJ960" s="174"/>
      <c r="AK960" s="174"/>
      <c r="AL960" s="174"/>
      <c r="AM960" s="174"/>
      <c r="AN960" s="174"/>
    </row>
    <row r="961" spans="1:40" s="44" customFormat="1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  <c r="AI961" s="174"/>
      <c r="AJ961" s="174"/>
      <c r="AK961" s="174"/>
      <c r="AL961" s="174"/>
      <c r="AM961" s="174"/>
      <c r="AN961" s="174"/>
    </row>
    <row r="962" spans="1:40" s="44" customFormat="1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  <c r="AI962" s="174"/>
      <c r="AJ962" s="174"/>
      <c r="AK962" s="174"/>
      <c r="AL962" s="174"/>
      <c r="AM962" s="174"/>
      <c r="AN962" s="174"/>
    </row>
    <row r="963" spans="1:40" s="44" customFormat="1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  <c r="AI963" s="174"/>
      <c r="AJ963" s="174"/>
      <c r="AK963" s="174"/>
      <c r="AL963" s="174"/>
      <c r="AM963" s="174"/>
      <c r="AN963" s="174"/>
    </row>
    <row r="964" spans="1:40" s="44" customFormat="1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  <c r="AI964" s="174"/>
      <c r="AJ964" s="174"/>
      <c r="AK964" s="174"/>
      <c r="AL964" s="174"/>
      <c r="AM964" s="174"/>
      <c r="AN964" s="174"/>
    </row>
    <row r="965" spans="1:40" s="44" customFormat="1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  <c r="AI965" s="174"/>
      <c r="AJ965" s="174"/>
      <c r="AK965" s="174"/>
      <c r="AL965" s="174"/>
      <c r="AM965" s="174"/>
      <c r="AN965" s="174"/>
    </row>
    <row r="966" spans="1:40" s="44" customFormat="1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  <c r="AI966" s="174"/>
      <c r="AJ966" s="174"/>
      <c r="AK966" s="174"/>
      <c r="AL966" s="174"/>
      <c r="AM966" s="174"/>
      <c r="AN966" s="174"/>
    </row>
    <row r="967" spans="1:40" s="44" customFormat="1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  <c r="AI967" s="174"/>
      <c r="AJ967" s="174"/>
      <c r="AK967" s="174"/>
      <c r="AL967" s="174"/>
      <c r="AM967" s="174"/>
      <c r="AN967" s="174"/>
    </row>
    <row r="968" spans="1:40" s="44" customFormat="1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  <c r="AI968" s="174"/>
      <c r="AJ968" s="174"/>
      <c r="AK968" s="174"/>
      <c r="AL968" s="174"/>
      <c r="AM968" s="174"/>
      <c r="AN968" s="174"/>
    </row>
    <row r="969" spans="1:40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40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40" s="44" customFormat="1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  <c r="AI971" s="174"/>
      <c r="AJ971" s="174"/>
      <c r="AK971" s="174"/>
      <c r="AL971" s="174"/>
      <c r="AM971" s="174"/>
      <c r="AN971" s="174"/>
    </row>
    <row r="972" spans="1:40" s="44" customFormat="1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  <c r="AI972" s="174"/>
      <c r="AJ972" s="174"/>
      <c r="AK972" s="174"/>
      <c r="AL972" s="174"/>
      <c r="AM972" s="174"/>
      <c r="AN972" s="174"/>
    </row>
    <row r="973" spans="1:40" s="44" customFormat="1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  <c r="AI973" s="174"/>
      <c r="AJ973" s="174"/>
      <c r="AK973" s="174"/>
      <c r="AL973" s="174"/>
      <c r="AM973" s="174"/>
      <c r="AN973" s="174"/>
    </row>
    <row r="974" spans="1:40" s="44" customFormat="1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  <c r="AI974" s="174"/>
      <c r="AJ974" s="174"/>
      <c r="AK974" s="174"/>
      <c r="AL974" s="174"/>
      <c r="AM974" s="174"/>
      <c r="AN974" s="174"/>
    </row>
    <row r="975" spans="1:40" s="44" customFormat="1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  <c r="AI975" s="174"/>
      <c r="AJ975" s="174"/>
      <c r="AK975" s="174"/>
      <c r="AL975" s="174"/>
      <c r="AM975" s="174"/>
      <c r="AN975" s="174"/>
    </row>
    <row r="976" spans="1:40" s="44" customFormat="1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  <c r="AI976" s="174"/>
      <c r="AJ976" s="174"/>
      <c r="AK976" s="174"/>
      <c r="AL976" s="174"/>
      <c r="AM976" s="174"/>
      <c r="AN976" s="174"/>
    </row>
    <row r="977" spans="1:40" s="44" customFormat="1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  <c r="AI977" s="174"/>
      <c r="AJ977" s="174"/>
      <c r="AK977" s="174"/>
      <c r="AL977" s="174"/>
      <c r="AM977" s="174"/>
      <c r="AN977" s="174"/>
    </row>
    <row r="978" spans="1:40" s="44" customFormat="1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  <c r="AI978" s="174"/>
      <c r="AJ978" s="174"/>
      <c r="AK978" s="174"/>
      <c r="AL978" s="174"/>
      <c r="AM978" s="174"/>
      <c r="AN978" s="174"/>
    </row>
    <row r="979" spans="1:40" s="44" customFormat="1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  <c r="AI979" s="174"/>
      <c r="AJ979" s="174"/>
      <c r="AK979" s="174"/>
      <c r="AL979" s="174"/>
      <c r="AM979" s="174"/>
      <c r="AN979" s="174"/>
    </row>
    <row r="980" spans="1:40" s="44" customFormat="1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  <c r="AI980" s="174"/>
      <c r="AJ980" s="174"/>
      <c r="AK980" s="174"/>
      <c r="AL980" s="174"/>
      <c r="AM980" s="174"/>
      <c r="AN980" s="174"/>
    </row>
    <row r="981" spans="1:40" s="44" customFormat="1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  <c r="AI981" s="174"/>
      <c r="AJ981" s="174"/>
      <c r="AK981" s="174"/>
      <c r="AL981" s="174"/>
      <c r="AM981" s="174"/>
      <c r="AN981" s="174"/>
    </row>
    <row r="982" spans="1:40" s="44" customFormat="1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  <c r="AI982" s="174"/>
      <c r="AJ982" s="174"/>
      <c r="AK982" s="174"/>
      <c r="AL982" s="174"/>
      <c r="AM982" s="174"/>
      <c r="AN982" s="174"/>
    </row>
    <row r="983" spans="1:40" s="44" customFormat="1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  <c r="AI983" s="174"/>
      <c r="AJ983" s="174"/>
      <c r="AK983" s="174"/>
      <c r="AL983" s="174"/>
      <c r="AM983" s="174"/>
      <c r="AN983" s="174"/>
    </row>
    <row r="984" spans="1:40" s="44" customFormat="1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  <c r="AI984" s="174"/>
      <c r="AJ984" s="174"/>
      <c r="AK984" s="174"/>
      <c r="AL984" s="174"/>
      <c r="AM984" s="174"/>
      <c r="AN984" s="174"/>
    </row>
    <row r="985" spans="1:40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40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40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40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40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40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>
        <v>40544</v>
      </c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40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40549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40549</v>
      </c>
      <c r="AI991" s="176" t="str">
        <f>O992</f>
        <v>Select</v>
      </c>
    </row>
    <row r="992" spans="1:40" s="44" customFormat="1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  <c r="AI992" s="174"/>
      <c r="AJ992" s="174"/>
      <c r="AK992" s="174"/>
      <c r="AL992" s="174"/>
      <c r="AM992" s="174"/>
      <c r="AN992" s="174"/>
    </row>
    <row r="993" spans="1:40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40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40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40" s="44" customFormat="1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  <c r="AI996" s="174"/>
      <c r="AJ996" s="174"/>
      <c r="AK996" s="174"/>
      <c r="AL996" s="174"/>
      <c r="AM996" s="174"/>
      <c r="AN996" s="174"/>
    </row>
    <row r="997" spans="1:40" s="44" customFormat="1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  <c r="AI997" s="174"/>
      <c r="AJ997" s="174"/>
      <c r="AK997" s="174"/>
      <c r="AL997" s="174"/>
      <c r="AM997" s="174"/>
      <c r="AN997" s="174"/>
    </row>
    <row r="998" spans="1:40" s="44" customFormat="1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  <c r="AI998" s="174"/>
      <c r="AJ998" s="174"/>
      <c r="AK998" s="174"/>
      <c r="AL998" s="174"/>
      <c r="AM998" s="174"/>
      <c r="AN998" s="174"/>
    </row>
    <row r="999" spans="1:40" s="44" customFormat="1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  <c r="AI999" s="174"/>
      <c r="AJ999" s="174"/>
      <c r="AK999" s="174"/>
      <c r="AL999" s="174"/>
      <c r="AM999" s="174"/>
      <c r="AN999" s="174"/>
    </row>
    <row r="1000" spans="1:40" s="44" customFormat="1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  <c r="AI1000" s="174"/>
      <c r="AJ1000" s="174"/>
      <c r="AK1000" s="174"/>
      <c r="AL1000" s="174"/>
      <c r="AM1000" s="174"/>
      <c r="AN1000" s="174"/>
    </row>
    <row r="1001" spans="1:40" s="44" customFormat="1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  <c r="AI1001" s="174"/>
      <c r="AJ1001" s="174"/>
      <c r="AK1001" s="174"/>
      <c r="AL1001" s="174"/>
      <c r="AM1001" s="174"/>
      <c r="AN1001" s="174"/>
    </row>
    <row r="1002" spans="1:40" s="44" customFormat="1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  <c r="AI1002" s="174"/>
      <c r="AJ1002" s="174"/>
      <c r="AK1002" s="174"/>
      <c r="AL1002" s="174"/>
      <c r="AM1002" s="174"/>
      <c r="AN1002" s="174"/>
    </row>
    <row r="1003" spans="1:40" s="44" customFormat="1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  <c r="AI1003" s="174"/>
      <c r="AJ1003" s="174"/>
      <c r="AK1003" s="174"/>
      <c r="AL1003" s="174"/>
      <c r="AM1003" s="174"/>
      <c r="AN1003" s="174"/>
    </row>
    <row r="1004" spans="1:40" s="44" customFormat="1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  <c r="AI1004" s="174"/>
      <c r="AJ1004" s="174"/>
      <c r="AK1004" s="174"/>
      <c r="AL1004" s="174"/>
      <c r="AM1004" s="174"/>
      <c r="AN1004" s="174"/>
    </row>
    <row r="1005" spans="1:40" s="44" customFormat="1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  <c r="AI1005" s="174"/>
      <c r="AJ1005" s="174"/>
      <c r="AK1005" s="174"/>
      <c r="AL1005" s="174"/>
      <c r="AM1005" s="174"/>
      <c r="AN1005" s="174"/>
    </row>
    <row r="1006" spans="1:40" s="44" customFormat="1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  <c r="AI1006" s="174"/>
      <c r="AJ1006" s="174"/>
      <c r="AK1006" s="174"/>
      <c r="AL1006" s="174"/>
      <c r="AM1006" s="174"/>
      <c r="AN1006" s="174"/>
    </row>
    <row r="1007" spans="1:40" s="44" customFormat="1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  <c r="AI1007" s="174"/>
      <c r="AJ1007" s="174"/>
      <c r="AK1007" s="174"/>
      <c r="AL1007" s="174"/>
      <c r="AM1007" s="174"/>
      <c r="AN1007" s="174"/>
    </row>
    <row r="1008" spans="1:40" s="44" customFormat="1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  <c r="AI1008" s="174"/>
      <c r="AJ1008" s="174"/>
      <c r="AK1008" s="174"/>
      <c r="AL1008" s="174"/>
      <c r="AM1008" s="174"/>
      <c r="AN1008" s="174"/>
    </row>
    <row r="1009" spans="1:40" s="44" customFormat="1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  <c r="AI1009" s="174"/>
      <c r="AJ1009" s="174"/>
      <c r="AK1009" s="174"/>
      <c r="AL1009" s="174"/>
      <c r="AM1009" s="174"/>
      <c r="AN1009" s="174"/>
    </row>
    <row r="1010" spans="1:40" s="44" customFormat="1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  <c r="AI1010" s="174"/>
      <c r="AJ1010" s="174"/>
      <c r="AK1010" s="174"/>
      <c r="AL1010" s="174"/>
      <c r="AM1010" s="174"/>
      <c r="AN1010" s="174"/>
    </row>
    <row r="1011" spans="1:40" s="44" customFormat="1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  <c r="AI1011" s="174"/>
      <c r="AJ1011" s="174"/>
      <c r="AK1011" s="174"/>
      <c r="AL1011" s="174"/>
      <c r="AM1011" s="174"/>
      <c r="AN1011" s="174"/>
    </row>
    <row r="1012" spans="1:40" s="44" customFormat="1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  <c r="AI1012" s="174"/>
      <c r="AJ1012" s="174"/>
      <c r="AK1012" s="174"/>
      <c r="AL1012" s="174"/>
      <c r="AM1012" s="174"/>
      <c r="AN1012" s="174"/>
    </row>
    <row r="1013" spans="1:40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40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40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40" s="44" customFormat="1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  <c r="AI1016" s="174"/>
      <c r="AJ1016" s="174"/>
      <c r="AK1016" s="174"/>
      <c r="AL1016" s="174"/>
      <c r="AM1016" s="174"/>
      <c r="AN1016" s="174"/>
    </row>
    <row r="1017" spans="1:40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40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40" s="44" customFormat="1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  <c r="AI1019" s="174"/>
      <c r="AJ1019" s="174"/>
      <c r="AK1019" s="174"/>
      <c r="AL1019" s="174"/>
      <c r="AM1019" s="174"/>
      <c r="AN1019" s="174"/>
    </row>
    <row r="1020" spans="1:40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40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40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40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40" s="44" customFormat="1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  <c r="AI1024" s="174"/>
      <c r="AJ1024" s="174"/>
      <c r="AK1024" s="174"/>
      <c r="AL1024" s="174"/>
      <c r="AM1024" s="174"/>
      <c r="AN1024" s="174"/>
    </row>
    <row r="1025" spans="1:40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40" s="44" customFormat="1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  <c r="AI1026" s="174"/>
      <c r="AJ1026" s="174"/>
      <c r="AK1026" s="174"/>
      <c r="AL1026" s="174"/>
      <c r="AM1026" s="174"/>
      <c r="AN1026" s="174"/>
    </row>
    <row r="1027" spans="1:40" s="44" customFormat="1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  <c r="AI1027" s="174"/>
      <c r="AJ1027" s="174"/>
      <c r="AK1027" s="174"/>
      <c r="AL1027" s="174"/>
      <c r="AM1027" s="174"/>
      <c r="AN1027" s="174"/>
    </row>
    <row r="1028" spans="1:40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40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40" s="44" customFormat="1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  <c r="AI1030" s="174"/>
      <c r="AJ1030" s="174"/>
      <c r="AK1030" s="174"/>
      <c r="AL1030" s="174"/>
      <c r="AM1030" s="174"/>
      <c r="AN1030" s="174"/>
    </row>
    <row r="1031" spans="1:40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40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40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40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40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40" ht="15" customHeight="1" thickBot="1" x14ac:dyDescent="0.35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40" ht="15" customHeight="1" thickBot="1" x14ac:dyDescent="0.35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40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40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40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11536" spans="32:32" ht="15" customHeight="1" x14ac:dyDescent="0.3">
      <c r="AF11536" s="174" t="b">
        <v>1</v>
      </c>
    </row>
  </sheetData>
  <mergeCells count="1455">
    <mergeCell ref="G33:R35"/>
    <mergeCell ref="A36:F38"/>
    <mergeCell ref="G36:R38"/>
    <mergeCell ref="A39:F41"/>
    <mergeCell ref="G65:J65"/>
    <mergeCell ref="K65:M65"/>
    <mergeCell ref="G66:J66"/>
    <mergeCell ref="K66:M66"/>
    <mergeCell ref="G67:J67"/>
    <mergeCell ref="K67:M67"/>
    <mergeCell ref="A64:F69"/>
    <mergeCell ref="O52:P52"/>
    <mergeCell ref="H47:M49"/>
    <mergeCell ref="H51:M53"/>
    <mergeCell ref="G54:R54"/>
    <mergeCell ref="H55:M57"/>
    <mergeCell ref="O56:P56"/>
    <mergeCell ref="N64:R69"/>
    <mergeCell ref="G68:J68"/>
    <mergeCell ref="K68:M68"/>
    <mergeCell ref="G69:J69"/>
    <mergeCell ref="K69:M69"/>
    <mergeCell ref="G64:J64"/>
    <mergeCell ref="K64:M64"/>
    <mergeCell ref="G39:R41"/>
    <mergeCell ref="A42:F44"/>
    <mergeCell ref="G42:R44"/>
    <mergeCell ref="A70:F75"/>
    <mergeCell ref="G70:I70"/>
    <mergeCell ref="J70:M70"/>
    <mergeCell ref="N70:O70"/>
    <mergeCell ref="P70:R70"/>
    <mergeCell ref="N72:O72"/>
    <mergeCell ref="P72:R72"/>
    <mergeCell ref="G73:I73"/>
    <mergeCell ref="J73:M73"/>
    <mergeCell ref="P75:R75"/>
    <mergeCell ref="N73:O73"/>
    <mergeCell ref="P73:R73"/>
    <mergeCell ref="G74:I74"/>
    <mergeCell ref="J74:M74"/>
    <mergeCell ref="N74:O74"/>
    <mergeCell ref="P74:R74"/>
    <mergeCell ref="G75:I75"/>
    <mergeCell ref="J75:M75"/>
    <mergeCell ref="N75:O75"/>
    <mergeCell ref="G71:I71"/>
    <mergeCell ref="J71:M71"/>
    <mergeCell ref="N71:O71"/>
    <mergeCell ref="P78:R78"/>
    <mergeCell ref="G79:I79"/>
    <mergeCell ref="P86:R86"/>
    <mergeCell ref="G81:I81"/>
    <mergeCell ref="J81:M81"/>
    <mergeCell ref="N81:O81"/>
    <mergeCell ref="J79:M79"/>
    <mergeCell ref="N79:O79"/>
    <mergeCell ref="P79:R79"/>
    <mergeCell ref="G80:I80"/>
    <mergeCell ref="G87:I87"/>
    <mergeCell ref="J87:M87"/>
    <mergeCell ref="N87:O87"/>
    <mergeCell ref="T53:U53"/>
    <mergeCell ref="J80:M80"/>
    <mergeCell ref="N80:O80"/>
    <mergeCell ref="P80:R80"/>
    <mergeCell ref="G77:I77"/>
    <mergeCell ref="J77:M77"/>
    <mergeCell ref="N77:O77"/>
    <mergeCell ref="T73:U73"/>
    <mergeCell ref="S70:V72"/>
    <mergeCell ref="S74:V82"/>
    <mergeCell ref="G85:I85"/>
    <mergeCell ref="J85:M85"/>
    <mergeCell ref="N85:O85"/>
    <mergeCell ref="A83:F86"/>
    <mergeCell ref="G83:I83"/>
    <mergeCell ref="J83:M83"/>
    <mergeCell ref="N83:O83"/>
    <mergeCell ref="P83:R83"/>
    <mergeCell ref="P71:R71"/>
    <mergeCell ref="G72:I72"/>
    <mergeCell ref="J72:M72"/>
    <mergeCell ref="A98:F98"/>
    <mergeCell ref="G98:I98"/>
    <mergeCell ref="J98:M98"/>
    <mergeCell ref="N98:O98"/>
    <mergeCell ref="P98:R98"/>
    <mergeCell ref="A88:F91"/>
    <mergeCell ref="P85:R85"/>
    <mergeCell ref="G86:I86"/>
    <mergeCell ref="J86:M86"/>
    <mergeCell ref="N86:O86"/>
    <mergeCell ref="A76:F76"/>
    <mergeCell ref="G76:I76"/>
    <mergeCell ref="J76:M76"/>
    <mergeCell ref="N76:O76"/>
    <mergeCell ref="P76:R76"/>
    <mergeCell ref="G82:I82"/>
    <mergeCell ref="J82:M82"/>
    <mergeCell ref="N82:O82"/>
    <mergeCell ref="P82:R82"/>
    <mergeCell ref="A77:F82"/>
    <mergeCell ref="P77:R77"/>
    <mergeCell ref="G78:I78"/>
    <mergeCell ref="J78:M78"/>
    <mergeCell ref="N78:O78"/>
    <mergeCell ref="A99:F104"/>
    <mergeCell ref="G99:I99"/>
    <mergeCell ref="J99:M99"/>
    <mergeCell ref="N99:O99"/>
    <mergeCell ref="P99:R99"/>
    <mergeCell ref="P95:R95"/>
    <mergeCell ref="G96:I96"/>
    <mergeCell ref="J103:M103"/>
    <mergeCell ref="N103:O103"/>
    <mergeCell ref="P103:R103"/>
    <mergeCell ref="G100:I100"/>
    <mergeCell ref="P81:R81"/>
    <mergeCell ref="G101:I101"/>
    <mergeCell ref="J101:M101"/>
    <mergeCell ref="J91:M91"/>
    <mergeCell ref="N91:O91"/>
    <mergeCell ref="P91:R91"/>
    <mergeCell ref="G88:I88"/>
    <mergeCell ref="J88:M88"/>
    <mergeCell ref="N88:O88"/>
    <mergeCell ref="P88:R88"/>
    <mergeCell ref="G89:I89"/>
    <mergeCell ref="J89:M89"/>
    <mergeCell ref="N89:O89"/>
    <mergeCell ref="P89:R89"/>
    <mergeCell ref="G90:I90"/>
    <mergeCell ref="A87:F87"/>
    <mergeCell ref="P87:R87"/>
    <mergeCell ref="G84:I84"/>
    <mergeCell ref="J84:M84"/>
    <mergeCell ref="N84:O84"/>
    <mergeCell ref="P84:R84"/>
    <mergeCell ref="T110:U110"/>
    <mergeCell ref="T113:U113"/>
    <mergeCell ref="AJ105:AM107"/>
    <mergeCell ref="G93:I93"/>
    <mergeCell ref="J93:M93"/>
    <mergeCell ref="N93:O93"/>
    <mergeCell ref="P93:R93"/>
    <mergeCell ref="G94:I94"/>
    <mergeCell ref="J94:M94"/>
    <mergeCell ref="N94:O94"/>
    <mergeCell ref="G92:I92"/>
    <mergeCell ref="J92:M92"/>
    <mergeCell ref="N92:O92"/>
    <mergeCell ref="P92:R92"/>
    <mergeCell ref="P94:R94"/>
    <mergeCell ref="G95:I95"/>
    <mergeCell ref="J95:M95"/>
    <mergeCell ref="N95:O95"/>
    <mergeCell ref="N101:O101"/>
    <mergeCell ref="P101:R101"/>
    <mergeCell ref="Z105:AB108"/>
    <mergeCell ref="Z109:AB120"/>
    <mergeCell ref="Z92:AB104"/>
    <mergeCell ref="G129:P129"/>
    <mergeCell ref="Q129:R129"/>
    <mergeCell ref="A130:F132"/>
    <mergeCell ref="G130:R132"/>
    <mergeCell ref="A115:F117"/>
    <mergeCell ref="G115:R117"/>
    <mergeCell ref="A109:F111"/>
    <mergeCell ref="G109:R111"/>
    <mergeCell ref="A112:F114"/>
    <mergeCell ref="G112:R114"/>
    <mergeCell ref="G106:K106"/>
    <mergeCell ref="L106:N106"/>
    <mergeCell ref="G107:K107"/>
    <mergeCell ref="L107:N107"/>
    <mergeCell ref="G108:K108"/>
    <mergeCell ref="L108:N108"/>
    <mergeCell ref="A105:F108"/>
    <mergeCell ref="G105:K105"/>
    <mergeCell ref="L105:N105"/>
    <mergeCell ref="A184:R184"/>
    <mergeCell ref="T138:U138"/>
    <mergeCell ref="S135:V137"/>
    <mergeCell ref="S139:V140"/>
    <mergeCell ref="G140:J140"/>
    <mergeCell ref="K140:N140"/>
    <mergeCell ref="O140:R140"/>
    <mergeCell ref="G137:J137"/>
    <mergeCell ref="K137:N137"/>
    <mergeCell ref="O137:R137"/>
    <mergeCell ref="A135:J135"/>
    <mergeCell ref="K135:R135"/>
    <mergeCell ref="S162:V184"/>
    <mergeCell ref="G123:P123"/>
    <mergeCell ref="Q123:R123"/>
    <mergeCell ref="G128:K128"/>
    <mergeCell ref="A118:F120"/>
    <mergeCell ref="G118:R120"/>
    <mergeCell ref="A121:F123"/>
    <mergeCell ref="G121:K121"/>
    <mergeCell ref="L121:N121"/>
    <mergeCell ref="O121:R122"/>
    <mergeCell ref="L128:N128"/>
    <mergeCell ref="T128:U128"/>
    <mergeCell ref="A134:R134"/>
    <mergeCell ref="S134:V134"/>
    <mergeCell ref="G138:J138"/>
    <mergeCell ref="K138:N138"/>
    <mergeCell ref="O138:R138"/>
    <mergeCell ref="G139:J139"/>
    <mergeCell ref="K139:N139"/>
    <mergeCell ref="O139:R139"/>
    <mergeCell ref="M197:N197"/>
    <mergeCell ref="H200:L202"/>
    <mergeCell ref="M201:N201"/>
    <mergeCell ref="H204:L206"/>
    <mergeCell ref="A124:F126"/>
    <mergeCell ref="G124:R126"/>
    <mergeCell ref="A127:F129"/>
    <mergeCell ref="G127:K127"/>
    <mergeCell ref="L127:N127"/>
    <mergeCell ref="O127:R128"/>
    <mergeCell ref="T125:U125"/>
    <mergeCell ref="A227:F227"/>
    <mergeCell ref="G228:I228"/>
    <mergeCell ref="J228:L228"/>
    <mergeCell ref="A231:F231"/>
    <mergeCell ref="A229:F229"/>
    <mergeCell ref="A228:F228"/>
    <mergeCell ref="T231:U231"/>
    <mergeCell ref="G213:R213"/>
    <mergeCell ref="A185:R185"/>
    <mergeCell ref="A225:V225"/>
    <mergeCell ref="A226:R226"/>
    <mergeCell ref="S226:V226"/>
    <mergeCell ref="A186:F211"/>
    <mergeCell ref="G186:P186"/>
    <mergeCell ref="A212:R212"/>
    <mergeCell ref="T131:U131"/>
    <mergeCell ref="G142:P142"/>
    <mergeCell ref="R142:R183"/>
    <mergeCell ref="A141:R141"/>
    <mergeCell ref="A136:F140"/>
    <mergeCell ref="G136:R136"/>
    <mergeCell ref="A255:R255"/>
    <mergeCell ref="A256:F258"/>
    <mergeCell ref="G256:J256"/>
    <mergeCell ref="K256:N256"/>
    <mergeCell ref="O256:R258"/>
    <mergeCell ref="AJ240:AN240"/>
    <mergeCell ref="AP240:AT240"/>
    <mergeCell ref="A241:F241"/>
    <mergeCell ref="AJ241:AN241"/>
    <mergeCell ref="AP241:AT241"/>
    <mergeCell ref="A242:F242"/>
    <mergeCell ref="AJ242:AN242"/>
    <mergeCell ref="AP242:AT242"/>
    <mergeCell ref="G257:J257"/>
    <mergeCell ref="K257:N257"/>
    <mergeCell ref="G258:J258"/>
    <mergeCell ref="N215:Q216"/>
    <mergeCell ref="O217:P217"/>
    <mergeCell ref="W226:Y226"/>
    <mergeCell ref="A259:R259"/>
    <mergeCell ref="N251:Q251"/>
    <mergeCell ref="W227:Y254"/>
    <mergeCell ref="T228:U228"/>
    <mergeCell ref="A232:F232"/>
    <mergeCell ref="A233:F240"/>
    <mergeCell ref="G233:R233"/>
    <mergeCell ref="A243:F243"/>
    <mergeCell ref="AJ243:AN244"/>
    <mergeCell ref="AQ243:AS243"/>
    <mergeCell ref="A244:F244"/>
    <mergeCell ref="G229:I229"/>
    <mergeCell ref="J229:L229"/>
    <mergeCell ref="A230:F230"/>
    <mergeCell ref="G230:R232"/>
    <mergeCell ref="AQ244:AS244"/>
    <mergeCell ref="A275:F277"/>
    <mergeCell ref="G275:Q277"/>
    <mergeCell ref="A271:R271"/>
    <mergeCell ref="S271:V271"/>
    <mergeCell ref="A272:F274"/>
    <mergeCell ref="G272:Q274"/>
    <mergeCell ref="A260:V260"/>
    <mergeCell ref="A261:C261"/>
    <mergeCell ref="D261:R261"/>
    <mergeCell ref="S261:V261"/>
    <mergeCell ref="G270:P270"/>
    <mergeCell ref="Q270:R270"/>
    <mergeCell ref="A268:F270"/>
    <mergeCell ref="G268:K268"/>
    <mergeCell ref="L268:N268"/>
    <mergeCell ref="O268:R269"/>
    <mergeCell ref="A262:F264"/>
    <mergeCell ref="G262:R264"/>
    <mergeCell ref="A265:F267"/>
    <mergeCell ref="G265:R267"/>
    <mergeCell ref="A593:F614"/>
    <mergeCell ref="R593:R634"/>
    <mergeCell ref="A577:F590"/>
    <mergeCell ref="G577:Q577"/>
    <mergeCell ref="G578:Q578"/>
    <mergeCell ref="G564:Q564"/>
    <mergeCell ref="I574:L574"/>
    <mergeCell ref="I570:L570"/>
    <mergeCell ref="H281:K281"/>
    <mergeCell ref="A563:F576"/>
    <mergeCell ref="G563:Q563"/>
    <mergeCell ref="G430:J430"/>
    <mergeCell ref="K430:M430"/>
    <mergeCell ref="N430:Q430"/>
    <mergeCell ref="G431:K431"/>
    <mergeCell ref="M431:Q431"/>
    <mergeCell ref="I518:J518"/>
    <mergeCell ref="N518:O518"/>
    <mergeCell ref="I529:J529"/>
    <mergeCell ref="H532:K532"/>
    <mergeCell ref="M532:P532"/>
    <mergeCell ref="I533:J533"/>
    <mergeCell ref="N533:O533"/>
    <mergeCell ref="H536:K536"/>
    <mergeCell ref="A621:F635"/>
    <mergeCell ref="G621:Q621"/>
    <mergeCell ref="A615:F620"/>
    <mergeCell ref="N602:O602"/>
    <mergeCell ref="I602:J602"/>
    <mergeCell ref="M600:P601"/>
    <mergeCell ref="H600:K601"/>
    <mergeCell ref="N607:O607"/>
    <mergeCell ref="I607:J607"/>
    <mergeCell ref="M605:P606"/>
    <mergeCell ref="A562:F562"/>
    <mergeCell ref="A506:F561"/>
    <mergeCell ref="H605:K606"/>
    <mergeCell ref="H610:K611"/>
    <mergeCell ref="I612:J612"/>
    <mergeCell ref="L610:P611"/>
    <mergeCell ref="M612:O612"/>
    <mergeCell ref="A591:R591"/>
    <mergeCell ref="A592:Q592"/>
    <mergeCell ref="N506:Q506"/>
    <mergeCell ref="G507:K507"/>
    <mergeCell ref="M507:Q507"/>
    <mergeCell ref="H509:K509"/>
    <mergeCell ref="M509:P509"/>
    <mergeCell ref="I510:J510"/>
    <mergeCell ref="N510:O510"/>
    <mergeCell ref="H513:K513"/>
    <mergeCell ref="M513:P513"/>
    <mergeCell ref="I514:J514"/>
    <mergeCell ref="N514:O514"/>
    <mergeCell ref="H517:K517"/>
    <mergeCell ref="M517:P517"/>
    <mergeCell ref="N525:Q525"/>
    <mergeCell ref="G526:K526"/>
    <mergeCell ref="M526:Q526"/>
    <mergeCell ref="H528:K528"/>
    <mergeCell ref="A657:F667"/>
    <mergeCell ref="A668:F668"/>
    <mergeCell ref="G668:Q668"/>
    <mergeCell ref="A653:F655"/>
    <mergeCell ref="G653:Q655"/>
    <mergeCell ref="A656:F656"/>
    <mergeCell ref="G656:Q656"/>
    <mergeCell ref="H658:K659"/>
    <mergeCell ref="M658:P659"/>
    <mergeCell ref="I660:J660"/>
    <mergeCell ref="N660:O660"/>
    <mergeCell ref="L662:P662"/>
    <mergeCell ref="H663:K664"/>
    <mergeCell ref="M663:P666"/>
    <mergeCell ref="I665:J665"/>
    <mergeCell ref="A638:F638"/>
    <mergeCell ref="G638:Q638"/>
    <mergeCell ref="A639:F641"/>
    <mergeCell ref="G639:Q641"/>
    <mergeCell ref="A642:F652"/>
    <mergeCell ref="A696:F696"/>
    <mergeCell ref="G696:Q696"/>
    <mergeCell ref="A684:F684"/>
    <mergeCell ref="G684:Q684"/>
    <mergeCell ref="A685:F695"/>
    <mergeCell ref="H686:K687"/>
    <mergeCell ref="M686:P687"/>
    <mergeCell ref="I688:J688"/>
    <mergeCell ref="N688:O688"/>
    <mergeCell ref="L690:P690"/>
    <mergeCell ref="H691:K692"/>
    <mergeCell ref="M691:P694"/>
    <mergeCell ref="I693:J693"/>
    <mergeCell ref="A672:F672"/>
    <mergeCell ref="G672:Q672"/>
    <mergeCell ref="A673:F683"/>
    <mergeCell ref="A669:F671"/>
    <mergeCell ref="G669:Q671"/>
    <mergeCell ref="H674:K675"/>
    <mergeCell ref="M674:P675"/>
    <mergeCell ref="I676:J676"/>
    <mergeCell ref="N676:O676"/>
    <mergeCell ref="L678:P678"/>
    <mergeCell ref="H679:K680"/>
    <mergeCell ref="M679:P682"/>
    <mergeCell ref="I681:J681"/>
    <mergeCell ref="A718:F718"/>
    <mergeCell ref="G718:Q718"/>
    <mergeCell ref="N715:Q715"/>
    <mergeCell ref="G716:J716"/>
    <mergeCell ref="K716:M716"/>
    <mergeCell ref="N716:Q716"/>
    <mergeCell ref="K715:M715"/>
    <mergeCell ref="A714:F717"/>
    <mergeCell ref="G714:J714"/>
    <mergeCell ref="K714:M714"/>
    <mergeCell ref="N714:Q714"/>
    <mergeCell ref="G715:J715"/>
    <mergeCell ref="AJ705:AN705"/>
    <mergeCell ref="AK706:AN706"/>
    <mergeCell ref="AK707:AN707"/>
    <mergeCell ref="AJ708:AN708"/>
    <mergeCell ref="A713:F713"/>
    <mergeCell ref="G713:Q713"/>
    <mergeCell ref="G717:J717"/>
    <mergeCell ref="K717:M717"/>
    <mergeCell ref="N717:Q717"/>
    <mergeCell ref="H711:J711"/>
    <mergeCell ref="T711:U711"/>
    <mergeCell ref="T715:U715"/>
    <mergeCell ref="A708:F708"/>
    <mergeCell ref="G708:Q708"/>
    <mergeCell ref="A709:F712"/>
    <mergeCell ref="G709:K709"/>
    <mergeCell ref="L709:Q712"/>
    <mergeCell ref="A697:F707"/>
    <mergeCell ref="G707:Q707"/>
    <mergeCell ref="H698:K699"/>
    <mergeCell ref="A723:F724"/>
    <mergeCell ref="G723:M723"/>
    <mergeCell ref="N723:Q723"/>
    <mergeCell ref="G731:Q731"/>
    <mergeCell ref="A729:R729"/>
    <mergeCell ref="G720:M720"/>
    <mergeCell ref="N720:Q720"/>
    <mergeCell ref="A721:F722"/>
    <mergeCell ref="G721:M721"/>
    <mergeCell ref="N721:Q721"/>
    <mergeCell ref="G722:M722"/>
    <mergeCell ref="A719:F720"/>
    <mergeCell ref="G719:M719"/>
    <mergeCell ref="N719:Q719"/>
    <mergeCell ref="G724:Q724"/>
    <mergeCell ref="A725:F727"/>
    <mergeCell ref="G725:Q727"/>
    <mergeCell ref="A728:R728"/>
    <mergeCell ref="G817:Q817"/>
    <mergeCell ref="G903:Q903"/>
    <mergeCell ref="A904:F906"/>
    <mergeCell ref="G904:Q906"/>
    <mergeCell ref="A900:F903"/>
    <mergeCell ref="G900:Q900"/>
    <mergeCell ref="G901:Q901"/>
    <mergeCell ref="G902:Q902"/>
    <mergeCell ref="S729:V729"/>
    <mergeCell ref="G730:I730"/>
    <mergeCell ref="J730:Q730"/>
    <mergeCell ref="R730:R813"/>
    <mergeCell ref="A815:R815"/>
    <mergeCell ref="S815:V815"/>
    <mergeCell ref="G816:I816"/>
    <mergeCell ref="J816:Q816"/>
    <mergeCell ref="R816:R987"/>
    <mergeCell ref="A814:R814"/>
    <mergeCell ref="G801:Q801"/>
    <mergeCell ref="G787:Q787"/>
    <mergeCell ref="I789:L789"/>
    <mergeCell ref="N789:O789"/>
    <mergeCell ref="I793:L793"/>
    <mergeCell ref="N793:O793"/>
    <mergeCell ref="I797:L797"/>
    <mergeCell ref="N797:O797"/>
    <mergeCell ref="G800:I800"/>
    <mergeCell ref="J800:Q800"/>
    <mergeCell ref="G773:Q773"/>
    <mergeCell ref="I775:L775"/>
    <mergeCell ref="N775:O775"/>
    <mergeCell ref="I779:L779"/>
    <mergeCell ref="A988:V988"/>
    <mergeCell ref="A989:R989"/>
    <mergeCell ref="S989:V989"/>
    <mergeCell ref="A990:F993"/>
    <mergeCell ref="G990:J990"/>
    <mergeCell ref="K990:M990"/>
    <mergeCell ref="A1014:R1014"/>
    <mergeCell ref="S1014:V1014"/>
    <mergeCell ref="O1009:P1009"/>
    <mergeCell ref="G1011:R1011"/>
    <mergeCell ref="G1012:R1012"/>
    <mergeCell ref="T1002:U1002"/>
    <mergeCell ref="A969:F986"/>
    <mergeCell ref="G969:Q969"/>
    <mergeCell ref="G907:Q907"/>
    <mergeCell ref="A987:Q987"/>
    <mergeCell ref="I910:J910"/>
    <mergeCell ref="I934:J934"/>
    <mergeCell ref="K909:P911"/>
    <mergeCell ref="K933:P935"/>
    <mergeCell ref="K913:P915"/>
    <mergeCell ref="I914:J914"/>
    <mergeCell ref="K917:P919"/>
    <mergeCell ref="I918:J918"/>
    <mergeCell ref="K921:P923"/>
    <mergeCell ref="I922:J922"/>
    <mergeCell ref="K925:P927"/>
    <mergeCell ref="I926:J926"/>
    <mergeCell ref="K929:P931"/>
    <mergeCell ref="I930:J930"/>
    <mergeCell ref="I984:J984"/>
    <mergeCell ref="M982:P983"/>
    <mergeCell ref="L1023:M1023"/>
    <mergeCell ref="N1023:R1025"/>
    <mergeCell ref="D1017:F1017"/>
    <mergeCell ref="A1018:F1020"/>
    <mergeCell ref="G1018:R1020"/>
    <mergeCell ref="A1013:V1013"/>
    <mergeCell ref="A1015:F1015"/>
    <mergeCell ref="G1015:R1017"/>
    <mergeCell ref="A1017:C1017"/>
    <mergeCell ref="A994:F1012"/>
    <mergeCell ref="G994:R994"/>
    <mergeCell ref="G995:R995"/>
    <mergeCell ref="G991:J991"/>
    <mergeCell ref="K991:M991"/>
    <mergeCell ref="H996:M998"/>
    <mergeCell ref="O997:P997"/>
    <mergeCell ref="H1000:M1002"/>
    <mergeCell ref="O1001:P1001"/>
    <mergeCell ref="G1003:R1003"/>
    <mergeCell ref="H1004:M1006"/>
    <mergeCell ref="O1005:P1005"/>
    <mergeCell ref="H1008:M1010"/>
    <mergeCell ref="G992:M993"/>
    <mergeCell ref="T1016:U1016"/>
    <mergeCell ref="T1019:U1019"/>
    <mergeCell ref="S592:V592"/>
    <mergeCell ref="A133:V133"/>
    <mergeCell ref="L1037:M1037"/>
    <mergeCell ref="C637:M637"/>
    <mergeCell ref="N637:R637"/>
    <mergeCell ref="S637:V637"/>
    <mergeCell ref="A637:B637"/>
    <mergeCell ref="P1:R1"/>
    <mergeCell ref="S1:V1"/>
    <mergeCell ref="G1033:K1033"/>
    <mergeCell ref="L1033:M1033"/>
    <mergeCell ref="G1034:K1034"/>
    <mergeCell ref="L1034:M1034"/>
    <mergeCell ref="G1:I1"/>
    <mergeCell ref="J1:L1"/>
    <mergeCell ref="M1:O1"/>
    <mergeCell ref="N1031:R1031"/>
    <mergeCell ref="A1032:F1034"/>
    <mergeCell ref="G1032:K1032"/>
    <mergeCell ref="A1:D1"/>
    <mergeCell ref="E1:F1"/>
    <mergeCell ref="L1032:M1032"/>
    <mergeCell ref="N1032:R1034"/>
    <mergeCell ref="G1024:K1024"/>
    <mergeCell ref="L1024:M1024"/>
    <mergeCell ref="A1029:F1031"/>
    <mergeCell ref="N1029:R1029"/>
    <mergeCell ref="A1021:V1021"/>
    <mergeCell ref="A1022:R1022"/>
    <mergeCell ref="S1022:V1022"/>
    <mergeCell ref="A1023:F1025"/>
    <mergeCell ref="G1023:K1023"/>
    <mergeCell ref="W64:Y69"/>
    <mergeCell ref="W70:Y82"/>
    <mergeCell ref="W83:Y91"/>
    <mergeCell ref="W92:Y104"/>
    <mergeCell ref="W105:Y108"/>
    <mergeCell ref="W109:Y120"/>
    <mergeCell ref="W121:Y132"/>
    <mergeCell ref="W134:Y134"/>
    <mergeCell ref="W135:Y140"/>
    <mergeCell ref="W1:Y1"/>
    <mergeCell ref="W13:Y13"/>
    <mergeCell ref="W272:Y277"/>
    <mergeCell ref="W563:Y576"/>
    <mergeCell ref="W577:Y591"/>
    <mergeCell ref="W14:Y16"/>
    <mergeCell ref="W18:Y18"/>
    <mergeCell ref="W19:Y24"/>
    <mergeCell ref="X7:AB7"/>
    <mergeCell ref="S6:W7"/>
    <mergeCell ref="T66:U66"/>
    <mergeCell ref="S64:V65"/>
    <mergeCell ref="S67:V69"/>
    <mergeCell ref="A2:S2"/>
    <mergeCell ref="Z1:AB1"/>
    <mergeCell ref="U2:AB2"/>
    <mergeCell ref="S9:V9"/>
    <mergeCell ref="S10:V11"/>
    <mergeCell ref="T28:U28"/>
    <mergeCell ref="G32:H32"/>
    <mergeCell ref="G269:K269"/>
    <mergeCell ref="L269:N269"/>
    <mergeCell ref="I32:K32"/>
    <mergeCell ref="W657:Y667"/>
    <mergeCell ref="W669:Y671"/>
    <mergeCell ref="W673:Y683"/>
    <mergeCell ref="W685:Y695"/>
    <mergeCell ref="Z13:AB13"/>
    <mergeCell ref="Z14:AB16"/>
    <mergeCell ref="Z19:AB24"/>
    <mergeCell ref="Z27:AB29"/>
    <mergeCell ref="Z18:AB18"/>
    <mergeCell ref="Z26:AB26"/>
    <mergeCell ref="Z31:AB31"/>
    <mergeCell ref="A5:D5"/>
    <mergeCell ref="E5:I5"/>
    <mergeCell ref="E4:I4"/>
    <mergeCell ref="E3:I3"/>
    <mergeCell ref="X3:AB3"/>
    <mergeCell ref="X4:AB4"/>
    <mergeCell ref="X5:AB5"/>
    <mergeCell ref="X6:AB6"/>
    <mergeCell ref="J4:N4"/>
    <mergeCell ref="J3:N3"/>
    <mergeCell ref="J5:N5"/>
    <mergeCell ref="S4:W4"/>
    <mergeCell ref="S3:W3"/>
    <mergeCell ref="S5:W5"/>
    <mergeCell ref="O4:R4"/>
    <mergeCell ref="O3:R3"/>
    <mergeCell ref="W141:Y184"/>
    <mergeCell ref="A3:D3"/>
    <mergeCell ref="A4:D4"/>
    <mergeCell ref="W185:Y212"/>
    <mergeCell ref="W213:Y224"/>
    <mergeCell ref="L32:R32"/>
    <mergeCell ref="G28:R29"/>
    <mergeCell ref="A30:V30"/>
    <mergeCell ref="A31:R31"/>
    <mergeCell ref="S31:V31"/>
    <mergeCell ref="G24:R24"/>
    <mergeCell ref="A25:V25"/>
    <mergeCell ref="A26:R26"/>
    <mergeCell ref="S26:V26"/>
    <mergeCell ref="A27:F29"/>
    <mergeCell ref="G27:I27"/>
    <mergeCell ref="J27:L27"/>
    <mergeCell ref="M27:R27"/>
    <mergeCell ref="A12:V12"/>
    <mergeCell ref="A13:R13"/>
    <mergeCell ref="S13:V13"/>
    <mergeCell ref="A14:F16"/>
    <mergeCell ref="G14:R16"/>
    <mergeCell ref="A9:F11"/>
    <mergeCell ref="G22:J22"/>
    <mergeCell ref="K22:N22"/>
    <mergeCell ref="O22:R22"/>
    <mergeCell ref="G23:J23"/>
    <mergeCell ref="K23:N23"/>
    <mergeCell ref="O23:R23"/>
    <mergeCell ref="G20:J20"/>
    <mergeCell ref="K20:N20"/>
    <mergeCell ref="S14:V14"/>
    <mergeCell ref="S16:V16"/>
    <mergeCell ref="S19:V20"/>
    <mergeCell ref="S22:V24"/>
    <mergeCell ref="T15:U15"/>
    <mergeCell ref="T21:U21"/>
    <mergeCell ref="W26:Y26"/>
    <mergeCell ref="W27:Y29"/>
    <mergeCell ref="W31:Y31"/>
    <mergeCell ref="A17:V17"/>
    <mergeCell ref="A18:R18"/>
    <mergeCell ref="S18:V18"/>
    <mergeCell ref="A19:F24"/>
    <mergeCell ref="G19:I19"/>
    <mergeCell ref="J19:L19"/>
    <mergeCell ref="M19:R19"/>
    <mergeCell ref="O20:R20"/>
    <mergeCell ref="G21:J21"/>
    <mergeCell ref="K21:N21"/>
    <mergeCell ref="O21:R21"/>
    <mergeCell ref="T116:U116"/>
    <mergeCell ref="T119:U119"/>
    <mergeCell ref="S92:V94"/>
    <mergeCell ref="S83:V84"/>
    <mergeCell ref="T122:U122"/>
    <mergeCell ref="S86:V91"/>
    <mergeCell ref="S96:V104"/>
    <mergeCell ref="W32:Y44"/>
    <mergeCell ref="J97:M97"/>
    <mergeCell ref="N97:O97"/>
    <mergeCell ref="P97:R97"/>
    <mergeCell ref="G104:I104"/>
    <mergeCell ref="J104:M104"/>
    <mergeCell ref="N104:O104"/>
    <mergeCell ref="P104:R104"/>
    <mergeCell ref="G102:I102"/>
    <mergeCell ref="J102:M102"/>
    <mergeCell ref="P102:R102"/>
    <mergeCell ref="G103:I103"/>
    <mergeCell ref="G91:I91"/>
    <mergeCell ref="Z32:AB44"/>
    <mergeCell ref="T40:U40"/>
    <mergeCell ref="T43:U43"/>
    <mergeCell ref="O48:P48"/>
    <mergeCell ref="A46:F63"/>
    <mergeCell ref="A34:F35"/>
    <mergeCell ref="A32:F33"/>
    <mergeCell ref="S54:V63"/>
    <mergeCell ref="G62:R62"/>
    <mergeCell ref="G63:R63"/>
    <mergeCell ref="G46:R46"/>
    <mergeCell ref="H59:M61"/>
    <mergeCell ref="O60:P60"/>
    <mergeCell ref="T37:U37"/>
    <mergeCell ref="G122:K122"/>
    <mergeCell ref="L122:N122"/>
    <mergeCell ref="J100:M100"/>
    <mergeCell ref="N100:O100"/>
    <mergeCell ref="P100:R100"/>
    <mergeCell ref="J90:M90"/>
    <mergeCell ref="N90:O90"/>
    <mergeCell ref="P90:R90"/>
    <mergeCell ref="A96:F97"/>
    <mergeCell ref="A93:F95"/>
    <mergeCell ref="T85:U85"/>
    <mergeCell ref="T95:U95"/>
    <mergeCell ref="T106:U106"/>
    <mergeCell ref="S107:V108"/>
    <mergeCell ref="J96:M96"/>
    <mergeCell ref="N96:O96"/>
    <mergeCell ref="P96:R96"/>
    <mergeCell ref="G97:I97"/>
    <mergeCell ref="M205:N205"/>
    <mergeCell ref="H208:L210"/>
    <mergeCell ref="M209:N209"/>
    <mergeCell ref="H180:L182"/>
    <mergeCell ref="M181:N181"/>
    <mergeCell ref="A142:F162"/>
    <mergeCell ref="A163:F183"/>
    <mergeCell ref="H188:L190"/>
    <mergeCell ref="M189:N189"/>
    <mergeCell ref="G148:G150"/>
    <mergeCell ref="G144:G146"/>
    <mergeCell ref="M165:N165"/>
    <mergeCell ref="M177:N177"/>
    <mergeCell ref="H176:L178"/>
    <mergeCell ref="M173:N173"/>
    <mergeCell ref="H172:L174"/>
    <mergeCell ref="M169:N169"/>
    <mergeCell ref="H168:L170"/>
    <mergeCell ref="M157:N157"/>
    <mergeCell ref="H160:L162"/>
    <mergeCell ref="M161:N161"/>
    <mergeCell ref="H164:L166"/>
    <mergeCell ref="H144:L146"/>
    <mergeCell ref="H148:L150"/>
    <mergeCell ref="H152:L154"/>
    <mergeCell ref="M145:N145"/>
    <mergeCell ref="M149:N149"/>
    <mergeCell ref="M153:N153"/>
    <mergeCell ref="H156:L158"/>
    <mergeCell ref="H192:L194"/>
    <mergeCell ref="M193:N193"/>
    <mergeCell ref="H196:L198"/>
    <mergeCell ref="J6:N7"/>
    <mergeCell ref="E6:I7"/>
    <mergeCell ref="A6:D7"/>
    <mergeCell ref="O5:P5"/>
    <mergeCell ref="Q5:R5"/>
    <mergeCell ref="P107:Q107"/>
    <mergeCell ref="O105:R106"/>
    <mergeCell ref="K258:N258"/>
    <mergeCell ref="A219:F224"/>
    <mergeCell ref="A213:F218"/>
    <mergeCell ref="H235:K236"/>
    <mergeCell ref="N235:Q236"/>
    <mergeCell ref="I237:J237"/>
    <mergeCell ref="O237:P237"/>
    <mergeCell ref="H240:K241"/>
    <mergeCell ref="N240:Q241"/>
    <mergeCell ref="I242:J242"/>
    <mergeCell ref="O242:P242"/>
    <mergeCell ref="H245:K246"/>
    <mergeCell ref="N245:Q246"/>
    <mergeCell ref="I247:J247"/>
    <mergeCell ref="O247:P247"/>
    <mergeCell ref="H250:K251"/>
    <mergeCell ref="I252:J252"/>
    <mergeCell ref="O252:P252"/>
    <mergeCell ref="N250:Q250"/>
    <mergeCell ref="H220:K221"/>
    <mergeCell ref="I222:J222"/>
    <mergeCell ref="N220:Q221"/>
    <mergeCell ref="O222:P222"/>
    <mergeCell ref="G192:G194"/>
    <mergeCell ref="G188:G190"/>
    <mergeCell ref="G297:J297"/>
    <mergeCell ref="K297:M297"/>
    <mergeCell ref="N297:Q297"/>
    <mergeCell ref="G9:J9"/>
    <mergeCell ref="G10:J11"/>
    <mergeCell ref="O9:R11"/>
    <mergeCell ref="L10:M10"/>
    <mergeCell ref="K9:N9"/>
    <mergeCell ref="K11:N11"/>
    <mergeCell ref="G279:K279"/>
    <mergeCell ref="N278:Q278"/>
    <mergeCell ref="G278:J278"/>
    <mergeCell ref="G45:R45"/>
    <mergeCell ref="G227:R227"/>
    <mergeCell ref="M228:R229"/>
    <mergeCell ref="M279:Q279"/>
    <mergeCell ref="K278:M278"/>
    <mergeCell ref="R186:R211"/>
    <mergeCell ref="I217:J217"/>
    <mergeCell ref="H215:K216"/>
    <mergeCell ref="G152:G154"/>
    <mergeCell ref="G180:G182"/>
    <mergeCell ref="G176:G178"/>
    <mergeCell ref="G172:G174"/>
    <mergeCell ref="G168:G170"/>
    <mergeCell ref="G164:G166"/>
    <mergeCell ref="G160:G162"/>
    <mergeCell ref="G156:G158"/>
    <mergeCell ref="G208:G210"/>
    <mergeCell ref="G204:G206"/>
    <mergeCell ref="G200:G202"/>
    <mergeCell ref="G196:G198"/>
    <mergeCell ref="G335:J335"/>
    <mergeCell ref="K335:M335"/>
    <mergeCell ref="N335:Q335"/>
    <mergeCell ref="M331:P331"/>
    <mergeCell ref="N332:O332"/>
    <mergeCell ref="G317:K317"/>
    <mergeCell ref="M317:Q317"/>
    <mergeCell ref="H327:K327"/>
    <mergeCell ref="M327:P327"/>
    <mergeCell ref="I328:J328"/>
    <mergeCell ref="N328:O328"/>
    <mergeCell ref="G316:J316"/>
    <mergeCell ref="K316:M316"/>
    <mergeCell ref="N316:Q316"/>
    <mergeCell ref="G298:K298"/>
    <mergeCell ref="M298:Q298"/>
    <mergeCell ref="H308:K308"/>
    <mergeCell ref="M308:P308"/>
    <mergeCell ref="I309:J309"/>
    <mergeCell ref="N309:O309"/>
    <mergeCell ref="M312:P312"/>
    <mergeCell ref="G354:J354"/>
    <mergeCell ref="K354:M354"/>
    <mergeCell ref="N354:Q354"/>
    <mergeCell ref="M350:P350"/>
    <mergeCell ref="N351:O351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I343:J343"/>
    <mergeCell ref="N343:O343"/>
    <mergeCell ref="H346:K346"/>
    <mergeCell ref="M346:P346"/>
    <mergeCell ref="I347:J347"/>
    <mergeCell ref="N347:O347"/>
    <mergeCell ref="G355:K355"/>
    <mergeCell ref="M355:Q355"/>
    <mergeCell ref="H357:K357"/>
    <mergeCell ref="M357:P357"/>
    <mergeCell ref="I358:J358"/>
    <mergeCell ref="N358:O358"/>
    <mergeCell ref="H361:K361"/>
    <mergeCell ref="M361:P361"/>
    <mergeCell ref="I362:J362"/>
    <mergeCell ref="N362:O362"/>
    <mergeCell ref="H365:K365"/>
    <mergeCell ref="M365:P365"/>
    <mergeCell ref="I366:J366"/>
    <mergeCell ref="N366:O366"/>
    <mergeCell ref="G392:J392"/>
    <mergeCell ref="K392:M392"/>
    <mergeCell ref="N392:Q392"/>
    <mergeCell ref="M388:P388"/>
    <mergeCell ref="N389:O389"/>
    <mergeCell ref="G374:K374"/>
    <mergeCell ref="M374:Q374"/>
    <mergeCell ref="H376:K376"/>
    <mergeCell ref="M376:P376"/>
    <mergeCell ref="I377:J377"/>
    <mergeCell ref="N377:O377"/>
    <mergeCell ref="H380:K380"/>
    <mergeCell ref="N385:O385"/>
    <mergeCell ref="H399:K399"/>
    <mergeCell ref="M399:P399"/>
    <mergeCell ref="I400:J400"/>
    <mergeCell ref="N400:O400"/>
    <mergeCell ref="H403:K403"/>
    <mergeCell ref="M403:P403"/>
    <mergeCell ref="I404:J404"/>
    <mergeCell ref="N404:O404"/>
    <mergeCell ref="G487:J487"/>
    <mergeCell ref="K487:M487"/>
    <mergeCell ref="N487:Q487"/>
    <mergeCell ref="G393:K393"/>
    <mergeCell ref="G373:J373"/>
    <mergeCell ref="K373:M373"/>
    <mergeCell ref="N373:Q373"/>
    <mergeCell ref="M369:P369"/>
    <mergeCell ref="N370:O370"/>
    <mergeCell ref="N419:O419"/>
    <mergeCell ref="H422:K422"/>
    <mergeCell ref="M422:P422"/>
    <mergeCell ref="G411:J411"/>
    <mergeCell ref="K411:M411"/>
    <mergeCell ref="N411:Q411"/>
    <mergeCell ref="M407:P407"/>
    <mergeCell ref="N408:O408"/>
    <mergeCell ref="A334:F334"/>
    <mergeCell ref="A278:F333"/>
    <mergeCell ref="M559:P559"/>
    <mergeCell ref="G525:J525"/>
    <mergeCell ref="K525:M525"/>
    <mergeCell ref="I423:J423"/>
    <mergeCell ref="N423:O423"/>
    <mergeCell ref="M528:P528"/>
    <mergeCell ref="M521:P521"/>
    <mergeCell ref="N522:O522"/>
    <mergeCell ref="G506:J506"/>
    <mergeCell ref="K506:M506"/>
    <mergeCell ref="M393:Q393"/>
    <mergeCell ref="H395:K395"/>
    <mergeCell ref="A448:F448"/>
    <mergeCell ref="A505:F505"/>
    <mergeCell ref="A335:F390"/>
    <mergeCell ref="A392:F447"/>
    <mergeCell ref="M380:P380"/>
    <mergeCell ref="I381:J381"/>
    <mergeCell ref="N381:O381"/>
    <mergeCell ref="H384:K384"/>
    <mergeCell ref="M384:P384"/>
    <mergeCell ref="I385:J385"/>
    <mergeCell ref="N560:O560"/>
    <mergeCell ref="G544:J544"/>
    <mergeCell ref="K544:M544"/>
    <mergeCell ref="N544:Q544"/>
    <mergeCell ref="G545:K545"/>
    <mergeCell ref="M545:Q545"/>
    <mergeCell ref="H547:K547"/>
    <mergeCell ref="M547:P547"/>
    <mergeCell ref="I548:J548"/>
    <mergeCell ref="N548:O548"/>
    <mergeCell ref="H551:K551"/>
    <mergeCell ref="M551:P551"/>
    <mergeCell ref="I552:J552"/>
    <mergeCell ref="N552:O552"/>
    <mergeCell ref="H555:K555"/>
    <mergeCell ref="M555:P555"/>
    <mergeCell ref="M540:P540"/>
    <mergeCell ref="N541:O541"/>
    <mergeCell ref="A391:F391"/>
    <mergeCell ref="M475:P475"/>
    <mergeCell ref="I476:J476"/>
    <mergeCell ref="N476:O476"/>
    <mergeCell ref="H479:K479"/>
    <mergeCell ref="M479:P479"/>
    <mergeCell ref="I480:J480"/>
    <mergeCell ref="N480:O480"/>
    <mergeCell ref="M483:P483"/>
    <mergeCell ref="N484:O484"/>
    <mergeCell ref="G468:J468"/>
    <mergeCell ref="K468:M468"/>
    <mergeCell ref="N468:Q468"/>
    <mergeCell ref="G469:K469"/>
    <mergeCell ref="M469:Q469"/>
    <mergeCell ref="G449:J449"/>
    <mergeCell ref="G412:K412"/>
    <mergeCell ref="M412:Q412"/>
    <mergeCell ref="H414:K414"/>
    <mergeCell ref="M414:P414"/>
    <mergeCell ref="I415:J415"/>
    <mergeCell ref="A449:F504"/>
    <mergeCell ref="M471:P471"/>
    <mergeCell ref="I472:J472"/>
    <mergeCell ref="N472:O472"/>
    <mergeCell ref="H475:K475"/>
    <mergeCell ref="G488:K488"/>
    <mergeCell ref="M488:Q488"/>
    <mergeCell ref="N415:O415"/>
    <mergeCell ref="H418:K418"/>
    <mergeCell ref="M418:P418"/>
    <mergeCell ref="I419:J419"/>
    <mergeCell ref="M502:P502"/>
    <mergeCell ref="N503:O503"/>
    <mergeCell ref="H490:K490"/>
    <mergeCell ref="M490:P490"/>
    <mergeCell ref="M395:P395"/>
    <mergeCell ref="I396:J396"/>
    <mergeCell ref="N396:O396"/>
    <mergeCell ref="N529:O529"/>
    <mergeCell ref="H643:K644"/>
    <mergeCell ref="M643:P644"/>
    <mergeCell ref="I645:J645"/>
    <mergeCell ref="N645:O645"/>
    <mergeCell ref="H648:K649"/>
    <mergeCell ref="I650:J650"/>
    <mergeCell ref="L647:P647"/>
    <mergeCell ref="M648:P651"/>
    <mergeCell ref="I580:L580"/>
    <mergeCell ref="N580:O580"/>
    <mergeCell ref="I584:L584"/>
    <mergeCell ref="N584:O584"/>
    <mergeCell ref="I588:L588"/>
    <mergeCell ref="N588:O588"/>
    <mergeCell ref="H595:K596"/>
    <mergeCell ref="I597:J597"/>
    <mergeCell ref="N597:O597"/>
    <mergeCell ref="M595:P596"/>
    <mergeCell ref="G593:Q593"/>
    <mergeCell ref="N566:O566"/>
    <mergeCell ref="I566:L566"/>
    <mergeCell ref="N570:O570"/>
    <mergeCell ref="N574:O574"/>
    <mergeCell ref="M536:P536"/>
    <mergeCell ref="I537:J537"/>
    <mergeCell ref="N537:O537"/>
    <mergeCell ref="I556:J556"/>
    <mergeCell ref="N556:O556"/>
    <mergeCell ref="G622:Q622"/>
    <mergeCell ref="G635:Q635"/>
    <mergeCell ref="A636:R636"/>
    <mergeCell ref="N741:O741"/>
    <mergeCell ref="G744:I744"/>
    <mergeCell ref="J744:Q744"/>
    <mergeCell ref="H616:M617"/>
    <mergeCell ref="O616:Q619"/>
    <mergeCell ref="T617:U617"/>
    <mergeCell ref="T628:U628"/>
    <mergeCell ref="T640:U640"/>
    <mergeCell ref="T645:U645"/>
    <mergeCell ref="T654:U654"/>
    <mergeCell ref="T662:U662"/>
    <mergeCell ref="T670:U670"/>
    <mergeCell ref="T676:U676"/>
    <mergeCell ref="T690:U690"/>
    <mergeCell ref="T702:U702"/>
    <mergeCell ref="H631:M633"/>
    <mergeCell ref="N722:Q722"/>
    <mergeCell ref="T723:U723"/>
    <mergeCell ref="M698:P699"/>
    <mergeCell ref="I700:J700"/>
    <mergeCell ref="N700:O700"/>
    <mergeCell ref="L702:P702"/>
    <mergeCell ref="H703:K704"/>
    <mergeCell ref="M703:P706"/>
    <mergeCell ref="I618:L618"/>
    <mergeCell ref="N624:O624"/>
    <mergeCell ref="N628:O628"/>
    <mergeCell ref="N632:O632"/>
    <mergeCell ref="H623:M625"/>
    <mergeCell ref="H627:M629"/>
    <mergeCell ref="M281:P281"/>
    <mergeCell ref="N282:O282"/>
    <mergeCell ref="M285:P285"/>
    <mergeCell ref="N286:O286"/>
    <mergeCell ref="M289:P289"/>
    <mergeCell ref="N290:O290"/>
    <mergeCell ref="M293:P293"/>
    <mergeCell ref="N294:O294"/>
    <mergeCell ref="H300:K300"/>
    <mergeCell ref="M300:P300"/>
    <mergeCell ref="I301:J301"/>
    <mergeCell ref="N301:O301"/>
    <mergeCell ref="H304:K304"/>
    <mergeCell ref="M304:P304"/>
    <mergeCell ref="I305:J305"/>
    <mergeCell ref="N305:O305"/>
    <mergeCell ref="H456:K456"/>
    <mergeCell ref="M456:P456"/>
    <mergeCell ref="I457:J457"/>
    <mergeCell ref="N457:O457"/>
    <mergeCell ref="H460:K460"/>
    <mergeCell ref="M460:P460"/>
    <mergeCell ref="I461:J461"/>
    <mergeCell ref="N461:O461"/>
    <mergeCell ref="M464:P464"/>
    <mergeCell ref="N465:O465"/>
    <mergeCell ref="H471:K471"/>
    <mergeCell ref="N779:O779"/>
    <mergeCell ref="I783:L783"/>
    <mergeCell ref="N313:O313"/>
    <mergeCell ref="H319:K319"/>
    <mergeCell ref="M319:P319"/>
    <mergeCell ref="I320:J320"/>
    <mergeCell ref="N320:O320"/>
    <mergeCell ref="H323:K323"/>
    <mergeCell ref="M323:P323"/>
    <mergeCell ref="I324:J324"/>
    <mergeCell ref="N324:O324"/>
    <mergeCell ref="A730:F770"/>
    <mergeCell ref="A772:F812"/>
    <mergeCell ref="A813:F813"/>
    <mergeCell ref="I282:J282"/>
    <mergeCell ref="H285:K285"/>
    <mergeCell ref="I286:J286"/>
    <mergeCell ref="H289:K289"/>
    <mergeCell ref="I290:J290"/>
    <mergeCell ref="I803:L803"/>
    <mergeCell ref="N803:O803"/>
    <mergeCell ref="I807:L807"/>
    <mergeCell ref="N807:O807"/>
    <mergeCell ref="I811:L811"/>
    <mergeCell ref="N811:O811"/>
    <mergeCell ref="A771:F771"/>
    <mergeCell ref="N783:O783"/>
    <mergeCell ref="G786:I786"/>
    <mergeCell ref="J786:Q786"/>
    <mergeCell ref="G759:Q759"/>
    <mergeCell ref="I761:L761"/>
    <mergeCell ref="N761:O761"/>
    <mergeCell ref="I765:L765"/>
    <mergeCell ref="N765:O765"/>
    <mergeCell ref="H441:K441"/>
    <mergeCell ref="M441:P441"/>
    <mergeCell ref="I442:J442"/>
    <mergeCell ref="N442:O442"/>
    <mergeCell ref="M445:P445"/>
    <mergeCell ref="N446:O446"/>
    <mergeCell ref="H452:K452"/>
    <mergeCell ref="M452:P452"/>
    <mergeCell ref="I453:J453"/>
    <mergeCell ref="N453:O453"/>
    <mergeCell ref="M426:P426"/>
    <mergeCell ref="N427:O427"/>
    <mergeCell ref="H433:K433"/>
    <mergeCell ref="M433:P433"/>
    <mergeCell ref="I434:J434"/>
    <mergeCell ref="N434:O434"/>
    <mergeCell ref="H437:K437"/>
    <mergeCell ref="M437:P437"/>
    <mergeCell ref="I438:J438"/>
    <mergeCell ref="N438:O438"/>
    <mergeCell ref="K449:M449"/>
    <mergeCell ref="N449:Q449"/>
    <mergeCell ref="G450:K450"/>
    <mergeCell ref="M450:Q450"/>
    <mergeCell ref="I705:J705"/>
    <mergeCell ref="G695:Q695"/>
    <mergeCell ref="N733:O733"/>
    <mergeCell ref="I733:L733"/>
    <mergeCell ref="N737:O737"/>
    <mergeCell ref="I741:L741"/>
    <mergeCell ref="I819:L819"/>
    <mergeCell ref="N819:O819"/>
    <mergeCell ref="I823:L823"/>
    <mergeCell ref="N823:O823"/>
    <mergeCell ref="I827:L827"/>
    <mergeCell ref="N827:O827"/>
    <mergeCell ref="G830:I830"/>
    <mergeCell ref="J830:Q830"/>
    <mergeCell ref="I491:J491"/>
    <mergeCell ref="N491:O491"/>
    <mergeCell ref="H494:K494"/>
    <mergeCell ref="M494:P494"/>
    <mergeCell ref="I495:J495"/>
    <mergeCell ref="N495:O495"/>
    <mergeCell ref="H498:K498"/>
    <mergeCell ref="M498:P498"/>
    <mergeCell ref="I499:J499"/>
    <mergeCell ref="N499:O499"/>
    <mergeCell ref="I769:L769"/>
    <mergeCell ref="N769:O769"/>
    <mergeCell ref="G772:I772"/>
    <mergeCell ref="J772:Q772"/>
    <mergeCell ref="G745:Q745"/>
    <mergeCell ref="I747:L747"/>
    <mergeCell ref="N747:O747"/>
    <mergeCell ref="I751:L751"/>
    <mergeCell ref="N751:O751"/>
    <mergeCell ref="I755:L755"/>
    <mergeCell ref="N755:O755"/>
    <mergeCell ref="G758:I758"/>
    <mergeCell ref="J758:Q758"/>
    <mergeCell ref="I737:L737"/>
    <mergeCell ref="G845:Q845"/>
    <mergeCell ref="I847:L847"/>
    <mergeCell ref="N847:O847"/>
    <mergeCell ref="I851:L851"/>
    <mergeCell ref="N851:O851"/>
    <mergeCell ref="I855:L855"/>
    <mergeCell ref="N855:O855"/>
    <mergeCell ref="G858:I858"/>
    <mergeCell ref="J858:Q858"/>
    <mergeCell ref="G831:Q831"/>
    <mergeCell ref="I833:L833"/>
    <mergeCell ref="N833:O833"/>
    <mergeCell ref="I837:L837"/>
    <mergeCell ref="N837:O837"/>
    <mergeCell ref="I841:L841"/>
    <mergeCell ref="N841:O841"/>
    <mergeCell ref="G844:I844"/>
    <mergeCell ref="J844:Q844"/>
    <mergeCell ref="A857:F857"/>
    <mergeCell ref="A899:F899"/>
    <mergeCell ref="G873:Q873"/>
    <mergeCell ref="I875:L875"/>
    <mergeCell ref="N875:O875"/>
    <mergeCell ref="I879:L879"/>
    <mergeCell ref="N879:O879"/>
    <mergeCell ref="I883:L883"/>
    <mergeCell ref="N883:O883"/>
    <mergeCell ref="G886:I886"/>
    <mergeCell ref="J886:Q886"/>
    <mergeCell ref="G859:Q859"/>
    <mergeCell ref="I861:L861"/>
    <mergeCell ref="N861:O861"/>
    <mergeCell ref="I865:L865"/>
    <mergeCell ref="N865:O865"/>
    <mergeCell ref="I869:L869"/>
    <mergeCell ref="N869:O869"/>
    <mergeCell ref="G872:I872"/>
    <mergeCell ref="J872:Q872"/>
    <mergeCell ref="G887:Q887"/>
    <mergeCell ref="I889:L889"/>
    <mergeCell ref="N889:O889"/>
    <mergeCell ref="I893:L893"/>
    <mergeCell ref="N893:O893"/>
    <mergeCell ref="I897:L897"/>
    <mergeCell ref="N897:O897"/>
    <mergeCell ref="H972:L972"/>
    <mergeCell ref="I974:L974"/>
    <mergeCell ref="M974:O974"/>
    <mergeCell ref="I979:J979"/>
    <mergeCell ref="N979:O979"/>
    <mergeCell ref="H977:K978"/>
    <mergeCell ref="M977:P978"/>
    <mergeCell ref="K965:P967"/>
    <mergeCell ref="I966:J966"/>
    <mergeCell ref="A968:F968"/>
    <mergeCell ref="A933:F967"/>
    <mergeCell ref="A907:F931"/>
    <mergeCell ref="K945:P947"/>
    <mergeCell ref="I946:J946"/>
    <mergeCell ref="K949:P951"/>
    <mergeCell ref="I950:J950"/>
    <mergeCell ref="K953:P955"/>
    <mergeCell ref="I954:J954"/>
    <mergeCell ref="K957:P959"/>
    <mergeCell ref="I958:J958"/>
    <mergeCell ref="K961:P963"/>
    <mergeCell ref="I962:J962"/>
    <mergeCell ref="A932:F932"/>
    <mergeCell ref="K937:P939"/>
    <mergeCell ref="I938:J938"/>
    <mergeCell ref="K941:P943"/>
    <mergeCell ref="I942:J942"/>
    <mergeCell ref="Z121:AB132"/>
    <mergeCell ref="Z134:AB134"/>
    <mergeCell ref="Z135:AB140"/>
    <mergeCell ref="Z141:AB184"/>
    <mergeCell ref="A1026:F1028"/>
    <mergeCell ref="G1026:R1028"/>
    <mergeCell ref="G1025:M1025"/>
    <mergeCell ref="G1029:K1029"/>
    <mergeCell ref="G1030:M1031"/>
    <mergeCell ref="W45:Y63"/>
    <mergeCell ref="S45:V52"/>
    <mergeCell ref="W278:Y562"/>
    <mergeCell ref="S638:AB638"/>
    <mergeCell ref="S656:AB656"/>
    <mergeCell ref="S668:AB668"/>
    <mergeCell ref="S672:AB672"/>
    <mergeCell ref="S684:AB684"/>
    <mergeCell ref="S696:AB696"/>
    <mergeCell ref="S708:AB708"/>
    <mergeCell ref="S713:AB713"/>
    <mergeCell ref="S718:AB718"/>
    <mergeCell ref="A816:F856"/>
    <mergeCell ref="A858:F898"/>
    <mergeCell ref="Z45:AB63"/>
    <mergeCell ref="Z64:AB69"/>
    <mergeCell ref="H982:K983"/>
    <mergeCell ref="N984:O984"/>
    <mergeCell ref="T161:U161"/>
    <mergeCell ref="S141:V160"/>
    <mergeCell ref="M972:O972"/>
    <mergeCell ref="T197:U197"/>
    <mergeCell ref="T217:U217"/>
    <mergeCell ref="Z10:AB11"/>
    <mergeCell ref="Z9:AB9"/>
    <mergeCell ref="W10:Y11"/>
    <mergeCell ref="W9:Y9"/>
    <mergeCell ref="Z1014:AB1014"/>
    <mergeCell ref="Z1022:AB1022"/>
    <mergeCell ref="Z213:AB224"/>
    <mergeCell ref="Z227:AB254"/>
    <mergeCell ref="Z255:AB259"/>
    <mergeCell ref="Z262:AB270"/>
    <mergeCell ref="Z272:AB277"/>
    <mergeCell ref="Z278:AB562"/>
    <mergeCell ref="Z563:AB576"/>
    <mergeCell ref="Z577:AB591"/>
    <mergeCell ref="Z593:AB614"/>
    <mergeCell ref="Z615:AB620"/>
    <mergeCell ref="Z621:AB636"/>
    <mergeCell ref="Z639:AB655"/>
    <mergeCell ref="Z657:AB667"/>
    <mergeCell ref="Z685:AB695"/>
    <mergeCell ref="Z673:AB683"/>
    <mergeCell ref="Z669:AB671"/>
    <mergeCell ref="Z719:AB728"/>
    <mergeCell ref="Z714:AB717"/>
    <mergeCell ref="Z709:AB712"/>
    <mergeCell ref="Z697:AB707"/>
    <mergeCell ref="Z816:AB899"/>
    <mergeCell ref="Z730:AB814"/>
    <mergeCell ref="Z185:AB212"/>
    <mergeCell ref="Z226:AB226"/>
    <mergeCell ref="Z261:AB261"/>
    <mergeCell ref="Z271:AB271"/>
    <mergeCell ref="Z990:AB1012"/>
    <mergeCell ref="Z969:AB987"/>
    <mergeCell ref="Z900:AB968"/>
    <mergeCell ref="Z1023:AB1034"/>
    <mergeCell ref="Z1015:AB1020"/>
    <mergeCell ref="Z592:AB592"/>
    <mergeCell ref="Z637:AB637"/>
    <mergeCell ref="Z729:AB729"/>
    <mergeCell ref="Z815:AB815"/>
    <mergeCell ref="Z989:AB989"/>
    <mergeCell ref="W815:Y815"/>
    <mergeCell ref="W816:Y899"/>
    <mergeCell ref="W900:Y968"/>
    <mergeCell ref="W969:Y987"/>
    <mergeCell ref="W989:Y989"/>
    <mergeCell ref="W990:Y1012"/>
    <mergeCell ref="W1014:Y1014"/>
    <mergeCell ref="W1015:Y1020"/>
    <mergeCell ref="W1022:Y1022"/>
    <mergeCell ref="W1023:Y1034"/>
    <mergeCell ref="W719:Y728"/>
    <mergeCell ref="W729:Y729"/>
    <mergeCell ref="W730:Y814"/>
    <mergeCell ref="W697:Y707"/>
    <mergeCell ref="W709:Y712"/>
    <mergeCell ref="W714:Y717"/>
    <mergeCell ref="W592:Y592"/>
    <mergeCell ref="W593:Y614"/>
    <mergeCell ref="W615:Y620"/>
    <mergeCell ref="W621:Y636"/>
    <mergeCell ref="W637:Y637"/>
    <mergeCell ref="W639:Y655"/>
    <mergeCell ref="T533:U533"/>
    <mergeCell ref="T737:U737"/>
    <mergeCell ref="T751:U751"/>
    <mergeCell ref="T765:U765"/>
    <mergeCell ref="T823:U823"/>
    <mergeCell ref="T837:U837"/>
    <mergeCell ref="T851:U851"/>
    <mergeCell ref="T865:U865"/>
    <mergeCell ref="T879:U879"/>
    <mergeCell ref="T893:U893"/>
    <mergeCell ref="T602:U602"/>
    <mergeCell ref="S430:V437"/>
    <mergeCell ref="T438:U438"/>
    <mergeCell ref="S449:V456"/>
    <mergeCell ref="T457:U457"/>
    <mergeCell ref="W255:Y259"/>
    <mergeCell ref="W261:Y261"/>
    <mergeCell ref="W262:Y270"/>
    <mergeCell ref="W271:Y271"/>
    <mergeCell ref="S459:V467"/>
    <mergeCell ref="S478:V486"/>
    <mergeCell ref="T476:U476"/>
    <mergeCell ref="S544:V551"/>
    <mergeCell ref="T552:U552"/>
    <mergeCell ref="S440:V448"/>
    <mergeCell ref="S487:V494"/>
    <mergeCell ref="T495:U495"/>
    <mergeCell ref="S383:V391"/>
    <mergeCell ref="S402:V410"/>
    <mergeCell ref="S421:V429"/>
    <mergeCell ref="S326:V334"/>
    <mergeCell ref="S345:V353"/>
    <mergeCell ref="S185:V196"/>
    <mergeCell ref="S278:V285"/>
    <mergeCell ref="S297:V304"/>
    <mergeCell ref="T305:U305"/>
    <mergeCell ref="S316:V323"/>
    <mergeCell ref="T324:U324"/>
    <mergeCell ref="S335:V342"/>
    <mergeCell ref="T343:U343"/>
    <mergeCell ref="S354:V361"/>
    <mergeCell ref="T362:U362"/>
    <mergeCell ref="S373:V380"/>
    <mergeCell ref="T381:U381"/>
    <mergeCell ref="S392:V399"/>
    <mergeCell ref="T400:U400"/>
    <mergeCell ref="S411:V418"/>
    <mergeCell ref="T419:U419"/>
    <mergeCell ref="T242:U242"/>
    <mergeCell ref="T257:U257"/>
    <mergeCell ref="S255:V256"/>
    <mergeCell ref="S258:V259"/>
    <mergeCell ref="T263:U263"/>
    <mergeCell ref="T266:U266"/>
    <mergeCell ref="T269:U269"/>
    <mergeCell ref="S364:V372"/>
    <mergeCell ref="T273:U273"/>
    <mergeCell ref="T276:U276"/>
    <mergeCell ref="T286:U286"/>
    <mergeCell ref="S288:V296"/>
    <mergeCell ref="S307:V315"/>
    <mergeCell ref="Z70:AB82"/>
    <mergeCell ref="Z83:AB91"/>
    <mergeCell ref="T1024:U1024"/>
    <mergeCell ref="T1027:U1027"/>
    <mergeCell ref="T1030:U1030"/>
    <mergeCell ref="T1033:U1033"/>
    <mergeCell ref="O6:P7"/>
    <mergeCell ref="Q6:R7"/>
    <mergeCell ref="T33:U33"/>
    <mergeCell ref="T901:U901"/>
    <mergeCell ref="T905:U905"/>
    <mergeCell ref="T918:U918"/>
    <mergeCell ref="T950:U950"/>
    <mergeCell ref="T974:U974"/>
    <mergeCell ref="T991:U991"/>
    <mergeCell ref="N990:R991"/>
    <mergeCell ref="O992:Q992"/>
    <mergeCell ref="S468:V475"/>
    <mergeCell ref="S554:V562"/>
    <mergeCell ref="T570:U570"/>
    <mergeCell ref="S563:V569"/>
    <mergeCell ref="S571:V576"/>
    <mergeCell ref="S577:V583"/>
    <mergeCell ref="T584:U584"/>
    <mergeCell ref="S585:V591"/>
    <mergeCell ref="S497:V505"/>
    <mergeCell ref="S516:V524"/>
    <mergeCell ref="S535:V543"/>
    <mergeCell ref="S506:V513"/>
    <mergeCell ref="T514:U514"/>
    <mergeCell ref="S525:V532"/>
    <mergeCell ref="S198:V212"/>
  </mergeCells>
  <conditionalFormatting sqref="G47:G53">
    <cfRule type="cellIs" dxfId="7873" priority="1057" operator="equal">
      <formula>"TRUE"</formula>
    </cfRule>
  </conditionalFormatting>
  <conditionalFormatting sqref="N719:Q719">
    <cfRule type="containsText" dxfId="7872" priority="1020" operator="containsText" text="12/31/1916">
      <formula>NOT(ISERROR(SEARCH("12/31/1916",N719)))</formula>
    </cfRule>
    <cfRule type="cellIs" dxfId="7871" priority="1068" operator="equal">
      <formula>"DOB not determined"</formula>
    </cfRule>
  </conditionalFormatting>
  <conditionalFormatting sqref="L121:N121">
    <cfRule type="cellIs" dxfId="7870" priority="1069" operator="equal">
      <formula>"Not Determined"</formula>
    </cfRule>
  </conditionalFormatting>
  <conditionalFormatting sqref="K68:M68">
    <cfRule type="expression" dxfId="7869" priority="1070">
      <formula>K68=30</formula>
    </cfRule>
  </conditionalFormatting>
  <conditionalFormatting sqref="K68:M68">
    <cfRule type="containsText" dxfId="7868" priority="1071" operator="containsText" text="#VALUE!">
      <formula>NOT(ISERROR(SEARCH(("#VALUE!"),(K68))))</formula>
    </cfRule>
  </conditionalFormatting>
  <conditionalFormatting sqref="G282 L282">
    <cfRule type="cellIs" dxfId="7867" priority="1072" operator="equal">
      <formula>"FALSE"</formula>
    </cfRule>
  </conditionalFormatting>
  <conditionalFormatting sqref="G282 L282">
    <cfRule type="cellIs" dxfId="7866" priority="1073" operator="equal">
      <formula>"TRUE"</formula>
    </cfRule>
  </conditionalFormatting>
  <conditionalFormatting sqref="Q123:R123">
    <cfRule type="containsText" dxfId="7865" priority="1076" operator="containsText" text="Not">
      <formula>NOT(ISERROR(SEARCH("Not",Q123)))</formula>
    </cfRule>
  </conditionalFormatting>
  <conditionalFormatting sqref="L121:N121">
    <cfRule type="expression" dxfId="7864" priority="1077">
      <formula>L121&lt;2</formula>
    </cfRule>
  </conditionalFormatting>
  <conditionalFormatting sqref="Q123:R123">
    <cfRule type="expression" dxfId="7863" priority="1078">
      <formula>Q123&lt;31</formula>
    </cfRule>
  </conditionalFormatting>
  <conditionalFormatting sqref="K991:M991">
    <cfRule type="cellIs" dxfId="7862" priority="1080" operator="equal">
      <formula>"Input date sent"</formula>
    </cfRule>
  </conditionalFormatting>
  <conditionalFormatting sqref="N71:O82 N93:O104">
    <cfRule type="containsBlanks" dxfId="7861" priority="1040">
      <formula>LEN(TRIM(N71))=0</formula>
    </cfRule>
    <cfRule type="cellIs" dxfId="7860" priority="1043" operator="lessThan">
      <formula>$K$66</formula>
    </cfRule>
    <cfRule type="cellIs" dxfId="7859" priority="1044" operator="greaterThan">
      <formula>$K$68</formula>
    </cfRule>
  </conditionalFormatting>
  <conditionalFormatting sqref="N84:O91">
    <cfRule type="cellIs" dxfId="7858" priority="1041" operator="greaterThan">
      <formula>$K$66-1</formula>
    </cfRule>
    <cfRule type="cellIs" dxfId="7857" priority="1042" operator="greaterThan">
      <formula>$K$66</formula>
    </cfRule>
  </conditionalFormatting>
  <conditionalFormatting sqref="N71:O82">
    <cfRule type="cellIs" dxfId="7856" priority="1039" operator="greaterThan">
      <formula>$L$108</formula>
    </cfRule>
    <cfRule type="containsBlanks" dxfId="7855" priority="1081">
      <formula>LEN(TRIM(N71))=0</formula>
    </cfRule>
  </conditionalFormatting>
  <conditionalFormatting sqref="N93:O104">
    <cfRule type="cellIs" dxfId="7854" priority="1038" operator="greaterThan">
      <formula>$L$108</formula>
    </cfRule>
  </conditionalFormatting>
  <conditionalFormatting sqref="L122:N122">
    <cfRule type="cellIs" dxfId="7853" priority="1037" operator="greaterThan">
      <formula>$Q$122</formula>
    </cfRule>
  </conditionalFormatting>
  <conditionalFormatting sqref="L269:N269">
    <cfRule type="containsBlanks" dxfId="7852" priority="1035">
      <formula>LEN(TRIM(L269))=0</formula>
    </cfRule>
    <cfRule type="cellIs" dxfId="7851" priority="1036" operator="lessThan">
      <formula>$Q$269</formula>
    </cfRule>
  </conditionalFormatting>
  <conditionalFormatting sqref="Q129:R129">
    <cfRule type="cellIs" dxfId="7850" priority="1033" operator="equal">
      <formula>"12/30/3796"</formula>
    </cfRule>
  </conditionalFormatting>
  <conditionalFormatting sqref="Q129:R129">
    <cfRule type="cellIs" dxfId="7849" priority="1034" operator="equal">
      <formula>"Not Determined"</formula>
    </cfRule>
  </conditionalFormatting>
  <conditionalFormatting sqref="Q270:R270">
    <cfRule type="expression" dxfId="7848" priority="1031">
      <formula>Q270=693596</formula>
    </cfRule>
  </conditionalFormatting>
  <conditionalFormatting sqref="Q270:R270">
    <cfRule type="cellIs" dxfId="7847" priority="1032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7846" priority="1061" operator="equal">
      <formula>"N/A"</formula>
    </cfRule>
    <cfRule type="cellIs" dxfId="7845" priority="1062" operator="equal">
      <formula>100%</formula>
    </cfRule>
    <cfRule type="cellIs" dxfId="7844" priority="1063" operator="lessThan">
      <formula>"100%"</formula>
    </cfRule>
  </conditionalFormatting>
  <conditionalFormatting sqref="Q6">
    <cfRule type="containsText" dxfId="7843" priority="1015" operator="containsText" text="119">
      <formula>NOT(ISERROR(SEARCH(("119"),(Q6))))</formula>
    </cfRule>
  </conditionalFormatting>
  <conditionalFormatting sqref="D8:F8 J6 I8:J8">
    <cfRule type="containsText" dxfId="7842" priority="1017" operator="containsText" text="Reeval">
      <formula>NOT(ISERROR(SEARCH(("Reeval"),(D6))))</formula>
    </cfRule>
  </conditionalFormatting>
  <conditionalFormatting sqref="D8:F8 J6 I8:J8">
    <cfRule type="containsText" dxfId="7841" priority="1018" operator="containsText" text="Initial">
      <formula>NOT(ISERROR(SEARCH(("Initial"),(D6))))</formula>
    </cfRule>
  </conditionalFormatting>
  <conditionalFormatting sqref="A5:C5 J3:J4 A6">
    <cfRule type="cellIs" dxfId="7840" priority="1008" operator="equal">
      <formula>"Confidential"</formula>
    </cfRule>
  </conditionalFormatting>
  <conditionalFormatting sqref="T15:U15">
    <cfRule type="containsText" dxfId="7839" priority="1007" operator="containsText" text="Select">
      <formula>NOT(ISERROR(SEARCH("Select",T15)))</formula>
    </cfRule>
  </conditionalFormatting>
  <conditionalFormatting sqref="T21:U21">
    <cfRule type="containsText" dxfId="7838" priority="1006" operator="containsText" text="Select">
      <formula>NOT(ISERROR(SEARCH("Select",T21)))</formula>
    </cfRule>
  </conditionalFormatting>
  <conditionalFormatting sqref="T28:U28">
    <cfRule type="containsText" dxfId="7837" priority="1005" operator="containsText" text="Select">
      <formula>NOT(ISERROR(SEARCH("Select",T28)))</formula>
    </cfRule>
  </conditionalFormatting>
  <conditionalFormatting sqref="T37:U37">
    <cfRule type="containsText" dxfId="7836" priority="1003" operator="containsText" text="Select">
      <formula>NOT(ISERROR(SEARCH("Select",T37)))</formula>
    </cfRule>
  </conditionalFormatting>
  <conditionalFormatting sqref="T40:U40">
    <cfRule type="containsText" dxfId="7835" priority="1001" operator="containsText" text="Select">
      <formula>NOT(ISERROR(SEARCH("Select",T40)))</formula>
    </cfRule>
  </conditionalFormatting>
  <conditionalFormatting sqref="T43:U43">
    <cfRule type="containsText" dxfId="7834" priority="1000" operator="containsText" text="Select">
      <formula>NOT(ISERROR(SEARCH("Select",T43)))</formula>
    </cfRule>
  </conditionalFormatting>
  <conditionalFormatting sqref="G55:G61">
    <cfRule type="cellIs" dxfId="7833" priority="999" operator="equal">
      <formula>"TRUE"</formula>
    </cfRule>
  </conditionalFormatting>
  <conditionalFormatting sqref="T53:U53">
    <cfRule type="containsText" dxfId="7832" priority="998" operator="containsText" text="Select">
      <formula>NOT(ISERROR(SEARCH("Select",T53)))</formula>
    </cfRule>
  </conditionalFormatting>
  <conditionalFormatting sqref="O48:P48 O52:P52 O56:P56 O60:P60">
    <cfRule type="containsText" dxfId="7831" priority="997" operator="containsText" text="Select">
      <formula>NOT(ISERROR(SEARCH("Select",O48)))</formula>
    </cfRule>
  </conditionalFormatting>
  <conditionalFormatting sqref="T66:U66">
    <cfRule type="containsText" dxfId="7830" priority="996" operator="containsText" text="Select">
      <formula>NOT(ISERROR(SEARCH("Select",T66)))</formula>
    </cfRule>
  </conditionalFormatting>
  <conditionalFormatting sqref="T73:U73">
    <cfRule type="containsText" dxfId="7829" priority="995" operator="containsText" text="Select">
      <formula>NOT(ISERROR(SEARCH("Select",T73)))</formula>
    </cfRule>
  </conditionalFormatting>
  <conditionalFormatting sqref="T85:U85">
    <cfRule type="containsText" dxfId="7828" priority="994" operator="containsText" text="Select">
      <formula>NOT(ISERROR(SEARCH("Select",T85)))</formula>
    </cfRule>
  </conditionalFormatting>
  <conditionalFormatting sqref="T95:U95">
    <cfRule type="containsText" dxfId="7827" priority="993" operator="containsText" text="Select">
      <formula>NOT(ISERROR(SEARCH("Select",T95)))</formula>
    </cfRule>
  </conditionalFormatting>
  <conditionalFormatting sqref="T106:U106">
    <cfRule type="containsText" dxfId="7826" priority="992" operator="containsText" text="Select">
      <formula>NOT(ISERROR(SEARCH("Select",T106)))</formula>
    </cfRule>
  </conditionalFormatting>
  <conditionalFormatting sqref="T110:U110">
    <cfRule type="containsText" dxfId="7825" priority="991" operator="containsText" text="Select">
      <formula>NOT(ISERROR(SEARCH("Select",T110)))</formula>
    </cfRule>
  </conditionalFormatting>
  <conditionalFormatting sqref="T113:U113">
    <cfRule type="containsText" dxfId="7824" priority="990" operator="containsText" text="Select">
      <formula>NOT(ISERROR(SEARCH("Select",T113)))</formula>
    </cfRule>
  </conditionalFormatting>
  <conditionalFormatting sqref="T116:U116">
    <cfRule type="containsText" dxfId="7823" priority="989" operator="containsText" text="Select">
      <formula>NOT(ISERROR(SEARCH("Select",T116)))</formula>
    </cfRule>
  </conditionalFormatting>
  <conditionalFormatting sqref="T119:U119">
    <cfRule type="containsText" dxfId="7822" priority="988" operator="containsText" text="Select">
      <formula>NOT(ISERROR(SEARCH("Select",T119)))</formula>
    </cfRule>
  </conditionalFormatting>
  <conditionalFormatting sqref="T122:U122">
    <cfRule type="containsText" dxfId="7821" priority="987" operator="containsText" text="Select">
      <formula>NOT(ISERROR(SEARCH("Select",T122)))</formula>
    </cfRule>
  </conditionalFormatting>
  <conditionalFormatting sqref="T125:U125">
    <cfRule type="containsText" dxfId="7820" priority="986" operator="containsText" text="Select">
      <formula>NOT(ISERROR(SEARCH("Select",T125)))</formula>
    </cfRule>
  </conditionalFormatting>
  <conditionalFormatting sqref="T128:U128">
    <cfRule type="containsText" dxfId="7819" priority="985" operator="containsText" text="Select">
      <formula>NOT(ISERROR(SEARCH("Select",T128)))</formula>
    </cfRule>
  </conditionalFormatting>
  <conditionalFormatting sqref="T131:U131">
    <cfRule type="containsText" dxfId="7818" priority="984" operator="containsText" text="Select">
      <formula>NOT(ISERROR(SEARCH("Select",T131)))</formula>
    </cfRule>
  </conditionalFormatting>
  <conditionalFormatting sqref="T138:U138">
    <cfRule type="containsText" dxfId="7817" priority="983" operator="containsText" text="Select">
      <formula>NOT(ISERROR(SEARCH("Select",T138)))</formula>
    </cfRule>
  </conditionalFormatting>
  <conditionalFormatting sqref="M145:N145">
    <cfRule type="containsText" dxfId="7816" priority="982" operator="containsText" text="Select">
      <formula>NOT(ISERROR(SEARCH("Select",M145)))</formula>
    </cfRule>
  </conditionalFormatting>
  <conditionalFormatting sqref="M149:N149">
    <cfRule type="containsText" dxfId="7815" priority="981" operator="containsText" text="Select">
      <formula>NOT(ISERROR(SEARCH("Select",M149)))</formula>
    </cfRule>
  </conditionalFormatting>
  <conditionalFormatting sqref="M153:N153">
    <cfRule type="containsText" dxfId="7814" priority="980" operator="containsText" text="Select">
      <formula>NOT(ISERROR(SEARCH("Select",M153)))</formula>
    </cfRule>
  </conditionalFormatting>
  <conditionalFormatting sqref="M157:N157">
    <cfRule type="containsText" dxfId="7813" priority="979" operator="containsText" text="Select">
      <formula>NOT(ISERROR(SEARCH("Select",M157)))</formula>
    </cfRule>
  </conditionalFormatting>
  <conditionalFormatting sqref="M161:N161">
    <cfRule type="containsText" dxfId="7812" priority="978" operator="containsText" text="Select">
      <formula>NOT(ISERROR(SEARCH("Select",M161)))</formula>
    </cfRule>
  </conditionalFormatting>
  <conditionalFormatting sqref="M165:N165">
    <cfRule type="containsText" dxfId="7811" priority="977" operator="containsText" text="Select">
      <formula>NOT(ISERROR(SEARCH("Select",M165)))</formula>
    </cfRule>
  </conditionalFormatting>
  <conditionalFormatting sqref="M169:N169">
    <cfRule type="containsText" dxfId="7810" priority="976" operator="containsText" text="Select">
      <formula>NOT(ISERROR(SEARCH("Select",M169)))</formula>
    </cfRule>
  </conditionalFormatting>
  <conditionalFormatting sqref="M173:N173">
    <cfRule type="containsText" dxfId="7809" priority="975" operator="containsText" text="Select">
      <formula>NOT(ISERROR(SEARCH("Select",M173)))</formula>
    </cfRule>
  </conditionalFormatting>
  <conditionalFormatting sqref="M177:N177">
    <cfRule type="containsText" dxfId="7808" priority="974" operator="containsText" text="Select">
      <formula>NOT(ISERROR(SEARCH("Select",M177)))</formula>
    </cfRule>
  </conditionalFormatting>
  <conditionalFormatting sqref="M181:N181">
    <cfRule type="containsText" dxfId="7807" priority="971" operator="containsText" text="Select">
      <formula>NOT(ISERROR(SEARCH("Select",M181)))</formula>
    </cfRule>
  </conditionalFormatting>
  <conditionalFormatting sqref="M189:N189">
    <cfRule type="containsText" dxfId="7806" priority="970" operator="containsText" text="Select">
      <formula>NOT(ISERROR(SEARCH("Select",M189)))</formula>
    </cfRule>
  </conditionalFormatting>
  <conditionalFormatting sqref="M193:N193">
    <cfRule type="containsText" dxfId="7805" priority="969" operator="containsText" text="Select">
      <formula>NOT(ISERROR(SEARCH("Select",M193)))</formula>
    </cfRule>
  </conditionalFormatting>
  <conditionalFormatting sqref="M197:N197">
    <cfRule type="containsText" dxfId="7804" priority="968" operator="containsText" text="Select">
      <formula>NOT(ISERROR(SEARCH("Select",M197)))</formula>
    </cfRule>
  </conditionalFormatting>
  <conditionalFormatting sqref="M201:N201">
    <cfRule type="containsText" dxfId="7803" priority="967" operator="containsText" text="Select">
      <formula>NOT(ISERROR(SEARCH("Select",M201)))</formula>
    </cfRule>
  </conditionalFormatting>
  <conditionalFormatting sqref="M205:N205">
    <cfRule type="containsText" dxfId="7802" priority="966" operator="containsText" text="Select">
      <formula>NOT(ISERROR(SEARCH("Select",M205)))</formula>
    </cfRule>
  </conditionalFormatting>
  <conditionalFormatting sqref="M209:N209">
    <cfRule type="containsText" dxfId="7801" priority="965" operator="containsText" text="Select">
      <formula>NOT(ISERROR(SEARCH("Select",M209)))</formula>
    </cfRule>
  </conditionalFormatting>
  <conditionalFormatting sqref="I217:J217">
    <cfRule type="containsText" dxfId="7800" priority="964" operator="containsText" text="Select">
      <formula>NOT(ISERROR(SEARCH("Select",I217)))</formula>
    </cfRule>
  </conditionalFormatting>
  <conditionalFormatting sqref="O222:P222">
    <cfRule type="containsText" dxfId="7799" priority="961" operator="containsText" text="Select">
      <formula>NOT(ISERROR(SEARCH("Select",O222)))</formula>
    </cfRule>
  </conditionalFormatting>
  <conditionalFormatting sqref="I222:J222">
    <cfRule type="containsText" dxfId="7798" priority="955" operator="containsText" text="Select">
      <formula>NOT(ISERROR(SEARCH("Select",I222)))</formula>
    </cfRule>
  </conditionalFormatting>
  <conditionalFormatting sqref="O217:P217">
    <cfRule type="containsText" dxfId="7797" priority="956" operator="containsText" text="Select">
      <formula>NOT(ISERROR(SEARCH("Select",O217)))</formula>
    </cfRule>
  </conditionalFormatting>
  <conditionalFormatting sqref="I217:J217 O217:P217 O222:P222 I222:J222">
    <cfRule type="containsText" dxfId="7796" priority="954" operator="containsText" text="No">
      <formula>NOT(ISERROR(SEARCH("No",I217)))</formula>
    </cfRule>
  </conditionalFormatting>
  <conditionalFormatting sqref="I237:J237">
    <cfRule type="containsText" dxfId="7795" priority="953" operator="containsText" text="Select">
      <formula>NOT(ISERROR(SEARCH("Select",I237)))</formula>
    </cfRule>
  </conditionalFormatting>
  <conditionalFormatting sqref="O242:P242">
    <cfRule type="containsText" dxfId="7794" priority="952" operator="containsText" text="Select">
      <formula>NOT(ISERROR(SEARCH("Select",O242)))</formula>
    </cfRule>
  </conditionalFormatting>
  <conditionalFormatting sqref="I242:J242">
    <cfRule type="containsText" dxfId="7793" priority="950" operator="containsText" text="Select">
      <formula>NOT(ISERROR(SEARCH("Select",I242)))</formula>
    </cfRule>
  </conditionalFormatting>
  <conditionalFormatting sqref="O237:P237">
    <cfRule type="containsText" dxfId="7792" priority="951" operator="containsText" text="Select">
      <formula>NOT(ISERROR(SEARCH("Select",O237)))</formula>
    </cfRule>
  </conditionalFormatting>
  <conditionalFormatting sqref="N251:Q251">
    <cfRule type="containsText" dxfId="7791" priority="943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7790" priority="942" operator="containsText" text="Select">
      <formula>NOT(ISERROR(SEARCH("Select",I237)))</formula>
    </cfRule>
  </conditionalFormatting>
  <conditionalFormatting sqref="J283:K283">
    <cfRule type="containsText" dxfId="7789" priority="939" operator="containsText" text="Select">
      <formula>NOT(ISERROR(SEARCH("Select",J283)))</formula>
    </cfRule>
  </conditionalFormatting>
  <conditionalFormatting sqref="P107:Q107">
    <cfRule type="containsText" dxfId="7788" priority="937" operator="containsText" text="No">
      <formula>NOT(ISERROR(SEARCH("No",P107)))</formula>
    </cfRule>
    <cfRule type="containsText" dxfId="7787" priority="938" operator="containsText" text="Select">
      <formula>NOT(ISERROR(SEARCH("Select",P107)))</formula>
    </cfRule>
  </conditionalFormatting>
  <conditionalFormatting sqref="O60:P60 O56:P56 O52:P52 O48:P48">
    <cfRule type="containsText" dxfId="7786" priority="936" operator="containsText" text="No">
      <formula>NOT(ISERROR(SEARCH("No",O48)))</formula>
    </cfRule>
  </conditionalFormatting>
  <conditionalFormatting sqref="I217:J217 O217:P217 I222:J222 O222:P222">
    <cfRule type="containsText" dxfId="7785" priority="935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7784" priority="934" operator="containsText" text="Unexcuse">
      <formula>NOT(ISERROR(SEARCH("Unexcuse",I237)))</formula>
    </cfRule>
  </conditionalFormatting>
  <conditionalFormatting sqref="L10:M10">
    <cfRule type="containsText" dxfId="7783" priority="933" operator="containsText" text="Select">
      <formula>NOT(ISERROR(SEARCH("Select",L10)))</formula>
    </cfRule>
  </conditionalFormatting>
  <conditionalFormatting sqref="L10:M10">
    <cfRule type="containsText" dxfId="7782" priority="932" operator="containsText" text="No">
      <formula>NOT(ISERROR(SEARCH("No",L10)))</formula>
    </cfRule>
  </conditionalFormatting>
  <conditionalFormatting sqref="O292:P292">
    <cfRule type="containsText" dxfId="7781" priority="824" operator="containsText" text="Select">
      <formula>NOT(ISERROR(SEARCH("Select",O292)))</formula>
    </cfRule>
  </conditionalFormatting>
  <conditionalFormatting sqref="N570:O570">
    <cfRule type="containsText" dxfId="7780" priority="736" operator="containsText" text="Select">
      <formula>NOT(ISERROR(SEARCH("Select",N570)))</formula>
    </cfRule>
  </conditionalFormatting>
  <conditionalFormatting sqref="I607:J607">
    <cfRule type="containsText" dxfId="7779" priority="709" operator="containsText" text="Select">
      <formula>NOT(ISERROR(SEARCH("Select",I607)))</formula>
    </cfRule>
  </conditionalFormatting>
  <conditionalFormatting sqref="N574:O574">
    <cfRule type="containsText" dxfId="7778" priority="734" operator="containsText" text="Select">
      <formula>NOT(ISERROR(SEARCH("Select",N574)))</formula>
    </cfRule>
  </conditionalFormatting>
  <conditionalFormatting sqref="O292:P292 J283:K283">
    <cfRule type="containsText" dxfId="7777" priority="825" operator="containsText" text="No">
      <formula>NOT(ISERROR(SEARCH("No",J283)))</formula>
    </cfRule>
  </conditionalFormatting>
  <conditionalFormatting sqref="I423:J423">
    <cfRule type="containsText" dxfId="7776" priority="387" operator="containsText" text="Select">
      <formula>NOT(ISERROR(SEARCH("Select",I423)))</formula>
    </cfRule>
  </conditionalFormatting>
  <conditionalFormatting sqref="I347:J347">
    <cfRule type="containsText" dxfId="7775" priority="510" operator="containsText" text="No">
      <formula>NOT(ISERROR(SEARCH("No",I347)))</formula>
    </cfRule>
  </conditionalFormatting>
  <conditionalFormatting sqref="O401:P402">
    <cfRule type="containsText" dxfId="7774" priority="412" operator="containsText" text="Select">
      <formula>NOT(ISERROR(SEARCH("Select",O401)))</formula>
    </cfRule>
  </conditionalFormatting>
  <conditionalFormatting sqref="O401:P402">
    <cfRule type="containsText" dxfId="7773" priority="411" operator="containsText" text="No">
      <formula>NOT(ISERROR(SEARCH("No",O401)))</formula>
    </cfRule>
  </conditionalFormatting>
  <conditionalFormatting sqref="N385:O385">
    <cfRule type="containsText" dxfId="7772" priority="437" operator="containsText" text="Select">
      <formula>NOT(ISERROR(SEARCH("Select",N385)))</formula>
    </cfRule>
  </conditionalFormatting>
  <conditionalFormatting sqref="N385:O385">
    <cfRule type="containsText" dxfId="7771" priority="436" operator="containsText" text="No">
      <formula>NOT(ISERROR(SEARCH("No",N385)))</formula>
    </cfRule>
  </conditionalFormatting>
  <conditionalFormatting sqref="J363:K364 J368:K371">
    <cfRule type="containsText" dxfId="7770" priority="485" operator="containsText" text="No">
      <formula>NOT(ISERROR(SEARCH("No",J363)))</formula>
    </cfRule>
  </conditionalFormatting>
  <conditionalFormatting sqref="I362:J362">
    <cfRule type="containsText" dxfId="7769" priority="484" operator="containsText" text="Select">
      <formula>NOT(ISERROR(SEARCH("Select",I362)))</formula>
    </cfRule>
  </conditionalFormatting>
  <conditionalFormatting sqref="I423:J423">
    <cfRule type="containsText" dxfId="7768" priority="386" operator="containsText" text="No">
      <formula>NOT(ISERROR(SEARCH("No",I423)))</formula>
    </cfRule>
  </conditionalFormatting>
  <conditionalFormatting sqref="O340:P340">
    <cfRule type="containsText" dxfId="7767" priority="509" operator="containsText" text="Select">
      <formula>NOT(ISERROR(SEARCH("Select",O340)))</formula>
    </cfRule>
  </conditionalFormatting>
  <conditionalFormatting sqref="O325:P326">
    <cfRule type="containsText" dxfId="7766" priority="535" operator="containsText" text="No">
      <formula>NOT(ISERROR(SEARCH("No",O325)))</formula>
    </cfRule>
  </conditionalFormatting>
  <conditionalFormatting sqref="N324:O324">
    <cfRule type="containsText" dxfId="7765" priority="534" operator="containsText" text="Select">
      <formula>NOT(ISERROR(SEARCH("Select",N324)))</formula>
    </cfRule>
  </conditionalFormatting>
  <conditionalFormatting sqref="N309:O309">
    <cfRule type="containsText" dxfId="7764" priority="560" operator="containsText" text="No">
      <formula>NOT(ISERROR(SEARCH("No",N309)))</formula>
    </cfRule>
  </conditionalFormatting>
  <conditionalFormatting sqref="O314:P314">
    <cfRule type="containsText" dxfId="7763" priority="559" operator="containsText" text="Select">
      <formula>NOT(ISERROR(SEARCH("Select",O314)))</formula>
    </cfRule>
  </conditionalFormatting>
  <conditionalFormatting sqref="J302:K302">
    <cfRule type="containsText" dxfId="7762" priority="584" operator="containsText" text="Select">
      <formula>NOT(ISERROR(SEARCH("Select",J302)))</formula>
    </cfRule>
  </conditionalFormatting>
  <conditionalFormatting sqref="I282:J282">
    <cfRule type="containsText" dxfId="7761" priority="612" operator="containsText" text="Select">
      <formula>NOT(ISERROR(SEARCH("Select",I282)))</formula>
    </cfRule>
  </conditionalFormatting>
  <conditionalFormatting sqref="I282:J282">
    <cfRule type="containsText" dxfId="7760" priority="611" operator="containsText" text="No">
      <formula>NOT(ISERROR(SEARCH("No",I282)))</formula>
    </cfRule>
  </conditionalFormatting>
  <conditionalFormatting sqref="N566:O566">
    <cfRule type="containsText" dxfId="7759" priority="738" operator="containsText" text="Select">
      <formula>NOT(ISERROR(SEARCH("Select",N566)))</formula>
    </cfRule>
  </conditionalFormatting>
  <conditionalFormatting sqref="N566:O566">
    <cfRule type="containsText" dxfId="7758" priority="739" operator="containsText" text="No">
      <formula>NOT(ISERROR(SEARCH("No",N566)))</formula>
    </cfRule>
  </conditionalFormatting>
  <conditionalFormatting sqref="N570:O570">
    <cfRule type="containsText" dxfId="7757" priority="737" operator="containsText" text="No">
      <formula>NOT(ISERROR(SEARCH("No",N570)))</formula>
    </cfRule>
  </conditionalFormatting>
  <conditionalFormatting sqref="N574:O574">
    <cfRule type="containsText" dxfId="7756" priority="735" operator="containsText" text="No">
      <formula>NOT(ISERROR(SEARCH("No",N574)))</formula>
    </cfRule>
  </conditionalFormatting>
  <conditionalFormatting sqref="N584:O584">
    <cfRule type="containsText" dxfId="7755" priority="730" operator="containsText" text="Select">
      <formula>NOT(ISERROR(SEARCH("Select",N584)))</formula>
    </cfRule>
  </conditionalFormatting>
  <conditionalFormatting sqref="N588:O588">
    <cfRule type="containsText" dxfId="7754" priority="728" operator="containsText" text="Select">
      <formula>NOT(ISERROR(SEARCH("Select",N588)))</formula>
    </cfRule>
  </conditionalFormatting>
  <conditionalFormatting sqref="N580:O580">
    <cfRule type="containsText" dxfId="7753" priority="732" operator="containsText" text="Select">
      <formula>NOT(ISERROR(SEARCH("Select",N580)))</formula>
    </cfRule>
  </conditionalFormatting>
  <conditionalFormatting sqref="N580:O580">
    <cfRule type="containsText" dxfId="7752" priority="733" operator="containsText" text="No">
      <formula>NOT(ISERROR(SEARCH("No",N580)))</formula>
    </cfRule>
  </conditionalFormatting>
  <conditionalFormatting sqref="N584:O584">
    <cfRule type="containsText" dxfId="7751" priority="731" operator="containsText" text="No">
      <formula>NOT(ISERROR(SEARCH("No",N584)))</formula>
    </cfRule>
  </conditionalFormatting>
  <conditionalFormatting sqref="N588:O588">
    <cfRule type="containsText" dxfId="7750" priority="729" operator="containsText" text="No">
      <formula>NOT(ISERROR(SEARCH("No",N588)))</formula>
    </cfRule>
  </conditionalFormatting>
  <conditionalFormatting sqref="I597:J597">
    <cfRule type="containsText" dxfId="7749" priority="727" operator="containsText" text="Select">
      <formula>NOT(ISERROR(SEARCH("Select",I597)))</formula>
    </cfRule>
  </conditionalFormatting>
  <conditionalFormatting sqref="I597:J597">
    <cfRule type="containsText" dxfId="7748" priority="726" operator="containsText" text="Not Addressed">
      <formula>NOT(ISERROR(SEARCH("Not Addressed",I597)))</formula>
    </cfRule>
  </conditionalFormatting>
  <conditionalFormatting sqref="N607:O607">
    <cfRule type="containsText" dxfId="7747" priority="717" operator="containsText" text="Select">
      <formula>NOT(ISERROR(SEARCH("Select",N607)))</formula>
    </cfRule>
  </conditionalFormatting>
  <conditionalFormatting sqref="N607:O607">
    <cfRule type="containsText" dxfId="7746" priority="716" operator="containsText" text="Not Addressed">
      <formula>NOT(ISERROR(SEARCH("Not Addressed",N607)))</formula>
    </cfRule>
  </conditionalFormatting>
  <conditionalFormatting sqref="N597:O597">
    <cfRule type="containsText" dxfId="7745" priority="715" operator="containsText" text="Select">
      <formula>NOT(ISERROR(SEARCH("Select",N597)))</formula>
    </cfRule>
  </conditionalFormatting>
  <conditionalFormatting sqref="N597:O597">
    <cfRule type="containsText" dxfId="7744" priority="714" operator="containsText" text="Not Addressed">
      <formula>NOT(ISERROR(SEARCH("Not Addressed",N597)))</formula>
    </cfRule>
  </conditionalFormatting>
  <conditionalFormatting sqref="I602:J602">
    <cfRule type="containsText" dxfId="7743" priority="713" operator="containsText" text="Select">
      <formula>NOT(ISERROR(SEARCH("Select",I602)))</formula>
    </cfRule>
  </conditionalFormatting>
  <conditionalFormatting sqref="I602:J602">
    <cfRule type="containsText" dxfId="7742" priority="712" operator="containsText" text="Not Addressed">
      <formula>NOT(ISERROR(SEARCH("Not Addressed",I602)))</formula>
    </cfRule>
  </conditionalFormatting>
  <conditionalFormatting sqref="N602:O602">
    <cfRule type="containsText" dxfId="7741" priority="711" operator="containsText" text="Select">
      <formula>NOT(ISERROR(SEARCH("Select",N602)))</formula>
    </cfRule>
  </conditionalFormatting>
  <conditionalFormatting sqref="N602:O602">
    <cfRule type="containsText" dxfId="7740" priority="710" operator="containsText" text="Not Addressed">
      <formula>NOT(ISERROR(SEARCH("Not Addressed",N602)))</formula>
    </cfRule>
  </conditionalFormatting>
  <conditionalFormatting sqref="I607:J607">
    <cfRule type="containsText" dxfId="7739" priority="708" operator="containsText" text="Not Addressed">
      <formula>NOT(ISERROR(SEARCH("Not Addressed",I607)))</formula>
    </cfRule>
  </conditionalFormatting>
  <conditionalFormatting sqref="I612:J612">
    <cfRule type="containsText" dxfId="7738" priority="707" operator="containsText" text="Select">
      <formula>NOT(ISERROR(SEARCH("Select",I612)))</formula>
    </cfRule>
  </conditionalFormatting>
  <conditionalFormatting sqref="I612:J612">
    <cfRule type="containsText" dxfId="7737" priority="706" operator="containsText" text="Not Addressed">
      <formula>NOT(ISERROR(SEARCH("Not Addressed",I612)))</formula>
    </cfRule>
  </conditionalFormatting>
  <conditionalFormatting sqref="I618:L618">
    <cfRule type="containsText" dxfId="7736" priority="704" operator="containsText" text="Not Addressed">
      <formula>NOT(ISERROR(SEARCH("Not Addressed",I618)))</formula>
    </cfRule>
    <cfRule type="containsText" dxfId="7735" priority="705" operator="containsText" text="Select">
      <formula>NOT(ISERROR(SEARCH("Select",I618)))</formula>
    </cfRule>
  </conditionalFormatting>
  <conditionalFormatting sqref="N624:O624">
    <cfRule type="endsWith" dxfId="7734" priority="697" operator="endsWith" text="Addressed">
      <formula>RIGHT(N624,LEN("Addressed"))="Addressed"</formula>
    </cfRule>
    <cfRule type="containsText" dxfId="7733" priority="702" operator="containsText" text="Select">
      <formula>NOT(ISERROR(SEARCH("Select",N624)))</formula>
    </cfRule>
  </conditionalFormatting>
  <conditionalFormatting sqref="N624:O624">
    <cfRule type="endsWith" dxfId="7732" priority="703" operator="endsWith" text="No">
      <formula>RIGHT(N624,LEN("No"))="No"</formula>
    </cfRule>
  </conditionalFormatting>
  <conditionalFormatting sqref="N632:O632 N628:O628">
    <cfRule type="endsWith" dxfId="7731" priority="694" operator="endsWith" text="Addressed">
      <formula>RIGHT(N628,LEN("Addressed"))="Addressed"</formula>
    </cfRule>
    <cfRule type="containsText" dxfId="7730" priority="695" operator="containsText" text="Select">
      <formula>NOT(ISERROR(SEARCH("Select",N628)))</formula>
    </cfRule>
  </conditionalFormatting>
  <conditionalFormatting sqref="N632:O632 N628:O628">
    <cfRule type="endsWith" dxfId="7729" priority="696" operator="endsWith" text="No">
      <formula>RIGHT(N628,LEN("No"))="No"</formula>
    </cfRule>
  </conditionalFormatting>
  <conditionalFormatting sqref="I645:J645">
    <cfRule type="endsWith" dxfId="7728" priority="685" operator="endsWith" text="No">
      <formula>RIGHT(I645,LEN("No"))="No"</formula>
    </cfRule>
    <cfRule type="containsText" dxfId="7727" priority="693" operator="containsText" text="Select">
      <formula>NOT(ISERROR(SEARCH("Select",I645)))</formula>
    </cfRule>
  </conditionalFormatting>
  <conditionalFormatting sqref="I645:J645">
    <cfRule type="containsText" dxfId="7726" priority="692" operator="containsText" text="Not Addressed">
      <formula>NOT(ISERROR(SEARCH("Not Addressed",I645)))</formula>
    </cfRule>
  </conditionalFormatting>
  <conditionalFormatting sqref="N645:O645">
    <cfRule type="endsWith" dxfId="7725" priority="682" operator="endsWith" text="No">
      <formula>RIGHT(N645,LEN("No"))="No"</formula>
    </cfRule>
    <cfRule type="containsText" dxfId="7724" priority="684" operator="containsText" text="Select">
      <formula>NOT(ISERROR(SEARCH("Select",N645)))</formula>
    </cfRule>
  </conditionalFormatting>
  <conditionalFormatting sqref="N645:O645">
    <cfRule type="containsText" dxfId="7723" priority="683" operator="containsText" text="Not Addressed">
      <formula>NOT(ISERROR(SEARCH("Not Addressed",N645)))</formula>
    </cfRule>
  </conditionalFormatting>
  <conditionalFormatting sqref="I650:J650">
    <cfRule type="endsWith" dxfId="7722" priority="679" operator="endsWith" text="No">
      <formula>RIGHT(I650,LEN("No"))="No"</formula>
    </cfRule>
    <cfRule type="containsText" dxfId="7721" priority="681" operator="containsText" text="Select">
      <formula>NOT(ISERROR(SEARCH("Select",I650)))</formula>
    </cfRule>
  </conditionalFormatting>
  <conditionalFormatting sqref="I650:J650">
    <cfRule type="containsText" dxfId="7720" priority="680" operator="containsText" text="Not Addressed">
      <formula>NOT(ISERROR(SEARCH("Not Addressed",I650)))</formula>
    </cfRule>
  </conditionalFormatting>
  <conditionalFormatting sqref="I660:J660">
    <cfRule type="endsWith" dxfId="7719" priority="676" operator="endsWith" text="No">
      <formula>RIGHT(I660,LEN("No"))="No"</formula>
    </cfRule>
    <cfRule type="containsText" dxfId="7718" priority="678" operator="containsText" text="Select">
      <formula>NOT(ISERROR(SEARCH("Select",I660)))</formula>
    </cfRule>
  </conditionalFormatting>
  <conditionalFormatting sqref="I660:J660">
    <cfRule type="containsText" dxfId="7717" priority="677" operator="containsText" text="Not Addressed">
      <formula>NOT(ISERROR(SEARCH("Not Addressed",I660)))</formula>
    </cfRule>
  </conditionalFormatting>
  <conditionalFormatting sqref="N660:O660">
    <cfRule type="endsWith" dxfId="7716" priority="673" operator="endsWith" text="No">
      <formula>RIGHT(N660,LEN("No"))="No"</formula>
    </cfRule>
    <cfRule type="containsText" dxfId="7715" priority="675" operator="containsText" text="Select">
      <formula>NOT(ISERROR(SEARCH("Select",N660)))</formula>
    </cfRule>
  </conditionalFormatting>
  <conditionalFormatting sqref="N660:O660">
    <cfRule type="containsText" dxfId="7714" priority="674" operator="containsText" text="Not Addressed">
      <formula>NOT(ISERROR(SEARCH("Not Addressed",N660)))</formula>
    </cfRule>
  </conditionalFormatting>
  <conditionalFormatting sqref="I665:J665">
    <cfRule type="endsWith" dxfId="7713" priority="670" operator="endsWith" text="No">
      <formula>RIGHT(I665,LEN("No"))="No"</formula>
    </cfRule>
    <cfRule type="containsText" dxfId="7712" priority="672" operator="containsText" text="Select">
      <formula>NOT(ISERROR(SEARCH("Select",I665)))</formula>
    </cfRule>
  </conditionalFormatting>
  <conditionalFormatting sqref="I665:J665">
    <cfRule type="containsText" dxfId="7711" priority="671" operator="containsText" text="Not Addressed">
      <formula>NOT(ISERROR(SEARCH("Not Addressed",I665)))</formula>
    </cfRule>
  </conditionalFormatting>
  <conditionalFormatting sqref="I676:J676">
    <cfRule type="endsWith" dxfId="7710" priority="667" operator="endsWith" text="No">
      <formula>RIGHT(I676,LEN("No"))="No"</formula>
    </cfRule>
    <cfRule type="containsText" dxfId="7709" priority="669" operator="containsText" text="Select">
      <formula>NOT(ISERROR(SEARCH("Select",I676)))</formula>
    </cfRule>
  </conditionalFormatting>
  <conditionalFormatting sqref="I676:J676">
    <cfRule type="containsText" dxfId="7708" priority="668" operator="containsText" text="Not Addressed">
      <formula>NOT(ISERROR(SEARCH("Not Addressed",I676)))</formula>
    </cfRule>
  </conditionalFormatting>
  <conditionalFormatting sqref="N676:O676">
    <cfRule type="endsWith" dxfId="7707" priority="664" operator="endsWith" text="No">
      <formula>RIGHT(N676,LEN("No"))="No"</formula>
    </cfRule>
    <cfRule type="containsText" dxfId="7706" priority="666" operator="containsText" text="Select">
      <formula>NOT(ISERROR(SEARCH("Select",N676)))</formula>
    </cfRule>
  </conditionalFormatting>
  <conditionalFormatting sqref="N676:O676">
    <cfRule type="containsText" dxfId="7705" priority="665" operator="containsText" text="Not Addressed">
      <formula>NOT(ISERROR(SEARCH("Not Addressed",N676)))</formula>
    </cfRule>
  </conditionalFormatting>
  <conditionalFormatting sqref="I681:J681">
    <cfRule type="endsWith" dxfId="7704" priority="661" operator="endsWith" text="No">
      <formula>RIGHT(I681,LEN("No"))="No"</formula>
    </cfRule>
    <cfRule type="containsText" dxfId="7703" priority="663" operator="containsText" text="Select">
      <formula>NOT(ISERROR(SEARCH("Select",I681)))</formula>
    </cfRule>
  </conditionalFormatting>
  <conditionalFormatting sqref="I681:J681">
    <cfRule type="containsText" dxfId="7702" priority="662" operator="containsText" text="Not Addressed">
      <formula>NOT(ISERROR(SEARCH("Not Addressed",I681)))</formula>
    </cfRule>
  </conditionalFormatting>
  <conditionalFormatting sqref="I688:J688">
    <cfRule type="endsWith" dxfId="7701" priority="658" operator="endsWith" text="No">
      <formula>RIGHT(I688,LEN("No"))="No"</formula>
    </cfRule>
    <cfRule type="containsText" dxfId="7700" priority="660" operator="containsText" text="Select">
      <formula>NOT(ISERROR(SEARCH("Select",I688)))</formula>
    </cfRule>
  </conditionalFormatting>
  <conditionalFormatting sqref="I688:J688">
    <cfRule type="containsText" dxfId="7699" priority="659" operator="containsText" text="Not Addressed">
      <formula>NOT(ISERROR(SEARCH("Not Addressed",I688)))</formula>
    </cfRule>
  </conditionalFormatting>
  <conditionalFormatting sqref="N688:O688">
    <cfRule type="endsWith" dxfId="7698" priority="655" operator="endsWith" text="No">
      <formula>RIGHT(N688,LEN("No"))="No"</formula>
    </cfRule>
    <cfRule type="containsText" dxfId="7697" priority="657" operator="containsText" text="Select">
      <formula>NOT(ISERROR(SEARCH("Select",N688)))</formula>
    </cfRule>
  </conditionalFormatting>
  <conditionalFormatting sqref="N688:O688">
    <cfRule type="containsText" dxfId="7696" priority="656" operator="containsText" text="Not Addressed">
      <formula>NOT(ISERROR(SEARCH("Not Addressed",N688)))</formula>
    </cfRule>
  </conditionalFormatting>
  <conditionalFormatting sqref="I693:J693">
    <cfRule type="endsWith" dxfId="7695" priority="652" operator="endsWith" text="No">
      <formula>RIGHT(I693,LEN("No"))="No"</formula>
    </cfRule>
    <cfRule type="containsText" dxfId="7694" priority="654" operator="containsText" text="Select">
      <formula>NOT(ISERROR(SEARCH("Select",I693)))</formula>
    </cfRule>
  </conditionalFormatting>
  <conditionalFormatting sqref="I693:J693">
    <cfRule type="containsText" dxfId="7693" priority="653" operator="containsText" text="Not Addressed">
      <formula>NOT(ISERROR(SEARCH("Not Addressed",I693)))</formula>
    </cfRule>
  </conditionalFormatting>
  <conditionalFormatting sqref="I700:J700">
    <cfRule type="endsWith" dxfId="7692" priority="649" operator="endsWith" text="No">
      <formula>RIGHT(I700,LEN("No"))="No"</formula>
    </cfRule>
    <cfRule type="containsText" dxfId="7691" priority="651" operator="containsText" text="Select">
      <formula>NOT(ISERROR(SEARCH("Select",I700)))</formula>
    </cfRule>
  </conditionalFormatting>
  <conditionalFormatting sqref="I700:J700">
    <cfRule type="containsText" dxfId="7690" priority="650" operator="containsText" text="Not Addressed">
      <formula>NOT(ISERROR(SEARCH("Not Addressed",I700)))</formula>
    </cfRule>
  </conditionalFormatting>
  <conditionalFormatting sqref="N700:O700">
    <cfRule type="endsWith" dxfId="7689" priority="646" operator="endsWith" text="No">
      <formula>RIGHT(N700,LEN("No"))="No"</formula>
    </cfRule>
    <cfRule type="containsText" dxfId="7688" priority="648" operator="containsText" text="Select">
      <formula>NOT(ISERROR(SEARCH("Select",N700)))</formula>
    </cfRule>
  </conditionalFormatting>
  <conditionalFormatting sqref="N700:O700">
    <cfRule type="containsText" dxfId="7687" priority="647" operator="containsText" text="Not Addressed">
      <formula>NOT(ISERROR(SEARCH("Not Addressed",N700)))</formula>
    </cfRule>
  </conditionalFormatting>
  <conditionalFormatting sqref="I705:J705">
    <cfRule type="endsWith" dxfId="7686" priority="643" operator="endsWith" text="No">
      <formula>RIGHT(I705,LEN("No"))="No"</formula>
    </cfRule>
    <cfRule type="containsText" dxfId="7685" priority="645" operator="containsText" text="Select">
      <formula>NOT(ISERROR(SEARCH("Select",I705)))</formula>
    </cfRule>
  </conditionalFormatting>
  <conditionalFormatting sqref="I705:J705">
    <cfRule type="containsText" dxfId="7684" priority="644" operator="containsText" text="Not Addressed">
      <formula>NOT(ISERROR(SEARCH("Not Addressed",I705)))</formula>
    </cfRule>
  </conditionalFormatting>
  <conditionalFormatting sqref="H711:J711">
    <cfRule type="containsText" dxfId="7683" priority="641" operator="containsText" text="Not Addressed">
      <formula>NOT(ISERROR(SEARCH("Not Addressed",H711)))</formula>
    </cfRule>
    <cfRule type="containsText" dxfId="7682" priority="642" operator="containsText" text="Select">
      <formula>NOT(ISERROR(SEARCH("Select",H711)))</formula>
    </cfRule>
  </conditionalFormatting>
  <conditionalFormatting sqref="K715:M715">
    <cfRule type="endsWith" dxfId="7681" priority="639" operator="endsWith" text="No">
      <formula>RIGHT(K715,LEN("No"))="No"</formula>
    </cfRule>
    <cfRule type="containsText" dxfId="7680" priority="640" operator="containsText" text="Select">
      <formula>NOT(ISERROR(SEARCH("Select",K715)))</formula>
    </cfRule>
  </conditionalFormatting>
  <conditionalFormatting sqref="K258:N258">
    <cfRule type="endsWith" dxfId="7679" priority="637" operator="endsWith" text="No">
      <formula>RIGHT(K258,LEN("No"))="No"</formula>
    </cfRule>
    <cfRule type="containsText" dxfId="7678" priority="638" operator="containsText" text="Select">
      <formula>NOT(ISERROR(SEARCH("Select",K258)))</formula>
    </cfRule>
  </conditionalFormatting>
  <conditionalFormatting sqref="J287:K288 J292:K295">
    <cfRule type="containsText" dxfId="7677" priority="610" operator="containsText" text="Select">
      <formula>NOT(ISERROR(SEARCH("Select",J287)))</formula>
    </cfRule>
  </conditionalFormatting>
  <conditionalFormatting sqref="O291:P291">
    <cfRule type="containsText" dxfId="7676" priority="593" operator="containsText" text="No">
      <formula>NOT(ISERROR(SEARCH("No",O291)))</formula>
    </cfRule>
  </conditionalFormatting>
  <conditionalFormatting sqref="N741:O741 N737:O737 N733:O733">
    <cfRule type="endsWith" dxfId="7675" priority="628" operator="endsWith" text="No">
      <formula>RIGHT(N733,LEN("No"))="No"</formula>
    </cfRule>
    <cfRule type="containsText" dxfId="7674" priority="630" operator="containsText" text="Select">
      <formula>NOT(ISERROR(SEARCH("Select",N733)))</formula>
    </cfRule>
  </conditionalFormatting>
  <conditionalFormatting sqref="N741:O741 N737:O737 N733:O733">
    <cfRule type="containsText" dxfId="7673" priority="629" operator="containsText" text="Not Addressed">
      <formula>NOT(ISERROR(SEARCH("Not Addressed",N733)))</formula>
    </cfRule>
  </conditionalFormatting>
  <conditionalFormatting sqref="N755:O755 N751:O751 N747:O747">
    <cfRule type="endsWith" dxfId="7672" priority="625" operator="endsWith" text="No">
      <formula>RIGHT(N747,LEN("No"))="No"</formula>
    </cfRule>
    <cfRule type="containsText" dxfId="7671" priority="627" operator="containsText" text="Select">
      <formula>NOT(ISERROR(SEARCH("Select",N747)))</formula>
    </cfRule>
  </conditionalFormatting>
  <conditionalFormatting sqref="N755:O755 N751:O751 N747:O747">
    <cfRule type="containsText" dxfId="7670" priority="626" operator="containsText" text="Not Addressed">
      <formula>NOT(ISERROR(SEARCH("Not Addressed",N747)))</formula>
    </cfRule>
  </conditionalFormatting>
  <conditionalFormatting sqref="N769:O769 N765:O765 N761:O761">
    <cfRule type="endsWith" dxfId="7669" priority="622" operator="endsWith" text="No">
      <formula>RIGHT(N761,LEN("No"))="No"</formula>
    </cfRule>
    <cfRule type="containsText" dxfId="7668" priority="624" operator="containsText" text="Select">
      <formula>NOT(ISERROR(SEARCH("Select",N761)))</formula>
    </cfRule>
  </conditionalFormatting>
  <conditionalFormatting sqref="N769:O769 N765:O765 N761:O761">
    <cfRule type="containsText" dxfId="7667" priority="623" operator="containsText" text="Not Addressed">
      <formula>NOT(ISERROR(SEARCH("Not Addressed",N761)))</formula>
    </cfRule>
  </conditionalFormatting>
  <conditionalFormatting sqref="N783:O783 N779:O779 N775:O775">
    <cfRule type="endsWith" dxfId="7666" priority="619" operator="endsWith" text="No">
      <formula>RIGHT(N775,LEN("No"))="No"</formula>
    </cfRule>
    <cfRule type="containsText" dxfId="7665" priority="621" operator="containsText" text="Select">
      <formula>NOT(ISERROR(SEARCH("Select",N775)))</formula>
    </cfRule>
  </conditionalFormatting>
  <conditionalFormatting sqref="N783:O783 N779:O779 N775:O775">
    <cfRule type="containsText" dxfId="7664" priority="620" operator="containsText" text="Not Addressed">
      <formula>NOT(ISERROR(SEARCH("Not Addressed",N775)))</formula>
    </cfRule>
  </conditionalFormatting>
  <conditionalFormatting sqref="N797:O797 N793:O793 N789:O789">
    <cfRule type="endsWith" dxfId="7663" priority="616" operator="endsWith" text="No">
      <formula>RIGHT(N789,LEN("No"))="No"</formula>
    </cfRule>
    <cfRule type="containsText" dxfId="7662" priority="618" operator="containsText" text="Select">
      <formula>NOT(ISERROR(SEARCH("Select",N789)))</formula>
    </cfRule>
  </conditionalFormatting>
  <conditionalFormatting sqref="N797:O797 N793:O793 N789:O789">
    <cfRule type="containsText" dxfId="7661" priority="617" operator="containsText" text="Not Addressed">
      <formula>NOT(ISERROR(SEARCH("Not Addressed",N789)))</formula>
    </cfRule>
  </conditionalFormatting>
  <conditionalFormatting sqref="N811:O812 N807:O807 N803:O803">
    <cfRule type="endsWith" dxfId="7660" priority="613" operator="endsWith" text="No">
      <formula>RIGHT(N803,LEN("No"))="No"</formula>
    </cfRule>
    <cfRule type="containsText" dxfId="7659" priority="615" operator="containsText" text="Select">
      <formula>NOT(ISERROR(SEARCH("Select",N803)))</formula>
    </cfRule>
  </conditionalFormatting>
  <conditionalFormatting sqref="N811:O812 N807:O807 N803:O803">
    <cfRule type="containsText" dxfId="7658" priority="614" operator="containsText" text="Not Addressed">
      <formula>NOT(ISERROR(SEARCH("Not Addressed",N803)))</formula>
    </cfRule>
  </conditionalFormatting>
  <conditionalFormatting sqref="N290:O290">
    <cfRule type="containsText" dxfId="7657" priority="592" operator="containsText" text="Select">
      <formula>NOT(ISERROR(SEARCH("Select",N290)))</formula>
    </cfRule>
  </conditionalFormatting>
  <conditionalFormatting sqref="N290:O290">
    <cfRule type="containsText" dxfId="7656" priority="591" operator="containsText" text="No">
      <formula>NOT(ISERROR(SEARCH("No",N290)))</formula>
    </cfRule>
  </conditionalFormatting>
  <conditionalFormatting sqref="O295:P295">
    <cfRule type="containsText" dxfId="7655" priority="590" operator="containsText" text="Select">
      <formula>NOT(ISERROR(SEARCH("Select",O295)))</formula>
    </cfRule>
  </conditionalFormatting>
  <conditionalFormatting sqref="J287:K288 J292:K295">
    <cfRule type="containsText" dxfId="7654" priority="609" operator="containsText" text="No">
      <formula>NOT(ISERROR(SEARCH("No",J287)))</formula>
    </cfRule>
  </conditionalFormatting>
  <conditionalFormatting sqref="I286:J286">
    <cfRule type="containsText" dxfId="7653" priority="608" operator="containsText" text="Select">
      <formula>NOT(ISERROR(SEARCH("Select",I286)))</formula>
    </cfRule>
  </conditionalFormatting>
  <conditionalFormatting sqref="I286:J286">
    <cfRule type="containsText" dxfId="7652" priority="607" operator="containsText" text="No">
      <formula>NOT(ISERROR(SEARCH("No",I286)))</formula>
    </cfRule>
  </conditionalFormatting>
  <conditionalFormatting sqref="J291:K291">
    <cfRule type="containsText" dxfId="7651" priority="606" operator="containsText" text="Select">
      <formula>NOT(ISERROR(SEARCH("Select",J291)))</formula>
    </cfRule>
  </conditionalFormatting>
  <conditionalFormatting sqref="J291:K291">
    <cfRule type="containsText" dxfId="7650" priority="605" operator="containsText" text="No">
      <formula>NOT(ISERROR(SEARCH("No",J291)))</formula>
    </cfRule>
  </conditionalFormatting>
  <conditionalFormatting sqref="I290:J290">
    <cfRule type="containsText" dxfId="7649" priority="604" operator="containsText" text="Select">
      <formula>NOT(ISERROR(SEARCH("Select",I290)))</formula>
    </cfRule>
  </conditionalFormatting>
  <conditionalFormatting sqref="I290:J290">
    <cfRule type="containsText" dxfId="7648" priority="603" operator="containsText" text="No">
      <formula>NOT(ISERROR(SEARCH("No",I290)))</formula>
    </cfRule>
  </conditionalFormatting>
  <conditionalFormatting sqref="O283:P283">
    <cfRule type="containsText" dxfId="7647" priority="602" operator="containsText" text="Select">
      <formula>NOT(ISERROR(SEARCH("Select",O283)))</formula>
    </cfRule>
  </conditionalFormatting>
  <conditionalFormatting sqref="O283:P283">
    <cfRule type="containsText" dxfId="7646" priority="601" operator="containsText" text="No">
      <formula>NOT(ISERROR(SEARCH("No",O283)))</formula>
    </cfRule>
  </conditionalFormatting>
  <conditionalFormatting sqref="O287:P288">
    <cfRule type="containsText" dxfId="7645" priority="598" operator="containsText" text="Select">
      <formula>NOT(ISERROR(SEARCH("Select",O287)))</formula>
    </cfRule>
  </conditionalFormatting>
  <conditionalFormatting sqref="N282:O282">
    <cfRule type="containsText" dxfId="7644" priority="600" operator="containsText" text="Select">
      <formula>NOT(ISERROR(SEARCH("Select",N282)))</formula>
    </cfRule>
  </conditionalFormatting>
  <conditionalFormatting sqref="N282:O282">
    <cfRule type="containsText" dxfId="7643" priority="599" operator="containsText" text="No">
      <formula>NOT(ISERROR(SEARCH("No",N282)))</formula>
    </cfRule>
  </conditionalFormatting>
  <conditionalFormatting sqref="O287:P288">
    <cfRule type="containsText" dxfId="7642" priority="597" operator="containsText" text="No">
      <formula>NOT(ISERROR(SEARCH("No",O287)))</formula>
    </cfRule>
  </conditionalFormatting>
  <conditionalFormatting sqref="N286:O286">
    <cfRule type="containsText" dxfId="7641" priority="596" operator="containsText" text="Select">
      <formula>NOT(ISERROR(SEARCH("Select",N286)))</formula>
    </cfRule>
  </conditionalFormatting>
  <conditionalFormatting sqref="N286:O286">
    <cfRule type="containsText" dxfId="7640" priority="595" operator="containsText" text="No">
      <formula>NOT(ISERROR(SEARCH("No",N286)))</formula>
    </cfRule>
  </conditionalFormatting>
  <conditionalFormatting sqref="O291:P291">
    <cfRule type="containsText" dxfId="7639" priority="594" operator="containsText" text="Select">
      <formula>NOT(ISERROR(SEARCH("Select",O291)))</formula>
    </cfRule>
  </conditionalFormatting>
  <conditionalFormatting sqref="O310:P310">
    <cfRule type="containsText" dxfId="7638" priority="562" operator="containsText" text="No">
      <formula>NOT(ISERROR(SEARCH("No",O310)))</formula>
    </cfRule>
  </conditionalFormatting>
  <conditionalFormatting sqref="N309:O309">
    <cfRule type="containsText" dxfId="7637" priority="561" operator="containsText" text="Select">
      <formula>NOT(ISERROR(SEARCH("Select",N309)))</formula>
    </cfRule>
  </conditionalFormatting>
  <conditionalFormatting sqref="O295:P295">
    <cfRule type="containsText" dxfId="7636" priority="589" operator="containsText" text="No">
      <formula>NOT(ISERROR(SEARCH("No",O295)))</formula>
    </cfRule>
  </conditionalFormatting>
  <conditionalFormatting sqref="N294:O294">
    <cfRule type="containsText" dxfId="7635" priority="588" operator="containsText" text="Select">
      <formula>NOT(ISERROR(SEARCH("Select",N294)))</formula>
    </cfRule>
  </conditionalFormatting>
  <conditionalFormatting sqref="N294:O294">
    <cfRule type="containsText" dxfId="7634" priority="587" operator="containsText" text="No">
      <formula>NOT(ISERROR(SEARCH("No",N294)))</formula>
    </cfRule>
  </conditionalFormatting>
  <conditionalFormatting sqref="G301 L301">
    <cfRule type="cellIs" dxfId="7633" priority="585" operator="equal">
      <formula>"FALSE"</formula>
    </cfRule>
  </conditionalFormatting>
  <conditionalFormatting sqref="G301 L301">
    <cfRule type="cellIs" dxfId="7632" priority="586" operator="equal">
      <formula>"TRUE"</formula>
    </cfRule>
  </conditionalFormatting>
  <conditionalFormatting sqref="O311:P311">
    <cfRule type="containsText" dxfId="7631" priority="582" operator="containsText" text="Select">
      <formula>NOT(ISERROR(SEARCH("Select",O311)))</formula>
    </cfRule>
  </conditionalFormatting>
  <conditionalFormatting sqref="O311:P311 J302:K302">
    <cfRule type="containsText" dxfId="7630" priority="583" operator="containsText" text="No">
      <formula>NOT(ISERROR(SEARCH("No",J302)))</formula>
    </cfRule>
  </conditionalFormatting>
  <conditionalFormatting sqref="J306:K307 J311:K314">
    <cfRule type="containsText" dxfId="7629" priority="579" operator="containsText" text="Select">
      <formula>NOT(ISERROR(SEARCH("Select",J306)))</formula>
    </cfRule>
  </conditionalFormatting>
  <conditionalFormatting sqref="I301:J301">
    <cfRule type="containsText" dxfId="7628" priority="581" operator="containsText" text="Select">
      <formula>NOT(ISERROR(SEARCH("Select",I301)))</formula>
    </cfRule>
  </conditionalFormatting>
  <conditionalFormatting sqref="O557:P557">
    <cfRule type="containsText" dxfId="7627" priority="159" operator="containsText" text="No">
      <formula>NOT(ISERROR(SEARCH("No",O557)))</formula>
    </cfRule>
  </conditionalFormatting>
  <conditionalFormatting sqref="I301:J301">
    <cfRule type="containsText" dxfId="7626" priority="580" operator="containsText" text="No">
      <formula>NOT(ISERROR(SEARCH("No",I301)))</formula>
    </cfRule>
  </conditionalFormatting>
  <conditionalFormatting sqref="N556:O556">
    <cfRule type="containsText" dxfId="7625" priority="158" operator="containsText" text="Select">
      <formula>NOT(ISERROR(SEARCH("Select",N556)))</formula>
    </cfRule>
  </conditionalFormatting>
  <conditionalFormatting sqref="N556:O556">
    <cfRule type="containsText" dxfId="7624" priority="157" operator="containsText" text="No">
      <formula>NOT(ISERROR(SEARCH("No",N556)))</formula>
    </cfRule>
  </conditionalFormatting>
  <conditionalFormatting sqref="O561:P561">
    <cfRule type="containsText" dxfId="7623" priority="156" operator="containsText" text="Select">
      <formula>NOT(ISERROR(SEARCH("Select",O561)))</formula>
    </cfRule>
  </conditionalFormatting>
  <conditionalFormatting sqref="J306:K307 J311:K314">
    <cfRule type="containsText" dxfId="7622" priority="578" operator="containsText" text="No">
      <formula>NOT(ISERROR(SEARCH("No",J306)))</formula>
    </cfRule>
  </conditionalFormatting>
  <conditionalFormatting sqref="I305:J305">
    <cfRule type="containsText" dxfId="7621" priority="577" operator="containsText" text="Select">
      <formula>NOT(ISERROR(SEARCH("Select",I305)))</formula>
    </cfRule>
  </conditionalFormatting>
  <conditionalFormatting sqref="I305:J305">
    <cfRule type="containsText" dxfId="7620" priority="576" operator="containsText" text="No">
      <formula>NOT(ISERROR(SEARCH("No",I305)))</formula>
    </cfRule>
  </conditionalFormatting>
  <conditionalFormatting sqref="J310:K310">
    <cfRule type="containsText" dxfId="7619" priority="575" operator="containsText" text="Select">
      <formula>NOT(ISERROR(SEARCH("Select",J310)))</formula>
    </cfRule>
  </conditionalFormatting>
  <conditionalFormatting sqref="J310:K310">
    <cfRule type="containsText" dxfId="7618" priority="574" operator="containsText" text="No">
      <formula>NOT(ISERROR(SEARCH("No",J310)))</formula>
    </cfRule>
  </conditionalFormatting>
  <conditionalFormatting sqref="I309:J309">
    <cfRule type="containsText" dxfId="7617" priority="573" operator="containsText" text="Select">
      <formula>NOT(ISERROR(SEARCH("Select",I309)))</formula>
    </cfRule>
  </conditionalFormatting>
  <conditionalFormatting sqref="I309:J309">
    <cfRule type="containsText" dxfId="7616" priority="572" operator="containsText" text="No">
      <formula>NOT(ISERROR(SEARCH("No",I309)))</formula>
    </cfRule>
  </conditionalFormatting>
  <conditionalFormatting sqref="O302:P302">
    <cfRule type="containsText" dxfId="7615" priority="571" operator="containsText" text="Select">
      <formula>NOT(ISERROR(SEARCH("Select",O302)))</formula>
    </cfRule>
  </conditionalFormatting>
  <conditionalFormatting sqref="O302:P302">
    <cfRule type="containsText" dxfId="7614" priority="570" operator="containsText" text="No">
      <formula>NOT(ISERROR(SEARCH("No",O302)))</formula>
    </cfRule>
  </conditionalFormatting>
  <conditionalFormatting sqref="O306:P307">
    <cfRule type="containsText" dxfId="7613" priority="567" operator="containsText" text="Select">
      <formula>NOT(ISERROR(SEARCH("Select",O306)))</formula>
    </cfRule>
  </conditionalFormatting>
  <conditionalFormatting sqref="N301:O301">
    <cfRule type="containsText" dxfId="7612" priority="569" operator="containsText" text="Select">
      <formula>NOT(ISERROR(SEARCH("Select",N301)))</formula>
    </cfRule>
  </conditionalFormatting>
  <conditionalFormatting sqref="N301:O301">
    <cfRule type="containsText" dxfId="7611" priority="568" operator="containsText" text="No">
      <formula>NOT(ISERROR(SEARCH("No",N301)))</formula>
    </cfRule>
  </conditionalFormatting>
  <conditionalFormatting sqref="O306:P307">
    <cfRule type="containsText" dxfId="7610" priority="566" operator="containsText" text="No">
      <formula>NOT(ISERROR(SEARCH("No",O306)))</formula>
    </cfRule>
  </conditionalFormatting>
  <conditionalFormatting sqref="N305:O305">
    <cfRule type="containsText" dxfId="7609" priority="565" operator="containsText" text="Select">
      <formula>NOT(ISERROR(SEARCH("Select",N305)))</formula>
    </cfRule>
  </conditionalFormatting>
  <conditionalFormatting sqref="N305:O305">
    <cfRule type="containsText" dxfId="7608" priority="564" operator="containsText" text="No">
      <formula>NOT(ISERROR(SEARCH("No",N305)))</formula>
    </cfRule>
  </conditionalFormatting>
  <conditionalFormatting sqref="O310:P310">
    <cfRule type="containsText" dxfId="7607" priority="563" operator="containsText" text="Select">
      <formula>NOT(ISERROR(SEARCH("Select",O310)))</formula>
    </cfRule>
  </conditionalFormatting>
  <conditionalFormatting sqref="O314:P314">
    <cfRule type="containsText" dxfId="7606" priority="558" operator="containsText" text="No">
      <formula>NOT(ISERROR(SEARCH("No",O314)))</formula>
    </cfRule>
  </conditionalFormatting>
  <conditionalFormatting sqref="N313:O313">
    <cfRule type="containsText" dxfId="7605" priority="557" operator="containsText" text="Select">
      <formula>NOT(ISERROR(SEARCH("Select",N313)))</formula>
    </cfRule>
  </conditionalFormatting>
  <conditionalFormatting sqref="N313:O313">
    <cfRule type="containsText" dxfId="7604" priority="556" operator="containsText" text="No">
      <formula>NOT(ISERROR(SEARCH("No",N313)))</formula>
    </cfRule>
  </conditionalFormatting>
  <conditionalFormatting sqref="O329:P329">
    <cfRule type="containsText" dxfId="7603" priority="531" operator="containsText" text="No">
      <formula>NOT(ISERROR(SEARCH("No",O329)))</formula>
    </cfRule>
  </conditionalFormatting>
  <conditionalFormatting sqref="N328:O328">
    <cfRule type="containsText" dxfId="7602" priority="530" operator="containsText" text="Select">
      <formula>NOT(ISERROR(SEARCH("Select",N328)))</formula>
    </cfRule>
  </conditionalFormatting>
  <conditionalFormatting sqref="N328:O328">
    <cfRule type="containsText" dxfId="7601" priority="529" operator="containsText" text="No">
      <formula>NOT(ISERROR(SEARCH("No",N328)))</formula>
    </cfRule>
  </conditionalFormatting>
  <conditionalFormatting sqref="O333:P333">
    <cfRule type="containsText" dxfId="7600" priority="528" operator="containsText" text="Select">
      <formula>NOT(ISERROR(SEARCH("Select",O333)))</formula>
    </cfRule>
  </conditionalFormatting>
  <conditionalFormatting sqref="G320 L320">
    <cfRule type="cellIs" dxfId="7599" priority="554" operator="equal">
      <formula>"FALSE"</formula>
    </cfRule>
  </conditionalFormatting>
  <conditionalFormatting sqref="G320 L320">
    <cfRule type="cellIs" dxfId="7598" priority="555" operator="equal">
      <formula>"TRUE"</formula>
    </cfRule>
  </conditionalFormatting>
  <conditionalFormatting sqref="J321:K321">
    <cfRule type="containsText" dxfId="7597" priority="553" operator="containsText" text="Select">
      <formula>NOT(ISERROR(SEARCH("Select",J321)))</formula>
    </cfRule>
  </conditionalFormatting>
  <conditionalFormatting sqref="O330:P330">
    <cfRule type="containsText" dxfId="7596" priority="551" operator="containsText" text="Select">
      <formula>NOT(ISERROR(SEARCH("Select",O330)))</formula>
    </cfRule>
  </conditionalFormatting>
  <conditionalFormatting sqref="O330:P330 J321:K321">
    <cfRule type="containsText" dxfId="7595" priority="552" operator="containsText" text="No">
      <formula>NOT(ISERROR(SEARCH("No",J321)))</formula>
    </cfRule>
  </conditionalFormatting>
  <conditionalFormatting sqref="J325:K326 J330:K333">
    <cfRule type="containsText" dxfId="7594" priority="548" operator="containsText" text="Select">
      <formula>NOT(ISERROR(SEARCH("Select",J325)))</formula>
    </cfRule>
  </conditionalFormatting>
  <conditionalFormatting sqref="I320:J320">
    <cfRule type="containsText" dxfId="7593" priority="550" operator="containsText" text="Select">
      <formula>NOT(ISERROR(SEARCH("Select",I320)))</formula>
    </cfRule>
  </conditionalFormatting>
  <conditionalFormatting sqref="I320:J320">
    <cfRule type="containsText" dxfId="7592" priority="549" operator="containsText" text="No">
      <formula>NOT(ISERROR(SEARCH("No",I320)))</formula>
    </cfRule>
  </conditionalFormatting>
  <conditionalFormatting sqref="J325:K326 J330:K333">
    <cfRule type="containsText" dxfId="7591" priority="547" operator="containsText" text="No">
      <formula>NOT(ISERROR(SEARCH("No",J325)))</formula>
    </cfRule>
  </conditionalFormatting>
  <conditionalFormatting sqref="I324:J324">
    <cfRule type="containsText" dxfId="7590" priority="546" operator="containsText" text="Select">
      <formula>NOT(ISERROR(SEARCH("Select",I324)))</formula>
    </cfRule>
  </conditionalFormatting>
  <conditionalFormatting sqref="I324:J324">
    <cfRule type="containsText" dxfId="7589" priority="545" operator="containsText" text="No">
      <formula>NOT(ISERROR(SEARCH("No",I324)))</formula>
    </cfRule>
  </conditionalFormatting>
  <conditionalFormatting sqref="J329:K329">
    <cfRule type="containsText" dxfId="7588" priority="544" operator="containsText" text="Select">
      <formula>NOT(ISERROR(SEARCH("Select",J329)))</formula>
    </cfRule>
  </conditionalFormatting>
  <conditionalFormatting sqref="J329:K329">
    <cfRule type="containsText" dxfId="7587" priority="543" operator="containsText" text="No">
      <formula>NOT(ISERROR(SEARCH("No",J329)))</formula>
    </cfRule>
  </conditionalFormatting>
  <conditionalFormatting sqref="I328:J328">
    <cfRule type="containsText" dxfId="7586" priority="542" operator="containsText" text="Select">
      <formula>NOT(ISERROR(SEARCH("Select",I328)))</formula>
    </cfRule>
  </conditionalFormatting>
  <conditionalFormatting sqref="I328:J328">
    <cfRule type="containsText" dxfId="7585" priority="541" operator="containsText" text="No">
      <formula>NOT(ISERROR(SEARCH("No",I328)))</formula>
    </cfRule>
  </conditionalFormatting>
  <conditionalFormatting sqref="O321:P321">
    <cfRule type="containsText" dxfId="7584" priority="540" operator="containsText" text="Select">
      <formula>NOT(ISERROR(SEARCH("Select",O321)))</formula>
    </cfRule>
  </conditionalFormatting>
  <conditionalFormatting sqref="O321:P321">
    <cfRule type="containsText" dxfId="7583" priority="539" operator="containsText" text="No">
      <formula>NOT(ISERROR(SEARCH("No",O321)))</formula>
    </cfRule>
  </conditionalFormatting>
  <conditionalFormatting sqref="O325:P326">
    <cfRule type="containsText" dxfId="7582" priority="536" operator="containsText" text="Select">
      <formula>NOT(ISERROR(SEARCH("Select",O325)))</formula>
    </cfRule>
  </conditionalFormatting>
  <conditionalFormatting sqref="N320:O320">
    <cfRule type="containsText" dxfId="7581" priority="538" operator="containsText" text="Select">
      <formula>NOT(ISERROR(SEARCH("Select",N320)))</formula>
    </cfRule>
  </conditionalFormatting>
  <conditionalFormatting sqref="N320:O320">
    <cfRule type="containsText" dxfId="7580" priority="537" operator="containsText" text="No">
      <formula>NOT(ISERROR(SEARCH("No",N320)))</formula>
    </cfRule>
  </conditionalFormatting>
  <conditionalFormatting sqref="N324:O324">
    <cfRule type="containsText" dxfId="7579" priority="533" operator="containsText" text="No">
      <formula>NOT(ISERROR(SEARCH("No",N324)))</formula>
    </cfRule>
  </conditionalFormatting>
  <conditionalFormatting sqref="O329:P329">
    <cfRule type="containsText" dxfId="7578" priority="532" operator="containsText" text="Select">
      <formula>NOT(ISERROR(SEARCH("Select",O329)))</formula>
    </cfRule>
  </conditionalFormatting>
  <conditionalFormatting sqref="O333:P333">
    <cfRule type="containsText" dxfId="7577" priority="527" operator="containsText" text="No">
      <formula>NOT(ISERROR(SEARCH("No",O333)))</formula>
    </cfRule>
  </conditionalFormatting>
  <conditionalFormatting sqref="N332:O332">
    <cfRule type="containsText" dxfId="7576" priority="526" operator="containsText" text="Select">
      <formula>NOT(ISERROR(SEARCH("Select",N332)))</formula>
    </cfRule>
  </conditionalFormatting>
  <conditionalFormatting sqref="N332:O332">
    <cfRule type="containsText" dxfId="7575" priority="525" operator="containsText" text="No">
      <formula>NOT(ISERROR(SEARCH("No",N332)))</formula>
    </cfRule>
  </conditionalFormatting>
  <conditionalFormatting sqref="O348:P348">
    <cfRule type="containsText" dxfId="7574" priority="500" operator="containsText" text="No">
      <formula>NOT(ISERROR(SEARCH("No",O348)))</formula>
    </cfRule>
  </conditionalFormatting>
  <conditionalFormatting sqref="N347:O347">
    <cfRule type="containsText" dxfId="7573" priority="499" operator="containsText" text="Select">
      <formula>NOT(ISERROR(SEARCH("Select",N347)))</formula>
    </cfRule>
  </conditionalFormatting>
  <conditionalFormatting sqref="N347:O347">
    <cfRule type="containsText" dxfId="7572" priority="498" operator="containsText" text="No">
      <formula>NOT(ISERROR(SEARCH("No",N347)))</formula>
    </cfRule>
  </conditionalFormatting>
  <conditionalFormatting sqref="O352:P352">
    <cfRule type="containsText" dxfId="7571" priority="497" operator="containsText" text="Select">
      <formula>NOT(ISERROR(SEARCH("Select",O352)))</formula>
    </cfRule>
  </conditionalFormatting>
  <conditionalFormatting sqref="G339 L339">
    <cfRule type="cellIs" dxfId="7570" priority="523" operator="equal">
      <formula>"FALSE"</formula>
    </cfRule>
  </conditionalFormatting>
  <conditionalFormatting sqref="G339 L339">
    <cfRule type="cellIs" dxfId="7569" priority="524" operator="equal">
      <formula>"TRUE"</formula>
    </cfRule>
  </conditionalFormatting>
  <conditionalFormatting sqref="J340:K340">
    <cfRule type="containsText" dxfId="7568" priority="522" operator="containsText" text="Select">
      <formula>NOT(ISERROR(SEARCH("Select",J340)))</formula>
    </cfRule>
  </conditionalFormatting>
  <conditionalFormatting sqref="O349:P349">
    <cfRule type="containsText" dxfId="7567" priority="520" operator="containsText" text="Select">
      <formula>NOT(ISERROR(SEARCH("Select",O349)))</formula>
    </cfRule>
  </conditionalFormatting>
  <conditionalFormatting sqref="O349:P349 J340:K340">
    <cfRule type="containsText" dxfId="7566" priority="521" operator="containsText" text="No">
      <formula>NOT(ISERROR(SEARCH("No",J340)))</formula>
    </cfRule>
  </conditionalFormatting>
  <conditionalFormatting sqref="J344:K345 J349:K352">
    <cfRule type="containsText" dxfId="7565" priority="517" operator="containsText" text="Select">
      <formula>NOT(ISERROR(SEARCH("Select",J344)))</formula>
    </cfRule>
  </conditionalFormatting>
  <conditionalFormatting sqref="I339:J339">
    <cfRule type="containsText" dxfId="7564" priority="519" operator="containsText" text="Select">
      <formula>NOT(ISERROR(SEARCH("Select",I339)))</formula>
    </cfRule>
  </conditionalFormatting>
  <conditionalFormatting sqref="I339:J339">
    <cfRule type="containsText" dxfId="7563" priority="518" operator="containsText" text="No">
      <formula>NOT(ISERROR(SEARCH("No",I339)))</formula>
    </cfRule>
  </conditionalFormatting>
  <conditionalFormatting sqref="J344:K345 J349:K352">
    <cfRule type="containsText" dxfId="7562" priority="516" operator="containsText" text="No">
      <formula>NOT(ISERROR(SEARCH("No",J344)))</formula>
    </cfRule>
  </conditionalFormatting>
  <conditionalFormatting sqref="I343:J343">
    <cfRule type="containsText" dxfId="7561" priority="515" operator="containsText" text="Select">
      <formula>NOT(ISERROR(SEARCH("Select",I343)))</formula>
    </cfRule>
  </conditionalFormatting>
  <conditionalFormatting sqref="I343:J343">
    <cfRule type="containsText" dxfId="7560" priority="514" operator="containsText" text="No">
      <formula>NOT(ISERROR(SEARCH("No",I343)))</formula>
    </cfRule>
  </conditionalFormatting>
  <conditionalFormatting sqref="J348:K348">
    <cfRule type="containsText" dxfId="7559" priority="513" operator="containsText" text="Select">
      <formula>NOT(ISERROR(SEARCH("Select",J348)))</formula>
    </cfRule>
  </conditionalFormatting>
  <conditionalFormatting sqref="J348:K348">
    <cfRule type="containsText" dxfId="7558" priority="512" operator="containsText" text="No">
      <formula>NOT(ISERROR(SEARCH("No",J348)))</formula>
    </cfRule>
  </conditionalFormatting>
  <conditionalFormatting sqref="I347:J347">
    <cfRule type="containsText" dxfId="7557" priority="511" operator="containsText" text="Select">
      <formula>NOT(ISERROR(SEARCH("Select",I347)))</formula>
    </cfRule>
  </conditionalFormatting>
  <conditionalFormatting sqref="O340:P340">
    <cfRule type="containsText" dxfId="7556" priority="508" operator="containsText" text="No">
      <formula>NOT(ISERROR(SEARCH("No",O340)))</formula>
    </cfRule>
  </conditionalFormatting>
  <conditionalFormatting sqref="O344:P345">
    <cfRule type="containsText" dxfId="7555" priority="505" operator="containsText" text="Select">
      <formula>NOT(ISERROR(SEARCH("Select",O344)))</formula>
    </cfRule>
  </conditionalFormatting>
  <conditionalFormatting sqref="N339:O339">
    <cfRule type="containsText" dxfId="7554" priority="507" operator="containsText" text="Select">
      <formula>NOT(ISERROR(SEARCH("Select",N339)))</formula>
    </cfRule>
  </conditionalFormatting>
  <conditionalFormatting sqref="N339:O339">
    <cfRule type="containsText" dxfId="7553" priority="506" operator="containsText" text="No">
      <formula>NOT(ISERROR(SEARCH("No",N339)))</formula>
    </cfRule>
  </conditionalFormatting>
  <conditionalFormatting sqref="O344:P345">
    <cfRule type="containsText" dxfId="7552" priority="504" operator="containsText" text="No">
      <formula>NOT(ISERROR(SEARCH("No",O344)))</formula>
    </cfRule>
  </conditionalFormatting>
  <conditionalFormatting sqref="N343:O343">
    <cfRule type="containsText" dxfId="7551" priority="503" operator="containsText" text="Select">
      <formula>NOT(ISERROR(SEARCH("Select",N343)))</formula>
    </cfRule>
  </conditionalFormatting>
  <conditionalFormatting sqref="N343:O343">
    <cfRule type="containsText" dxfId="7550" priority="502" operator="containsText" text="No">
      <formula>NOT(ISERROR(SEARCH("No",N343)))</formula>
    </cfRule>
  </conditionalFormatting>
  <conditionalFormatting sqref="O348:P348">
    <cfRule type="containsText" dxfId="7549" priority="501" operator="containsText" text="Select">
      <formula>NOT(ISERROR(SEARCH("Select",O348)))</formula>
    </cfRule>
  </conditionalFormatting>
  <conditionalFormatting sqref="O352:P352">
    <cfRule type="containsText" dxfId="7548" priority="496" operator="containsText" text="No">
      <formula>NOT(ISERROR(SEARCH("No",O352)))</formula>
    </cfRule>
  </conditionalFormatting>
  <conditionalFormatting sqref="N351:O351">
    <cfRule type="containsText" dxfId="7547" priority="495" operator="containsText" text="Select">
      <formula>NOT(ISERROR(SEARCH("Select",N351)))</formula>
    </cfRule>
  </conditionalFormatting>
  <conditionalFormatting sqref="N351:O351">
    <cfRule type="containsText" dxfId="7546" priority="494" operator="containsText" text="No">
      <formula>NOT(ISERROR(SEARCH("No",N351)))</formula>
    </cfRule>
  </conditionalFormatting>
  <conditionalFormatting sqref="O367:P367">
    <cfRule type="containsText" dxfId="7545" priority="469" operator="containsText" text="No">
      <formula>NOT(ISERROR(SEARCH("No",O367)))</formula>
    </cfRule>
  </conditionalFormatting>
  <conditionalFormatting sqref="N366:O366">
    <cfRule type="containsText" dxfId="7544" priority="468" operator="containsText" text="Select">
      <formula>NOT(ISERROR(SEARCH("Select",N366)))</formula>
    </cfRule>
  </conditionalFormatting>
  <conditionalFormatting sqref="N366:O366">
    <cfRule type="containsText" dxfId="7543" priority="467" operator="containsText" text="No">
      <formula>NOT(ISERROR(SEARCH("No",N366)))</formula>
    </cfRule>
  </conditionalFormatting>
  <conditionalFormatting sqref="O371:P371">
    <cfRule type="containsText" dxfId="7542" priority="466" operator="containsText" text="Select">
      <formula>NOT(ISERROR(SEARCH("Select",O371)))</formula>
    </cfRule>
  </conditionalFormatting>
  <conditionalFormatting sqref="G358 L358">
    <cfRule type="cellIs" dxfId="7541" priority="492" operator="equal">
      <formula>"FALSE"</formula>
    </cfRule>
  </conditionalFormatting>
  <conditionalFormatting sqref="G358 L358">
    <cfRule type="cellIs" dxfId="7540" priority="493" operator="equal">
      <formula>"TRUE"</formula>
    </cfRule>
  </conditionalFormatting>
  <conditionalFormatting sqref="J359:K359">
    <cfRule type="containsText" dxfId="7539" priority="491" operator="containsText" text="Select">
      <formula>NOT(ISERROR(SEARCH("Select",J359)))</formula>
    </cfRule>
  </conditionalFormatting>
  <conditionalFormatting sqref="O368:P368">
    <cfRule type="containsText" dxfId="7538" priority="489" operator="containsText" text="Select">
      <formula>NOT(ISERROR(SEARCH("Select",O368)))</formula>
    </cfRule>
  </conditionalFormatting>
  <conditionalFormatting sqref="O368:P368 J359:K359">
    <cfRule type="containsText" dxfId="7537" priority="490" operator="containsText" text="No">
      <formula>NOT(ISERROR(SEARCH("No",J359)))</formula>
    </cfRule>
  </conditionalFormatting>
  <conditionalFormatting sqref="J363:K364 J368:K371">
    <cfRule type="containsText" dxfId="7536" priority="486" operator="containsText" text="Select">
      <formula>NOT(ISERROR(SEARCH("Select",J363)))</formula>
    </cfRule>
  </conditionalFormatting>
  <conditionalFormatting sqref="I358:J358">
    <cfRule type="containsText" dxfId="7535" priority="488" operator="containsText" text="Select">
      <formula>NOT(ISERROR(SEARCH("Select",I358)))</formula>
    </cfRule>
  </conditionalFormatting>
  <conditionalFormatting sqref="I358:J358">
    <cfRule type="containsText" dxfId="7534" priority="487" operator="containsText" text="No">
      <formula>NOT(ISERROR(SEARCH("No",I358)))</formula>
    </cfRule>
  </conditionalFormatting>
  <conditionalFormatting sqref="I362:J362">
    <cfRule type="containsText" dxfId="7533" priority="483" operator="containsText" text="No">
      <formula>NOT(ISERROR(SEARCH("No",I362)))</formula>
    </cfRule>
  </conditionalFormatting>
  <conditionalFormatting sqref="J367:K367">
    <cfRule type="containsText" dxfId="7532" priority="482" operator="containsText" text="Select">
      <formula>NOT(ISERROR(SEARCH("Select",J367)))</formula>
    </cfRule>
  </conditionalFormatting>
  <conditionalFormatting sqref="J367:K367">
    <cfRule type="containsText" dxfId="7531" priority="481" operator="containsText" text="No">
      <formula>NOT(ISERROR(SEARCH("No",J367)))</formula>
    </cfRule>
  </conditionalFormatting>
  <conditionalFormatting sqref="I366:J366">
    <cfRule type="containsText" dxfId="7530" priority="480" operator="containsText" text="Select">
      <formula>NOT(ISERROR(SEARCH("Select",I366)))</formula>
    </cfRule>
  </conditionalFormatting>
  <conditionalFormatting sqref="I366:J366">
    <cfRule type="containsText" dxfId="7529" priority="479" operator="containsText" text="No">
      <formula>NOT(ISERROR(SEARCH("No",I366)))</formula>
    </cfRule>
  </conditionalFormatting>
  <conditionalFormatting sqref="O359:P359">
    <cfRule type="containsText" dxfId="7528" priority="478" operator="containsText" text="Select">
      <formula>NOT(ISERROR(SEARCH("Select",O359)))</formula>
    </cfRule>
  </conditionalFormatting>
  <conditionalFormatting sqref="O359:P359">
    <cfRule type="containsText" dxfId="7527" priority="477" operator="containsText" text="No">
      <formula>NOT(ISERROR(SEARCH("No",O359)))</formula>
    </cfRule>
  </conditionalFormatting>
  <conditionalFormatting sqref="O363:P364">
    <cfRule type="containsText" dxfId="7526" priority="474" operator="containsText" text="Select">
      <formula>NOT(ISERROR(SEARCH("Select",O363)))</formula>
    </cfRule>
  </conditionalFormatting>
  <conditionalFormatting sqref="N358:O358">
    <cfRule type="containsText" dxfId="7525" priority="476" operator="containsText" text="Select">
      <formula>NOT(ISERROR(SEARCH("Select",N358)))</formula>
    </cfRule>
  </conditionalFormatting>
  <conditionalFormatting sqref="N358:O358">
    <cfRule type="containsText" dxfId="7524" priority="475" operator="containsText" text="No">
      <formula>NOT(ISERROR(SEARCH("No",N358)))</formula>
    </cfRule>
  </conditionalFormatting>
  <conditionalFormatting sqref="O363:P364">
    <cfRule type="containsText" dxfId="7523" priority="473" operator="containsText" text="No">
      <formula>NOT(ISERROR(SEARCH("No",O363)))</formula>
    </cfRule>
  </conditionalFormatting>
  <conditionalFormatting sqref="N362:O362">
    <cfRule type="containsText" dxfId="7522" priority="472" operator="containsText" text="Select">
      <formula>NOT(ISERROR(SEARCH("Select",N362)))</formula>
    </cfRule>
  </conditionalFormatting>
  <conditionalFormatting sqref="N362:O362">
    <cfRule type="containsText" dxfId="7521" priority="471" operator="containsText" text="No">
      <formula>NOT(ISERROR(SEARCH("No",N362)))</formula>
    </cfRule>
  </conditionalFormatting>
  <conditionalFormatting sqref="O367:P367">
    <cfRule type="containsText" dxfId="7520" priority="470" operator="containsText" text="Select">
      <formula>NOT(ISERROR(SEARCH("Select",O367)))</formula>
    </cfRule>
  </conditionalFormatting>
  <conditionalFormatting sqref="O371:P371">
    <cfRule type="containsText" dxfId="7519" priority="465" operator="containsText" text="No">
      <formula>NOT(ISERROR(SEARCH("No",O371)))</formula>
    </cfRule>
  </conditionalFormatting>
  <conditionalFormatting sqref="N370:O370">
    <cfRule type="containsText" dxfId="7518" priority="464" operator="containsText" text="Select">
      <formula>NOT(ISERROR(SEARCH("Select",N370)))</formula>
    </cfRule>
  </conditionalFormatting>
  <conditionalFormatting sqref="N370:O370">
    <cfRule type="containsText" dxfId="7517" priority="463" operator="containsText" text="No">
      <formula>NOT(ISERROR(SEARCH("No",N370)))</formula>
    </cfRule>
  </conditionalFormatting>
  <conditionalFormatting sqref="O386:P386">
    <cfRule type="containsText" dxfId="7516" priority="438" operator="containsText" text="No">
      <formula>NOT(ISERROR(SEARCH("No",O386)))</formula>
    </cfRule>
  </conditionalFormatting>
  <conditionalFormatting sqref="O390:P390">
    <cfRule type="containsText" dxfId="7515" priority="435" operator="containsText" text="Select">
      <formula>NOT(ISERROR(SEARCH("Select",O390)))</formula>
    </cfRule>
  </conditionalFormatting>
  <conditionalFormatting sqref="G377 L377">
    <cfRule type="cellIs" dxfId="7514" priority="461" operator="equal">
      <formula>"FALSE"</formula>
    </cfRule>
  </conditionalFormatting>
  <conditionalFormatting sqref="G377 L377">
    <cfRule type="cellIs" dxfId="7513" priority="462" operator="equal">
      <formula>"TRUE"</formula>
    </cfRule>
  </conditionalFormatting>
  <conditionalFormatting sqref="J378:K378">
    <cfRule type="containsText" dxfId="7512" priority="460" operator="containsText" text="Select">
      <formula>NOT(ISERROR(SEARCH("Select",J378)))</formula>
    </cfRule>
  </conditionalFormatting>
  <conditionalFormatting sqref="O387:P387">
    <cfRule type="containsText" dxfId="7511" priority="458" operator="containsText" text="Select">
      <formula>NOT(ISERROR(SEARCH("Select",O387)))</formula>
    </cfRule>
  </conditionalFormatting>
  <conditionalFormatting sqref="O387:P387 J378:K378">
    <cfRule type="containsText" dxfId="7510" priority="459" operator="containsText" text="No">
      <formula>NOT(ISERROR(SEARCH("No",J378)))</formula>
    </cfRule>
  </conditionalFormatting>
  <conditionalFormatting sqref="J382:K383 J387:K390">
    <cfRule type="containsText" dxfId="7509" priority="455" operator="containsText" text="Select">
      <formula>NOT(ISERROR(SEARCH("Select",J382)))</formula>
    </cfRule>
  </conditionalFormatting>
  <conditionalFormatting sqref="I377:J377">
    <cfRule type="containsText" dxfId="7508" priority="457" operator="containsText" text="Select">
      <formula>NOT(ISERROR(SEARCH("Select",I377)))</formula>
    </cfRule>
  </conditionalFormatting>
  <conditionalFormatting sqref="I377:J377">
    <cfRule type="containsText" dxfId="7507" priority="456" operator="containsText" text="No">
      <formula>NOT(ISERROR(SEARCH("No",I377)))</formula>
    </cfRule>
  </conditionalFormatting>
  <conditionalFormatting sqref="J382:K383 J387:K390">
    <cfRule type="containsText" dxfId="7506" priority="454" operator="containsText" text="No">
      <formula>NOT(ISERROR(SEARCH("No",J382)))</formula>
    </cfRule>
  </conditionalFormatting>
  <conditionalFormatting sqref="I381:J381">
    <cfRule type="containsText" dxfId="7505" priority="453" operator="containsText" text="Select">
      <formula>NOT(ISERROR(SEARCH("Select",I381)))</formula>
    </cfRule>
  </conditionalFormatting>
  <conditionalFormatting sqref="I381:J381">
    <cfRule type="containsText" dxfId="7504" priority="452" operator="containsText" text="No">
      <formula>NOT(ISERROR(SEARCH("No",I381)))</formula>
    </cfRule>
  </conditionalFormatting>
  <conditionalFormatting sqref="J386:K386">
    <cfRule type="containsText" dxfId="7503" priority="451" operator="containsText" text="Select">
      <formula>NOT(ISERROR(SEARCH("Select",J386)))</formula>
    </cfRule>
  </conditionalFormatting>
  <conditionalFormatting sqref="J386:K386">
    <cfRule type="containsText" dxfId="7502" priority="450" operator="containsText" text="No">
      <formula>NOT(ISERROR(SEARCH("No",J386)))</formula>
    </cfRule>
  </conditionalFormatting>
  <conditionalFormatting sqref="I385:J385">
    <cfRule type="containsText" dxfId="7501" priority="449" operator="containsText" text="Select">
      <formula>NOT(ISERROR(SEARCH("Select",I385)))</formula>
    </cfRule>
  </conditionalFormatting>
  <conditionalFormatting sqref="I385:J385">
    <cfRule type="containsText" dxfId="7500" priority="448" operator="containsText" text="No">
      <formula>NOT(ISERROR(SEARCH("No",I385)))</formula>
    </cfRule>
  </conditionalFormatting>
  <conditionalFormatting sqref="O378:P378">
    <cfRule type="containsText" dxfId="7499" priority="447" operator="containsText" text="Select">
      <formula>NOT(ISERROR(SEARCH("Select",O378)))</formula>
    </cfRule>
  </conditionalFormatting>
  <conditionalFormatting sqref="O378:P378">
    <cfRule type="containsText" dxfId="7498" priority="446" operator="containsText" text="No">
      <formula>NOT(ISERROR(SEARCH("No",O378)))</formula>
    </cfRule>
  </conditionalFormatting>
  <conditionalFormatting sqref="O382:P383">
    <cfRule type="containsText" dxfId="7497" priority="443" operator="containsText" text="Select">
      <formula>NOT(ISERROR(SEARCH("Select",O382)))</formula>
    </cfRule>
  </conditionalFormatting>
  <conditionalFormatting sqref="N377:O377">
    <cfRule type="containsText" dxfId="7496" priority="445" operator="containsText" text="Select">
      <formula>NOT(ISERROR(SEARCH("Select",N377)))</formula>
    </cfRule>
  </conditionalFormatting>
  <conditionalFormatting sqref="N377:O377">
    <cfRule type="containsText" dxfId="7495" priority="444" operator="containsText" text="No">
      <formula>NOT(ISERROR(SEARCH("No",N377)))</formula>
    </cfRule>
  </conditionalFormatting>
  <conditionalFormatting sqref="O382:P383">
    <cfRule type="containsText" dxfId="7494" priority="442" operator="containsText" text="No">
      <formula>NOT(ISERROR(SEARCH("No",O382)))</formula>
    </cfRule>
  </conditionalFormatting>
  <conditionalFormatting sqref="N381:O381">
    <cfRule type="containsText" dxfId="7493" priority="441" operator="containsText" text="Select">
      <formula>NOT(ISERROR(SEARCH("Select",N381)))</formula>
    </cfRule>
  </conditionalFormatting>
  <conditionalFormatting sqref="N381:O381">
    <cfRule type="containsText" dxfId="7492" priority="440" operator="containsText" text="No">
      <formula>NOT(ISERROR(SEARCH("No",N381)))</formula>
    </cfRule>
  </conditionalFormatting>
  <conditionalFormatting sqref="O386:P386">
    <cfRule type="containsText" dxfId="7491" priority="439" operator="containsText" text="Select">
      <formula>NOT(ISERROR(SEARCH("Select",O386)))</formula>
    </cfRule>
  </conditionalFormatting>
  <conditionalFormatting sqref="O390:P390">
    <cfRule type="containsText" dxfId="7490" priority="434" operator="containsText" text="No">
      <formula>NOT(ISERROR(SEARCH("No",O390)))</formula>
    </cfRule>
  </conditionalFormatting>
  <conditionalFormatting sqref="N389:O389">
    <cfRule type="containsText" dxfId="7489" priority="433" operator="containsText" text="Select">
      <formula>NOT(ISERROR(SEARCH("Select",N389)))</formula>
    </cfRule>
  </conditionalFormatting>
  <conditionalFormatting sqref="N389:O389">
    <cfRule type="containsText" dxfId="7488" priority="432" operator="containsText" text="No">
      <formula>NOT(ISERROR(SEARCH("No",N389)))</formula>
    </cfRule>
  </conditionalFormatting>
  <conditionalFormatting sqref="O405:P405">
    <cfRule type="containsText" dxfId="7487" priority="407" operator="containsText" text="No">
      <formula>NOT(ISERROR(SEARCH("No",O405)))</formula>
    </cfRule>
  </conditionalFormatting>
  <conditionalFormatting sqref="N404:O404">
    <cfRule type="containsText" dxfId="7486" priority="406" operator="containsText" text="Select">
      <formula>NOT(ISERROR(SEARCH("Select",N404)))</formula>
    </cfRule>
  </conditionalFormatting>
  <conditionalFormatting sqref="N404:O404">
    <cfRule type="containsText" dxfId="7485" priority="405" operator="containsText" text="No">
      <formula>NOT(ISERROR(SEARCH("No",N404)))</formula>
    </cfRule>
  </conditionalFormatting>
  <conditionalFormatting sqref="O409:P409">
    <cfRule type="containsText" dxfId="7484" priority="404" operator="containsText" text="Select">
      <formula>NOT(ISERROR(SEARCH("Select",O409)))</formula>
    </cfRule>
  </conditionalFormatting>
  <conditionalFormatting sqref="G396 L396">
    <cfRule type="cellIs" dxfId="7483" priority="430" operator="equal">
      <formula>"FALSE"</formula>
    </cfRule>
  </conditionalFormatting>
  <conditionalFormatting sqref="G396 L396">
    <cfRule type="cellIs" dxfId="7482" priority="431" operator="equal">
      <formula>"TRUE"</formula>
    </cfRule>
  </conditionalFormatting>
  <conditionalFormatting sqref="J397:K397">
    <cfRule type="containsText" dxfId="7481" priority="429" operator="containsText" text="Select">
      <formula>NOT(ISERROR(SEARCH("Select",J397)))</formula>
    </cfRule>
  </conditionalFormatting>
  <conditionalFormatting sqref="O406:P406">
    <cfRule type="containsText" dxfId="7480" priority="427" operator="containsText" text="Select">
      <formula>NOT(ISERROR(SEARCH("Select",O406)))</formula>
    </cfRule>
  </conditionalFormatting>
  <conditionalFormatting sqref="O406:P406 J397:K397">
    <cfRule type="containsText" dxfId="7479" priority="428" operator="containsText" text="No">
      <formula>NOT(ISERROR(SEARCH("No",J397)))</formula>
    </cfRule>
  </conditionalFormatting>
  <conditionalFormatting sqref="J401:K402 J406:K409">
    <cfRule type="containsText" dxfId="7478" priority="424" operator="containsText" text="Select">
      <formula>NOT(ISERROR(SEARCH("Select",J401)))</formula>
    </cfRule>
  </conditionalFormatting>
  <conditionalFormatting sqref="I396:J396">
    <cfRule type="containsText" dxfId="7477" priority="426" operator="containsText" text="Select">
      <formula>NOT(ISERROR(SEARCH("Select",I396)))</formula>
    </cfRule>
  </conditionalFormatting>
  <conditionalFormatting sqref="I396:J396">
    <cfRule type="containsText" dxfId="7476" priority="425" operator="containsText" text="No">
      <formula>NOT(ISERROR(SEARCH("No",I396)))</formula>
    </cfRule>
  </conditionalFormatting>
  <conditionalFormatting sqref="J401:K402 J406:K409">
    <cfRule type="containsText" dxfId="7475" priority="423" operator="containsText" text="No">
      <formula>NOT(ISERROR(SEARCH("No",J401)))</formula>
    </cfRule>
  </conditionalFormatting>
  <conditionalFormatting sqref="I400:J400">
    <cfRule type="containsText" dxfId="7474" priority="422" operator="containsText" text="Select">
      <formula>NOT(ISERROR(SEARCH("Select",I400)))</formula>
    </cfRule>
  </conditionalFormatting>
  <conditionalFormatting sqref="I400:J400">
    <cfRule type="containsText" dxfId="7473" priority="421" operator="containsText" text="No">
      <formula>NOT(ISERROR(SEARCH("No",I400)))</formula>
    </cfRule>
  </conditionalFormatting>
  <conditionalFormatting sqref="J405:K405">
    <cfRule type="containsText" dxfId="7472" priority="420" operator="containsText" text="Select">
      <formula>NOT(ISERROR(SEARCH("Select",J405)))</formula>
    </cfRule>
  </conditionalFormatting>
  <conditionalFormatting sqref="J405:K405">
    <cfRule type="containsText" dxfId="7471" priority="419" operator="containsText" text="No">
      <formula>NOT(ISERROR(SEARCH("No",J405)))</formula>
    </cfRule>
  </conditionalFormatting>
  <conditionalFormatting sqref="I404:J404">
    <cfRule type="containsText" dxfId="7470" priority="418" operator="containsText" text="Select">
      <formula>NOT(ISERROR(SEARCH("Select",I404)))</formula>
    </cfRule>
  </conditionalFormatting>
  <conditionalFormatting sqref="I404:J404">
    <cfRule type="containsText" dxfId="7469" priority="417" operator="containsText" text="No">
      <formula>NOT(ISERROR(SEARCH("No",I404)))</formula>
    </cfRule>
  </conditionalFormatting>
  <conditionalFormatting sqref="O397:P397">
    <cfRule type="containsText" dxfId="7468" priority="416" operator="containsText" text="Select">
      <formula>NOT(ISERROR(SEARCH("Select",O397)))</formula>
    </cfRule>
  </conditionalFormatting>
  <conditionalFormatting sqref="O397:P397">
    <cfRule type="containsText" dxfId="7467" priority="415" operator="containsText" text="No">
      <formula>NOT(ISERROR(SEARCH("No",O397)))</formula>
    </cfRule>
  </conditionalFormatting>
  <conditionalFormatting sqref="N396:O396">
    <cfRule type="containsText" dxfId="7466" priority="414" operator="containsText" text="Select">
      <formula>NOT(ISERROR(SEARCH("Select",N396)))</formula>
    </cfRule>
  </conditionalFormatting>
  <conditionalFormatting sqref="N396:O396">
    <cfRule type="containsText" dxfId="7465" priority="413" operator="containsText" text="No">
      <formula>NOT(ISERROR(SEARCH("No",N396)))</formula>
    </cfRule>
  </conditionalFormatting>
  <conditionalFormatting sqref="N400:O400">
    <cfRule type="containsText" dxfId="7464" priority="410" operator="containsText" text="Select">
      <formula>NOT(ISERROR(SEARCH("Select",N400)))</formula>
    </cfRule>
  </conditionalFormatting>
  <conditionalFormatting sqref="N400:O400">
    <cfRule type="containsText" dxfId="7463" priority="409" operator="containsText" text="No">
      <formula>NOT(ISERROR(SEARCH("No",N400)))</formula>
    </cfRule>
  </conditionalFormatting>
  <conditionalFormatting sqref="O405:P405">
    <cfRule type="containsText" dxfId="7462" priority="408" operator="containsText" text="Select">
      <formula>NOT(ISERROR(SEARCH("Select",O405)))</formula>
    </cfRule>
  </conditionalFormatting>
  <conditionalFormatting sqref="O409:P409">
    <cfRule type="containsText" dxfId="7461" priority="403" operator="containsText" text="No">
      <formula>NOT(ISERROR(SEARCH("No",O409)))</formula>
    </cfRule>
  </conditionalFormatting>
  <conditionalFormatting sqref="N408:O408">
    <cfRule type="containsText" dxfId="7460" priority="402" operator="containsText" text="Select">
      <formula>NOT(ISERROR(SEARCH("Select",N408)))</formula>
    </cfRule>
  </conditionalFormatting>
  <conditionalFormatting sqref="N408:O408">
    <cfRule type="containsText" dxfId="7459" priority="401" operator="containsText" text="No">
      <formula>NOT(ISERROR(SEARCH("No",N408)))</formula>
    </cfRule>
  </conditionalFormatting>
  <conditionalFormatting sqref="O424:P424">
    <cfRule type="containsText" dxfId="7458" priority="376" operator="containsText" text="No">
      <formula>NOT(ISERROR(SEARCH("No",O424)))</formula>
    </cfRule>
  </conditionalFormatting>
  <conditionalFormatting sqref="N423:O423">
    <cfRule type="containsText" dxfId="7457" priority="375" operator="containsText" text="Select">
      <formula>NOT(ISERROR(SEARCH("Select",N423)))</formula>
    </cfRule>
  </conditionalFormatting>
  <conditionalFormatting sqref="N423:O423">
    <cfRule type="containsText" dxfId="7456" priority="374" operator="containsText" text="No">
      <formula>NOT(ISERROR(SEARCH("No",N423)))</formula>
    </cfRule>
  </conditionalFormatting>
  <conditionalFormatting sqref="O428:P428">
    <cfRule type="containsText" dxfId="7455" priority="373" operator="containsText" text="Select">
      <formula>NOT(ISERROR(SEARCH("Select",O428)))</formula>
    </cfRule>
  </conditionalFormatting>
  <conditionalFormatting sqref="G415 L415">
    <cfRule type="cellIs" dxfId="7454" priority="399" operator="equal">
      <formula>"FALSE"</formula>
    </cfRule>
  </conditionalFormatting>
  <conditionalFormatting sqref="G415 L415">
    <cfRule type="cellIs" dxfId="7453" priority="400" operator="equal">
      <formula>"TRUE"</formula>
    </cfRule>
  </conditionalFormatting>
  <conditionalFormatting sqref="J416:K416">
    <cfRule type="containsText" dxfId="7452" priority="398" operator="containsText" text="Select">
      <formula>NOT(ISERROR(SEARCH("Select",J416)))</formula>
    </cfRule>
  </conditionalFormatting>
  <conditionalFormatting sqref="O425:P425">
    <cfRule type="containsText" dxfId="7451" priority="396" operator="containsText" text="Select">
      <formula>NOT(ISERROR(SEARCH("Select",O425)))</formula>
    </cfRule>
  </conditionalFormatting>
  <conditionalFormatting sqref="O425:P425 J416:K416">
    <cfRule type="containsText" dxfId="7450" priority="397" operator="containsText" text="No">
      <formula>NOT(ISERROR(SEARCH("No",J416)))</formula>
    </cfRule>
  </conditionalFormatting>
  <conditionalFormatting sqref="J420:K421 J425:K428">
    <cfRule type="containsText" dxfId="7449" priority="393" operator="containsText" text="Select">
      <formula>NOT(ISERROR(SEARCH("Select",J420)))</formula>
    </cfRule>
  </conditionalFormatting>
  <conditionalFormatting sqref="I415:J415">
    <cfRule type="containsText" dxfId="7448" priority="395" operator="containsText" text="Select">
      <formula>NOT(ISERROR(SEARCH("Select",I415)))</formula>
    </cfRule>
  </conditionalFormatting>
  <conditionalFormatting sqref="I415:J415">
    <cfRule type="containsText" dxfId="7447" priority="394" operator="containsText" text="No">
      <formula>NOT(ISERROR(SEARCH("No",I415)))</formula>
    </cfRule>
  </conditionalFormatting>
  <conditionalFormatting sqref="J420:K421 J425:K428">
    <cfRule type="containsText" dxfId="7446" priority="392" operator="containsText" text="No">
      <formula>NOT(ISERROR(SEARCH("No",J420)))</formula>
    </cfRule>
  </conditionalFormatting>
  <conditionalFormatting sqref="I419:J419">
    <cfRule type="containsText" dxfId="7445" priority="391" operator="containsText" text="Select">
      <formula>NOT(ISERROR(SEARCH("Select",I419)))</formula>
    </cfRule>
  </conditionalFormatting>
  <conditionalFormatting sqref="I419:J419">
    <cfRule type="containsText" dxfId="7444" priority="390" operator="containsText" text="No">
      <formula>NOT(ISERROR(SEARCH("No",I419)))</formula>
    </cfRule>
  </conditionalFormatting>
  <conditionalFormatting sqref="J424:K424">
    <cfRule type="containsText" dxfId="7443" priority="389" operator="containsText" text="Select">
      <formula>NOT(ISERROR(SEARCH("Select",J424)))</formula>
    </cfRule>
  </conditionalFormatting>
  <conditionalFormatting sqref="J424:K424">
    <cfRule type="containsText" dxfId="7442" priority="388" operator="containsText" text="No">
      <formula>NOT(ISERROR(SEARCH("No",J424)))</formula>
    </cfRule>
  </conditionalFormatting>
  <conditionalFormatting sqref="O416:P416">
    <cfRule type="containsText" dxfId="7441" priority="385" operator="containsText" text="Select">
      <formula>NOT(ISERROR(SEARCH("Select",O416)))</formula>
    </cfRule>
  </conditionalFormatting>
  <conditionalFormatting sqref="O416:P416">
    <cfRule type="containsText" dxfId="7440" priority="384" operator="containsText" text="No">
      <formula>NOT(ISERROR(SEARCH("No",O416)))</formula>
    </cfRule>
  </conditionalFormatting>
  <conditionalFormatting sqref="O420:P421">
    <cfRule type="containsText" dxfId="7439" priority="381" operator="containsText" text="Select">
      <formula>NOT(ISERROR(SEARCH("Select",O420)))</formula>
    </cfRule>
  </conditionalFormatting>
  <conditionalFormatting sqref="N415:O415">
    <cfRule type="containsText" dxfId="7438" priority="383" operator="containsText" text="Select">
      <formula>NOT(ISERROR(SEARCH("Select",N415)))</formula>
    </cfRule>
  </conditionalFormatting>
  <conditionalFormatting sqref="N415:O415">
    <cfRule type="containsText" dxfId="7437" priority="382" operator="containsText" text="No">
      <formula>NOT(ISERROR(SEARCH("No",N415)))</formula>
    </cfRule>
  </conditionalFormatting>
  <conditionalFormatting sqref="O420:P421">
    <cfRule type="containsText" dxfId="7436" priority="380" operator="containsText" text="No">
      <formula>NOT(ISERROR(SEARCH("No",O420)))</formula>
    </cfRule>
  </conditionalFormatting>
  <conditionalFormatting sqref="N419:O419">
    <cfRule type="containsText" dxfId="7435" priority="379" operator="containsText" text="Select">
      <formula>NOT(ISERROR(SEARCH("Select",N419)))</formula>
    </cfRule>
  </conditionalFormatting>
  <conditionalFormatting sqref="N419:O419">
    <cfRule type="containsText" dxfId="7434" priority="378" operator="containsText" text="No">
      <formula>NOT(ISERROR(SEARCH("No",N419)))</formula>
    </cfRule>
  </conditionalFormatting>
  <conditionalFormatting sqref="O424:P424">
    <cfRule type="containsText" dxfId="7433" priority="377" operator="containsText" text="Select">
      <formula>NOT(ISERROR(SEARCH("Select",O424)))</formula>
    </cfRule>
  </conditionalFormatting>
  <conditionalFormatting sqref="O428:P428">
    <cfRule type="containsText" dxfId="7432" priority="372" operator="containsText" text="No">
      <formula>NOT(ISERROR(SEARCH("No",O428)))</formula>
    </cfRule>
  </conditionalFormatting>
  <conditionalFormatting sqref="N427:O427">
    <cfRule type="containsText" dxfId="7431" priority="371" operator="containsText" text="Select">
      <formula>NOT(ISERROR(SEARCH("Select",N427)))</formula>
    </cfRule>
  </conditionalFormatting>
  <conditionalFormatting sqref="N427:O427">
    <cfRule type="containsText" dxfId="7430" priority="370" operator="containsText" text="No">
      <formula>NOT(ISERROR(SEARCH("No",N427)))</formula>
    </cfRule>
  </conditionalFormatting>
  <conditionalFormatting sqref="O443:P443">
    <cfRule type="containsText" dxfId="7429" priority="345" operator="containsText" text="No">
      <formula>NOT(ISERROR(SEARCH("No",O443)))</formula>
    </cfRule>
  </conditionalFormatting>
  <conditionalFormatting sqref="N442:O442">
    <cfRule type="containsText" dxfId="7428" priority="344" operator="containsText" text="Select">
      <formula>NOT(ISERROR(SEARCH("Select",N442)))</formula>
    </cfRule>
  </conditionalFormatting>
  <conditionalFormatting sqref="N442:O442">
    <cfRule type="containsText" dxfId="7427" priority="343" operator="containsText" text="No">
      <formula>NOT(ISERROR(SEARCH("No",N442)))</formula>
    </cfRule>
  </conditionalFormatting>
  <conditionalFormatting sqref="O447:P447">
    <cfRule type="containsText" dxfId="7426" priority="342" operator="containsText" text="Select">
      <formula>NOT(ISERROR(SEARCH("Select",O447)))</formula>
    </cfRule>
  </conditionalFormatting>
  <conditionalFormatting sqref="G434 L434">
    <cfRule type="cellIs" dxfId="7425" priority="368" operator="equal">
      <formula>"FALSE"</formula>
    </cfRule>
  </conditionalFormatting>
  <conditionalFormatting sqref="G434 L434">
    <cfRule type="cellIs" dxfId="7424" priority="369" operator="equal">
      <formula>"TRUE"</formula>
    </cfRule>
  </conditionalFormatting>
  <conditionalFormatting sqref="J435:K435">
    <cfRule type="containsText" dxfId="7423" priority="367" operator="containsText" text="Select">
      <formula>NOT(ISERROR(SEARCH("Select",J435)))</formula>
    </cfRule>
  </conditionalFormatting>
  <conditionalFormatting sqref="O444:P444">
    <cfRule type="containsText" dxfId="7422" priority="365" operator="containsText" text="Select">
      <formula>NOT(ISERROR(SEARCH("Select",O444)))</formula>
    </cfRule>
  </conditionalFormatting>
  <conditionalFormatting sqref="O444:P444 J435:K435">
    <cfRule type="containsText" dxfId="7421" priority="366" operator="containsText" text="No">
      <formula>NOT(ISERROR(SEARCH("No",J435)))</formula>
    </cfRule>
  </conditionalFormatting>
  <conditionalFormatting sqref="J439:K440 J444:K447">
    <cfRule type="containsText" dxfId="7420" priority="362" operator="containsText" text="Select">
      <formula>NOT(ISERROR(SEARCH("Select",J439)))</formula>
    </cfRule>
  </conditionalFormatting>
  <conditionalFormatting sqref="I434:J434">
    <cfRule type="containsText" dxfId="7419" priority="364" operator="containsText" text="Select">
      <formula>NOT(ISERROR(SEARCH("Select",I434)))</formula>
    </cfRule>
  </conditionalFormatting>
  <conditionalFormatting sqref="I434:J434">
    <cfRule type="containsText" dxfId="7418" priority="363" operator="containsText" text="No">
      <formula>NOT(ISERROR(SEARCH("No",I434)))</formula>
    </cfRule>
  </conditionalFormatting>
  <conditionalFormatting sqref="J439:K440 J444:K447">
    <cfRule type="containsText" dxfId="7417" priority="361" operator="containsText" text="No">
      <formula>NOT(ISERROR(SEARCH("No",J439)))</formula>
    </cfRule>
  </conditionalFormatting>
  <conditionalFormatting sqref="I438:J438">
    <cfRule type="containsText" dxfId="7416" priority="360" operator="containsText" text="Select">
      <formula>NOT(ISERROR(SEARCH("Select",I438)))</formula>
    </cfRule>
  </conditionalFormatting>
  <conditionalFormatting sqref="I438:J438">
    <cfRule type="containsText" dxfId="7415" priority="359" operator="containsText" text="No">
      <formula>NOT(ISERROR(SEARCH("No",I438)))</formula>
    </cfRule>
  </conditionalFormatting>
  <conditionalFormatting sqref="J443:K443">
    <cfRule type="containsText" dxfId="7414" priority="358" operator="containsText" text="Select">
      <formula>NOT(ISERROR(SEARCH("Select",J443)))</formula>
    </cfRule>
  </conditionalFormatting>
  <conditionalFormatting sqref="J443:K443">
    <cfRule type="containsText" dxfId="7413" priority="357" operator="containsText" text="No">
      <formula>NOT(ISERROR(SEARCH("No",J443)))</formula>
    </cfRule>
  </conditionalFormatting>
  <conditionalFormatting sqref="I442:J442">
    <cfRule type="containsText" dxfId="7412" priority="356" operator="containsText" text="Select">
      <formula>NOT(ISERROR(SEARCH("Select",I442)))</formula>
    </cfRule>
  </conditionalFormatting>
  <conditionalFormatting sqref="I442:J442">
    <cfRule type="containsText" dxfId="7411" priority="355" operator="containsText" text="No">
      <formula>NOT(ISERROR(SEARCH("No",I442)))</formula>
    </cfRule>
  </conditionalFormatting>
  <conditionalFormatting sqref="O435:P435">
    <cfRule type="containsText" dxfId="7410" priority="354" operator="containsText" text="Select">
      <formula>NOT(ISERROR(SEARCH("Select",O435)))</formula>
    </cfRule>
  </conditionalFormatting>
  <conditionalFormatting sqref="O435:P435">
    <cfRule type="containsText" dxfId="7409" priority="353" operator="containsText" text="No">
      <formula>NOT(ISERROR(SEARCH("No",O435)))</formula>
    </cfRule>
  </conditionalFormatting>
  <conditionalFormatting sqref="O439:P440">
    <cfRule type="containsText" dxfId="7408" priority="350" operator="containsText" text="Select">
      <formula>NOT(ISERROR(SEARCH("Select",O439)))</formula>
    </cfRule>
  </conditionalFormatting>
  <conditionalFormatting sqref="N434:O434">
    <cfRule type="containsText" dxfId="7407" priority="352" operator="containsText" text="Select">
      <formula>NOT(ISERROR(SEARCH("Select",N434)))</formula>
    </cfRule>
  </conditionalFormatting>
  <conditionalFormatting sqref="N434:O434">
    <cfRule type="containsText" dxfId="7406" priority="351" operator="containsText" text="No">
      <formula>NOT(ISERROR(SEARCH("No",N434)))</formula>
    </cfRule>
  </conditionalFormatting>
  <conditionalFormatting sqref="O439:P440">
    <cfRule type="containsText" dxfId="7405" priority="349" operator="containsText" text="No">
      <formula>NOT(ISERROR(SEARCH("No",O439)))</formula>
    </cfRule>
  </conditionalFormatting>
  <conditionalFormatting sqref="N438:O438">
    <cfRule type="containsText" dxfId="7404" priority="348" operator="containsText" text="Select">
      <formula>NOT(ISERROR(SEARCH("Select",N438)))</formula>
    </cfRule>
  </conditionalFormatting>
  <conditionalFormatting sqref="N438:O438">
    <cfRule type="containsText" dxfId="7403" priority="347" operator="containsText" text="No">
      <formula>NOT(ISERROR(SEARCH("No",N438)))</formula>
    </cfRule>
  </conditionalFormatting>
  <conditionalFormatting sqref="O443:P443">
    <cfRule type="containsText" dxfId="7402" priority="346" operator="containsText" text="Select">
      <formula>NOT(ISERROR(SEARCH("Select",O443)))</formula>
    </cfRule>
  </conditionalFormatting>
  <conditionalFormatting sqref="O447:P447">
    <cfRule type="containsText" dxfId="7401" priority="341" operator="containsText" text="No">
      <formula>NOT(ISERROR(SEARCH("No",O447)))</formula>
    </cfRule>
  </conditionalFormatting>
  <conditionalFormatting sqref="N446:O446">
    <cfRule type="containsText" dxfId="7400" priority="340" operator="containsText" text="Select">
      <formula>NOT(ISERROR(SEARCH("Select",N446)))</formula>
    </cfRule>
  </conditionalFormatting>
  <conditionalFormatting sqref="N446:O446">
    <cfRule type="containsText" dxfId="7399" priority="339" operator="containsText" text="No">
      <formula>NOT(ISERROR(SEARCH("No",N446)))</formula>
    </cfRule>
  </conditionalFormatting>
  <conditionalFormatting sqref="O462:P462">
    <cfRule type="containsText" dxfId="7398" priority="314" operator="containsText" text="No">
      <formula>NOT(ISERROR(SEARCH("No",O462)))</formula>
    </cfRule>
  </conditionalFormatting>
  <conditionalFormatting sqref="N461:O461">
    <cfRule type="containsText" dxfId="7397" priority="313" operator="containsText" text="Select">
      <formula>NOT(ISERROR(SEARCH("Select",N461)))</formula>
    </cfRule>
  </conditionalFormatting>
  <conditionalFormatting sqref="N461:O461">
    <cfRule type="containsText" dxfId="7396" priority="312" operator="containsText" text="No">
      <formula>NOT(ISERROR(SEARCH("No",N461)))</formula>
    </cfRule>
  </conditionalFormatting>
  <conditionalFormatting sqref="O466:P466">
    <cfRule type="containsText" dxfId="7395" priority="311" operator="containsText" text="Select">
      <formula>NOT(ISERROR(SEARCH("Select",O466)))</formula>
    </cfRule>
  </conditionalFormatting>
  <conditionalFormatting sqref="G453 L453">
    <cfRule type="cellIs" dxfId="7394" priority="337" operator="equal">
      <formula>"FALSE"</formula>
    </cfRule>
  </conditionalFormatting>
  <conditionalFormatting sqref="G453 L453">
    <cfRule type="cellIs" dxfId="7393" priority="338" operator="equal">
      <formula>"TRUE"</formula>
    </cfRule>
  </conditionalFormatting>
  <conditionalFormatting sqref="J454:K454">
    <cfRule type="containsText" dxfId="7392" priority="336" operator="containsText" text="Select">
      <formula>NOT(ISERROR(SEARCH("Select",J454)))</formula>
    </cfRule>
  </conditionalFormatting>
  <conditionalFormatting sqref="O463:P463">
    <cfRule type="containsText" dxfId="7391" priority="334" operator="containsText" text="Select">
      <formula>NOT(ISERROR(SEARCH("Select",O463)))</formula>
    </cfRule>
  </conditionalFormatting>
  <conditionalFormatting sqref="O463:P463 J454:K454">
    <cfRule type="containsText" dxfId="7390" priority="335" operator="containsText" text="No">
      <formula>NOT(ISERROR(SEARCH("No",J454)))</formula>
    </cfRule>
  </conditionalFormatting>
  <conditionalFormatting sqref="J458:K459 J463:K466">
    <cfRule type="containsText" dxfId="7389" priority="331" operator="containsText" text="Select">
      <formula>NOT(ISERROR(SEARCH("Select",J458)))</formula>
    </cfRule>
  </conditionalFormatting>
  <conditionalFormatting sqref="I453:J453">
    <cfRule type="containsText" dxfId="7388" priority="333" operator="containsText" text="Select">
      <formula>NOT(ISERROR(SEARCH("Select",I453)))</formula>
    </cfRule>
  </conditionalFormatting>
  <conditionalFormatting sqref="I453:J453">
    <cfRule type="containsText" dxfId="7387" priority="332" operator="containsText" text="No">
      <formula>NOT(ISERROR(SEARCH("No",I453)))</formula>
    </cfRule>
  </conditionalFormatting>
  <conditionalFormatting sqref="J458:K459 J463:K466">
    <cfRule type="containsText" dxfId="7386" priority="330" operator="containsText" text="No">
      <formula>NOT(ISERROR(SEARCH("No",J458)))</formula>
    </cfRule>
  </conditionalFormatting>
  <conditionalFormatting sqref="I457:J457">
    <cfRule type="containsText" dxfId="7385" priority="329" operator="containsText" text="Select">
      <formula>NOT(ISERROR(SEARCH("Select",I457)))</formula>
    </cfRule>
  </conditionalFormatting>
  <conditionalFormatting sqref="I457:J457">
    <cfRule type="containsText" dxfId="7384" priority="328" operator="containsText" text="No">
      <formula>NOT(ISERROR(SEARCH("No",I457)))</formula>
    </cfRule>
  </conditionalFormatting>
  <conditionalFormatting sqref="J462:K462">
    <cfRule type="containsText" dxfId="7383" priority="327" operator="containsText" text="Select">
      <formula>NOT(ISERROR(SEARCH("Select",J462)))</formula>
    </cfRule>
  </conditionalFormatting>
  <conditionalFormatting sqref="J462:K462">
    <cfRule type="containsText" dxfId="7382" priority="326" operator="containsText" text="No">
      <formula>NOT(ISERROR(SEARCH("No",J462)))</formula>
    </cfRule>
  </conditionalFormatting>
  <conditionalFormatting sqref="I461:J461">
    <cfRule type="containsText" dxfId="7381" priority="325" operator="containsText" text="Select">
      <formula>NOT(ISERROR(SEARCH("Select",I461)))</formula>
    </cfRule>
  </conditionalFormatting>
  <conditionalFormatting sqref="I461:J461">
    <cfRule type="containsText" dxfId="7380" priority="324" operator="containsText" text="No">
      <formula>NOT(ISERROR(SEARCH("No",I461)))</formula>
    </cfRule>
  </conditionalFormatting>
  <conditionalFormatting sqref="O454:P454">
    <cfRule type="containsText" dxfId="7379" priority="323" operator="containsText" text="Select">
      <formula>NOT(ISERROR(SEARCH("Select",O454)))</formula>
    </cfRule>
  </conditionalFormatting>
  <conditionalFormatting sqref="O454:P454">
    <cfRule type="containsText" dxfId="7378" priority="322" operator="containsText" text="No">
      <formula>NOT(ISERROR(SEARCH("No",O454)))</formula>
    </cfRule>
  </conditionalFormatting>
  <conditionalFormatting sqref="O458:P459">
    <cfRule type="containsText" dxfId="7377" priority="319" operator="containsText" text="Select">
      <formula>NOT(ISERROR(SEARCH("Select",O458)))</formula>
    </cfRule>
  </conditionalFormatting>
  <conditionalFormatting sqref="N453:O453">
    <cfRule type="containsText" dxfId="7376" priority="321" operator="containsText" text="Select">
      <formula>NOT(ISERROR(SEARCH("Select",N453)))</formula>
    </cfRule>
  </conditionalFormatting>
  <conditionalFormatting sqref="N453:O453">
    <cfRule type="containsText" dxfId="7375" priority="320" operator="containsText" text="No">
      <formula>NOT(ISERROR(SEARCH("No",N453)))</formula>
    </cfRule>
  </conditionalFormatting>
  <conditionalFormatting sqref="O458:P459">
    <cfRule type="containsText" dxfId="7374" priority="318" operator="containsText" text="No">
      <formula>NOT(ISERROR(SEARCH("No",O458)))</formula>
    </cfRule>
  </conditionalFormatting>
  <conditionalFormatting sqref="N457:O457">
    <cfRule type="containsText" dxfId="7373" priority="317" operator="containsText" text="Select">
      <formula>NOT(ISERROR(SEARCH("Select",N457)))</formula>
    </cfRule>
  </conditionalFormatting>
  <conditionalFormatting sqref="N457:O457">
    <cfRule type="containsText" dxfId="7372" priority="316" operator="containsText" text="No">
      <formula>NOT(ISERROR(SEARCH("No",N457)))</formula>
    </cfRule>
  </conditionalFormatting>
  <conditionalFormatting sqref="O462:P462">
    <cfRule type="containsText" dxfId="7371" priority="315" operator="containsText" text="Select">
      <formula>NOT(ISERROR(SEARCH("Select",O462)))</formula>
    </cfRule>
  </conditionalFormatting>
  <conditionalFormatting sqref="O466:P466">
    <cfRule type="containsText" dxfId="7370" priority="310" operator="containsText" text="No">
      <formula>NOT(ISERROR(SEARCH("No",O466)))</formula>
    </cfRule>
  </conditionalFormatting>
  <conditionalFormatting sqref="N465:O465">
    <cfRule type="containsText" dxfId="7369" priority="309" operator="containsText" text="Select">
      <formula>NOT(ISERROR(SEARCH("Select",N465)))</formula>
    </cfRule>
  </conditionalFormatting>
  <conditionalFormatting sqref="N465:O465">
    <cfRule type="containsText" dxfId="7368" priority="308" operator="containsText" text="No">
      <formula>NOT(ISERROR(SEARCH("No",N465)))</formula>
    </cfRule>
  </conditionalFormatting>
  <conditionalFormatting sqref="O481:P481">
    <cfRule type="containsText" dxfId="7367" priority="283" operator="containsText" text="No">
      <formula>NOT(ISERROR(SEARCH("No",O481)))</formula>
    </cfRule>
  </conditionalFormatting>
  <conditionalFormatting sqref="N480:O480">
    <cfRule type="containsText" dxfId="7366" priority="282" operator="containsText" text="Select">
      <formula>NOT(ISERROR(SEARCH("Select",N480)))</formula>
    </cfRule>
  </conditionalFormatting>
  <conditionalFormatting sqref="N480:O480">
    <cfRule type="containsText" dxfId="7365" priority="281" operator="containsText" text="No">
      <formula>NOT(ISERROR(SEARCH("No",N480)))</formula>
    </cfRule>
  </conditionalFormatting>
  <conditionalFormatting sqref="O485:P485">
    <cfRule type="containsText" dxfId="7364" priority="280" operator="containsText" text="Select">
      <formula>NOT(ISERROR(SEARCH("Select",O485)))</formula>
    </cfRule>
  </conditionalFormatting>
  <conditionalFormatting sqref="G472 L472">
    <cfRule type="cellIs" dxfId="7363" priority="306" operator="equal">
      <formula>"FALSE"</formula>
    </cfRule>
  </conditionalFormatting>
  <conditionalFormatting sqref="G472 L472">
    <cfRule type="cellIs" dxfId="7362" priority="307" operator="equal">
      <formula>"TRUE"</formula>
    </cfRule>
  </conditionalFormatting>
  <conditionalFormatting sqref="J473:K473">
    <cfRule type="containsText" dxfId="7361" priority="305" operator="containsText" text="Select">
      <formula>NOT(ISERROR(SEARCH("Select",J473)))</formula>
    </cfRule>
  </conditionalFormatting>
  <conditionalFormatting sqref="O482:P482">
    <cfRule type="containsText" dxfId="7360" priority="303" operator="containsText" text="Select">
      <formula>NOT(ISERROR(SEARCH("Select",O482)))</formula>
    </cfRule>
  </conditionalFormatting>
  <conditionalFormatting sqref="O482:P482 J473:K473">
    <cfRule type="containsText" dxfId="7359" priority="304" operator="containsText" text="No">
      <formula>NOT(ISERROR(SEARCH("No",J473)))</formula>
    </cfRule>
  </conditionalFormatting>
  <conditionalFormatting sqref="J477:K478 J482:K485">
    <cfRule type="containsText" dxfId="7358" priority="300" operator="containsText" text="Select">
      <formula>NOT(ISERROR(SEARCH("Select",J477)))</formula>
    </cfRule>
  </conditionalFormatting>
  <conditionalFormatting sqref="I472:J472">
    <cfRule type="containsText" dxfId="7357" priority="302" operator="containsText" text="Select">
      <formula>NOT(ISERROR(SEARCH("Select",I472)))</formula>
    </cfRule>
  </conditionalFormatting>
  <conditionalFormatting sqref="I472:J472">
    <cfRule type="containsText" dxfId="7356" priority="301" operator="containsText" text="No">
      <formula>NOT(ISERROR(SEARCH("No",I472)))</formula>
    </cfRule>
  </conditionalFormatting>
  <conditionalFormatting sqref="J477:K478 J482:K485">
    <cfRule type="containsText" dxfId="7355" priority="299" operator="containsText" text="No">
      <formula>NOT(ISERROR(SEARCH("No",J477)))</formula>
    </cfRule>
  </conditionalFormatting>
  <conditionalFormatting sqref="I476:J476">
    <cfRule type="containsText" dxfId="7354" priority="298" operator="containsText" text="Select">
      <formula>NOT(ISERROR(SEARCH("Select",I476)))</formula>
    </cfRule>
  </conditionalFormatting>
  <conditionalFormatting sqref="I476:J476">
    <cfRule type="containsText" dxfId="7353" priority="297" operator="containsText" text="No">
      <formula>NOT(ISERROR(SEARCH("No",I476)))</formula>
    </cfRule>
  </conditionalFormatting>
  <conditionalFormatting sqref="J481:K481">
    <cfRule type="containsText" dxfId="7352" priority="296" operator="containsText" text="Select">
      <formula>NOT(ISERROR(SEARCH("Select",J481)))</formula>
    </cfRule>
  </conditionalFormatting>
  <conditionalFormatting sqref="J481:K481">
    <cfRule type="containsText" dxfId="7351" priority="295" operator="containsText" text="No">
      <formula>NOT(ISERROR(SEARCH("No",J481)))</formula>
    </cfRule>
  </conditionalFormatting>
  <conditionalFormatting sqref="I480:J480">
    <cfRule type="containsText" dxfId="7350" priority="294" operator="containsText" text="Select">
      <formula>NOT(ISERROR(SEARCH("Select",I480)))</formula>
    </cfRule>
  </conditionalFormatting>
  <conditionalFormatting sqref="I480:J480">
    <cfRule type="containsText" dxfId="7349" priority="293" operator="containsText" text="No">
      <formula>NOT(ISERROR(SEARCH("No",I480)))</formula>
    </cfRule>
  </conditionalFormatting>
  <conditionalFormatting sqref="O473:P473">
    <cfRule type="containsText" dxfId="7348" priority="292" operator="containsText" text="Select">
      <formula>NOT(ISERROR(SEARCH("Select",O473)))</formula>
    </cfRule>
  </conditionalFormatting>
  <conditionalFormatting sqref="O473:P473">
    <cfRule type="containsText" dxfId="7347" priority="291" operator="containsText" text="No">
      <formula>NOT(ISERROR(SEARCH("No",O473)))</formula>
    </cfRule>
  </conditionalFormatting>
  <conditionalFormatting sqref="O477:P478">
    <cfRule type="containsText" dxfId="7346" priority="288" operator="containsText" text="Select">
      <formula>NOT(ISERROR(SEARCH("Select",O477)))</formula>
    </cfRule>
  </conditionalFormatting>
  <conditionalFormatting sqref="N472:O472">
    <cfRule type="containsText" dxfId="7345" priority="290" operator="containsText" text="Select">
      <formula>NOT(ISERROR(SEARCH("Select",N472)))</formula>
    </cfRule>
  </conditionalFormatting>
  <conditionalFormatting sqref="N472:O472">
    <cfRule type="containsText" dxfId="7344" priority="289" operator="containsText" text="No">
      <formula>NOT(ISERROR(SEARCH("No",N472)))</formula>
    </cfRule>
  </conditionalFormatting>
  <conditionalFormatting sqref="O477:P478">
    <cfRule type="containsText" dxfId="7343" priority="287" operator="containsText" text="No">
      <formula>NOT(ISERROR(SEARCH("No",O477)))</formula>
    </cfRule>
  </conditionalFormatting>
  <conditionalFormatting sqref="N476:O476">
    <cfRule type="containsText" dxfId="7342" priority="286" operator="containsText" text="Select">
      <formula>NOT(ISERROR(SEARCH("Select",N476)))</formula>
    </cfRule>
  </conditionalFormatting>
  <conditionalFormatting sqref="N476:O476">
    <cfRule type="containsText" dxfId="7341" priority="285" operator="containsText" text="No">
      <formula>NOT(ISERROR(SEARCH("No",N476)))</formula>
    </cfRule>
  </conditionalFormatting>
  <conditionalFormatting sqref="O481:P481">
    <cfRule type="containsText" dxfId="7340" priority="284" operator="containsText" text="Select">
      <formula>NOT(ISERROR(SEARCH("Select",O481)))</formula>
    </cfRule>
  </conditionalFormatting>
  <conditionalFormatting sqref="O485:P485">
    <cfRule type="containsText" dxfId="7339" priority="279" operator="containsText" text="No">
      <formula>NOT(ISERROR(SEARCH("No",O485)))</formula>
    </cfRule>
  </conditionalFormatting>
  <conditionalFormatting sqref="N484:O484">
    <cfRule type="containsText" dxfId="7338" priority="278" operator="containsText" text="Select">
      <formula>NOT(ISERROR(SEARCH("Select",N484)))</formula>
    </cfRule>
  </conditionalFormatting>
  <conditionalFormatting sqref="N484:O484">
    <cfRule type="containsText" dxfId="7337" priority="277" operator="containsText" text="No">
      <formula>NOT(ISERROR(SEARCH("No",N484)))</formula>
    </cfRule>
  </conditionalFormatting>
  <conditionalFormatting sqref="O500:P500">
    <cfRule type="containsText" dxfId="7336" priority="252" operator="containsText" text="No">
      <formula>NOT(ISERROR(SEARCH("No",O500)))</formula>
    </cfRule>
  </conditionalFormatting>
  <conditionalFormatting sqref="N499:O499">
    <cfRule type="containsText" dxfId="7335" priority="251" operator="containsText" text="Select">
      <formula>NOT(ISERROR(SEARCH("Select",N499)))</formula>
    </cfRule>
  </conditionalFormatting>
  <conditionalFormatting sqref="N499:O499">
    <cfRule type="containsText" dxfId="7334" priority="250" operator="containsText" text="No">
      <formula>NOT(ISERROR(SEARCH("No",N499)))</formula>
    </cfRule>
  </conditionalFormatting>
  <conditionalFormatting sqref="O504:P504">
    <cfRule type="containsText" dxfId="7333" priority="249" operator="containsText" text="Select">
      <formula>NOT(ISERROR(SEARCH("Select",O504)))</formula>
    </cfRule>
  </conditionalFormatting>
  <conditionalFormatting sqref="G491 L491">
    <cfRule type="cellIs" dxfId="7332" priority="275" operator="equal">
      <formula>"FALSE"</formula>
    </cfRule>
  </conditionalFormatting>
  <conditionalFormatting sqref="G491 L491">
    <cfRule type="cellIs" dxfId="7331" priority="276" operator="equal">
      <formula>"TRUE"</formula>
    </cfRule>
  </conditionalFormatting>
  <conditionalFormatting sqref="J492:K492">
    <cfRule type="containsText" dxfId="7330" priority="274" operator="containsText" text="Select">
      <formula>NOT(ISERROR(SEARCH("Select",J492)))</formula>
    </cfRule>
  </conditionalFormatting>
  <conditionalFormatting sqref="O501:P501">
    <cfRule type="containsText" dxfId="7329" priority="272" operator="containsText" text="Select">
      <formula>NOT(ISERROR(SEARCH("Select",O501)))</formula>
    </cfRule>
  </conditionalFormatting>
  <conditionalFormatting sqref="O501:P501 J492:K492">
    <cfRule type="containsText" dxfId="7328" priority="273" operator="containsText" text="No">
      <formula>NOT(ISERROR(SEARCH("No",J492)))</formula>
    </cfRule>
  </conditionalFormatting>
  <conditionalFormatting sqref="J496:K497 J501:K504">
    <cfRule type="containsText" dxfId="7327" priority="269" operator="containsText" text="Select">
      <formula>NOT(ISERROR(SEARCH("Select",J496)))</formula>
    </cfRule>
  </conditionalFormatting>
  <conditionalFormatting sqref="I491:J491">
    <cfRule type="containsText" dxfId="7326" priority="271" operator="containsText" text="Select">
      <formula>NOT(ISERROR(SEARCH("Select",I491)))</formula>
    </cfRule>
  </conditionalFormatting>
  <conditionalFormatting sqref="I491:J491">
    <cfRule type="containsText" dxfId="7325" priority="270" operator="containsText" text="No">
      <formula>NOT(ISERROR(SEARCH("No",I491)))</formula>
    </cfRule>
  </conditionalFormatting>
  <conditionalFormatting sqref="J496:K497 J501:K504">
    <cfRule type="containsText" dxfId="7324" priority="268" operator="containsText" text="No">
      <formula>NOT(ISERROR(SEARCH("No",J496)))</formula>
    </cfRule>
  </conditionalFormatting>
  <conditionalFormatting sqref="I495:J495">
    <cfRule type="containsText" dxfId="7323" priority="267" operator="containsText" text="Select">
      <formula>NOT(ISERROR(SEARCH("Select",I495)))</formula>
    </cfRule>
  </conditionalFormatting>
  <conditionalFormatting sqref="I495:J495">
    <cfRule type="containsText" dxfId="7322" priority="266" operator="containsText" text="No">
      <formula>NOT(ISERROR(SEARCH("No",I495)))</formula>
    </cfRule>
  </conditionalFormatting>
  <conditionalFormatting sqref="J500:K500">
    <cfRule type="containsText" dxfId="7321" priority="265" operator="containsText" text="Select">
      <formula>NOT(ISERROR(SEARCH("Select",J500)))</formula>
    </cfRule>
  </conditionalFormatting>
  <conditionalFormatting sqref="J500:K500">
    <cfRule type="containsText" dxfId="7320" priority="264" operator="containsText" text="No">
      <formula>NOT(ISERROR(SEARCH("No",J500)))</formula>
    </cfRule>
  </conditionalFormatting>
  <conditionalFormatting sqref="I499:J499">
    <cfRule type="containsText" dxfId="7319" priority="263" operator="containsText" text="Select">
      <formula>NOT(ISERROR(SEARCH("Select",I499)))</formula>
    </cfRule>
  </conditionalFormatting>
  <conditionalFormatting sqref="I499:J499">
    <cfRule type="containsText" dxfId="7318" priority="262" operator="containsText" text="No">
      <formula>NOT(ISERROR(SEARCH("No",I499)))</formula>
    </cfRule>
  </conditionalFormatting>
  <conditionalFormatting sqref="O492:P492">
    <cfRule type="containsText" dxfId="7317" priority="261" operator="containsText" text="Select">
      <formula>NOT(ISERROR(SEARCH("Select",O492)))</formula>
    </cfRule>
  </conditionalFormatting>
  <conditionalFormatting sqref="O492:P492">
    <cfRule type="containsText" dxfId="7316" priority="260" operator="containsText" text="No">
      <formula>NOT(ISERROR(SEARCH("No",O492)))</formula>
    </cfRule>
  </conditionalFormatting>
  <conditionalFormatting sqref="O496:P497">
    <cfRule type="containsText" dxfId="7315" priority="257" operator="containsText" text="Select">
      <formula>NOT(ISERROR(SEARCH("Select",O496)))</formula>
    </cfRule>
  </conditionalFormatting>
  <conditionalFormatting sqref="N491:O491">
    <cfRule type="containsText" dxfId="7314" priority="259" operator="containsText" text="Select">
      <formula>NOT(ISERROR(SEARCH("Select",N491)))</formula>
    </cfRule>
  </conditionalFormatting>
  <conditionalFormatting sqref="N491:O491">
    <cfRule type="containsText" dxfId="7313" priority="258" operator="containsText" text="No">
      <formula>NOT(ISERROR(SEARCH("No",N491)))</formula>
    </cfRule>
  </conditionalFormatting>
  <conditionalFormatting sqref="O496:P497">
    <cfRule type="containsText" dxfId="7312" priority="256" operator="containsText" text="No">
      <formula>NOT(ISERROR(SEARCH("No",O496)))</formula>
    </cfRule>
  </conditionalFormatting>
  <conditionalFormatting sqref="N495:O495">
    <cfRule type="containsText" dxfId="7311" priority="255" operator="containsText" text="Select">
      <formula>NOT(ISERROR(SEARCH("Select",N495)))</formula>
    </cfRule>
  </conditionalFormatting>
  <conditionalFormatting sqref="N495:O495">
    <cfRule type="containsText" dxfId="7310" priority="254" operator="containsText" text="No">
      <formula>NOT(ISERROR(SEARCH("No",N495)))</formula>
    </cfRule>
  </conditionalFormatting>
  <conditionalFormatting sqref="O500:P500">
    <cfRule type="containsText" dxfId="7309" priority="253" operator="containsText" text="Select">
      <formula>NOT(ISERROR(SEARCH("Select",O500)))</formula>
    </cfRule>
  </conditionalFormatting>
  <conditionalFormatting sqref="O504:P504">
    <cfRule type="containsText" dxfId="7308" priority="248" operator="containsText" text="No">
      <formula>NOT(ISERROR(SEARCH("No",O504)))</formula>
    </cfRule>
  </conditionalFormatting>
  <conditionalFormatting sqref="N503:O503">
    <cfRule type="containsText" dxfId="7307" priority="247" operator="containsText" text="Select">
      <formula>NOT(ISERROR(SEARCH("Select",N503)))</formula>
    </cfRule>
  </conditionalFormatting>
  <conditionalFormatting sqref="N503:O503">
    <cfRule type="containsText" dxfId="7306" priority="246" operator="containsText" text="No">
      <formula>NOT(ISERROR(SEARCH("No",N503)))</formula>
    </cfRule>
  </conditionalFormatting>
  <conditionalFormatting sqref="O519:P519">
    <cfRule type="containsText" dxfId="7305" priority="221" operator="containsText" text="No">
      <formula>NOT(ISERROR(SEARCH("No",O519)))</formula>
    </cfRule>
  </conditionalFormatting>
  <conditionalFormatting sqref="N518:O518">
    <cfRule type="containsText" dxfId="7304" priority="220" operator="containsText" text="Select">
      <formula>NOT(ISERROR(SEARCH("Select",N518)))</formula>
    </cfRule>
  </conditionalFormatting>
  <conditionalFormatting sqref="N518:O518">
    <cfRule type="containsText" dxfId="7303" priority="219" operator="containsText" text="No">
      <formula>NOT(ISERROR(SEARCH("No",N518)))</formula>
    </cfRule>
  </conditionalFormatting>
  <conditionalFormatting sqref="O523:P523">
    <cfRule type="containsText" dxfId="7302" priority="218" operator="containsText" text="Select">
      <formula>NOT(ISERROR(SEARCH("Select",O523)))</formula>
    </cfRule>
  </conditionalFormatting>
  <conditionalFormatting sqref="G510 L510">
    <cfRule type="cellIs" dxfId="7301" priority="244" operator="equal">
      <formula>"FALSE"</formula>
    </cfRule>
  </conditionalFormatting>
  <conditionalFormatting sqref="G510 L510">
    <cfRule type="cellIs" dxfId="7300" priority="245" operator="equal">
      <formula>"TRUE"</formula>
    </cfRule>
  </conditionalFormatting>
  <conditionalFormatting sqref="J511:K511">
    <cfRule type="containsText" dxfId="7299" priority="243" operator="containsText" text="Select">
      <formula>NOT(ISERROR(SEARCH("Select",J511)))</formula>
    </cfRule>
  </conditionalFormatting>
  <conditionalFormatting sqref="O520:P520">
    <cfRule type="containsText" dxfId="7298" priority="241" operator="containsText" text="Select">
      <formula>NOT(ISERROR(SEARCH("Select",O520)))</formula>
    </cfRule>
  </conditionalFormatting>
  <conditionalFormatting sqref="O520:P520 J511:K511">
    <cfRule type="containsText" dxfId="7297" priority="242" operator="containsText" text="No">
      <formula>NOT(ISERROR(SEARCH("No",J511)))</formula>
    </cfRule>
  </conditionalFormatting>
  <conditionalFormatting sqref="J515:K516 J520:K523">
    <cfRule type="containsText" dxfId="7296" priority="238" operator="containsText" text="Select">
      <formula>NOT(ISERROR(SEARCH("Select",J515)))</formula>
    </cfRule>
  </conditionalFormatting>
  <conditionalFormatting sqref="I510:J510">
    <cfRule type="containsText" dxfId="7295" priority="240" operator="containsText" text="Select">
      <formula>NOT(ISERROR(SEARCH("Select",I510)))</formula>
    </cfRule>
  </conditionalFormatting>
  <conditionalFormatting sqref="I510:J510">
    <cfRule type="containsText" dxfId="7294" priority="239" operator="containsText" text="No">
      <formula>NOT(ISERROR(SEARCH("No",I510)))</formula>
    </cfRule>
  </conditionalFormatting>
  <conditionalFormatting sqref="J515:K516 J520:K523">
    <cfRule type="containsText" dxfId="7293" priority="237" operator="containsText" text="No">
      <formula>NOT(ISERROR(SEARCH("No",J515)))</formula>
    </cfRule>
  </conditionalFormatting>
  <conditionalFormatting sqref="I514:J514">
    <cfRule type="containsText" dxfId="7292" priority="236" operator="containsText" text="Select">
      <formula>NOT(ISERROR(SEARCH("Select",I514)))</formula>
    </cfRule>
  </conditionalFormatting>
  <conditionalFormatting sqref="I514:J514">
    <cfRule type="containsText" dxfId="7291" priority="235" operator="containsText" text="No">
      <formula>NOT(ISERROR(SEARCH("No",I514)))</formula>
    </cfRule>
  </conditionalFormatting>
  <conditionalFormatting sqref="J519:K519">
    <cfRule type="containsText" dxfId="7290" priority="234" operator="containsText" text="Select">
      <formula>NOT(ISERROR(SEARCH("Select",J519)))</formula>
    </cfRule>
  </conditionalFormatting>
  <conditionalFormatting sqref="J519:K519">
    <cfRule type="containsText" dxfId="7289" priority="233" operator="containsText" text="No">
      <formula>NOT(ISERROR(SEARCH("No",J519)))</formula>
    </cfRule>
  </conditionalFormatting>
  <conditionalFormatting sqref="I518:J518">
    <cfRule type="containsText" dxfId="7288" priority="232" operator="containsText" text="Select">
      <formula>NOT(ISERROR(SEARCH("Select",I518)))</formula>
    </cfRule>
  </conditionalFormatting>
  <conditionalFormatting sqref="I518:J518">
    <cfRule type="containsText" dxfId="7287" priority="231" operator="containsText" text="No">
      <formula>NOT(ISERROR(SEARCH("No",I518)))</formula>
    </cfRule>
  </conditionalFormatting>
  <conditionalFormatting sqref="O511:P511">
    <cfRule type="containsText" dxfId="7286" priority="230" operator="containsText" text="Select">
      <formula>NOT(ISERROR(SEARCH("Select",O511)))</formula>
    </cfRule>
  </conditionalFormatting>
  <conditionalFormatting sqref="O511:P511">
    <cfRule type="containsText" dxfId="7285" priority="229" operator="containsText" text="No">
      <formula>NOT(ISERROR(SEARCH("No",O511)))</formula>
    </cfRule>
  </conditionalFormatting>
  <conditionalFormatting sqref="O515:P516">
    <cfRule type="containsText" dxfId="7284" priority="226" operator="containsText" text="Select">
      <formula>NOT(ISERROR(SEARCH("Select",O515)))</formula>
    </cfRule>
  </conditionalFormatting>
  <conditionalFormatting sqref="N510:O510">
    <cfRule type="containsText" dxfId="7283" priority="228" operator="containsText" text="Select">
      <formula>NOT(ISERROR(SEARCH("Select",N510)))</formula>
    </cfRule>
  </conditionalFormatting>
  <conditionalFormatting sqref="N510:O510">
    <cfRule type="containsText" dxfId="7282" priority="227" operator="containsText" text="No">
      <formula>NOT(ISERROR(SEARCH("No",N510)))</formula>
    </cfRule>
  </conditionalFormatting>
  <conditionalFormatting sqref="O515:P516">
    <cfRule type="containsText" dxfId="7281" priority="225" operator="containsText" text="No">
      <formula>NOT(ISERROR(SEARCH("No",O515)))</formula>
    </cfRule>
  </conditionalFormatting>
  <conditionalFormatting sqref="N514:O514">
    <cfRule type="containsText" dxfId="7280" priority="224" operator="containsText" text="Select">
      <formula>NOT(ISERROR(SEARCH("Select",N514)))</formula>
    </cfRule>
  </conditionalFormatting>
  <conditionalFormatting sqref="N514:O514">
    <cfRule type="containsText" dxfId="7279" priority="223" operator="containsText" text="No">
      <formula>NOT(ISERROR(SEARCH("No",N514)))</formula>
    </cfRule>
  </conditionalFormatting>
  <conditionalFormatting sqref="O519:P519">
    <cfRule type="containsText" dxfId="7278" priority="222" operator="containsText" text="Select">
      <formula>NOT(ISERROR(SEARCH("Select",O519)))</formula>
    </cfRule>
  </conditionalFormatting>
  <conditionalFormatting sqref="O523:P523">
    <cfRule type="containsText" dxfId="7277" priority="217" operator="containsText" text="No">
      <formula>NOT(ISERROR(SEARCH("No",O523)))</formula>
    </cfRule>
  </conditionalFormatting>
  <conditionalFormatting sqref="N522:O522">
    <cfRule type="containsText" dxfId="7276" priority="216" operator="containsText" text="Select">
      <formula>NOT(ISERROR(SEARCH("Select",N522)))</formula>
    </cfRule>
  </conditionalFormatting>
  <conditionalFormatting sqref="N522:O522">
    <cfRule type="containsText" dxfId="7275" priority="215" operator="containsText" text="No">
      <formula>NOT(ISERROR(SEARCH("No",N522)))</formula>
    </cfRule>
  </conditionalFormatting>
  <conditionalFormatting sqref="O538:P538">
    <cfRule type="containsText" dxfId="7274" priority="190" operator="containsText" text="No">
      <formula>NOT(ISERROR(SEARCH("No",O538)))</formula>
    </cfRule>
  </conditionalFormatting>
  <conditionalFormatting sqref="N537:O537">
    <cfRule type="containsText" dxfId="7273" priority="189" operator="containsText" text="Select">
      <formula>NOT(ISERROR(SEARCH("Select",N537)))</formula>
    </cfRule>
  </conditionalFormatting>
  <conditionalFormatting sqref="N537:O537">
    <cfRule type="containsText" dxfId="7272" priority="188" operator="containsText" text="No">
      <formula>NOT(ISERROR(SEARCH("No",N537)))</formula>
    </cfRule>
  </conditionalFormatting>
  <conditionalFormatting sqref="O542:P542">
    <cfRule type="containsText" dxfId="7271" priority="187" operator="containsText" text="Select">
      <formula>NOT(ISERROR(SEARCH("Select",O542)))</formula>
    </cfRule>
  </conditionalFormatting>
  <conditionalFormatting sqref="G529 L529">
    <cfRule type="cellIs" dxfId="7270" priority="213" operator="equal">
      <formula>"FALSE"</formula>
    </cfRule>
  </conditionalFormatting>
  <conditionalFormatting sqref="G529 L529">
    <cfRule type="cellIs" dxfId="7269" priority="214" operator="equal">
      <formula>"TRUE"</formula>
    </cfRule>
  </conditionalFormatting>
  <conditionalFormatting sqref="J530:K530">
    <cfRule type="containsText" dxfId="7268" priority="212" operator="containsText" text="Select">
      <formula>NOT(ISERROR(SEARCH("Select",J530)))</formula>
    </cfRule>
  </conditionalFormatting>
  <conditionalFormatting sqref="O539:P539">
    <cfRule type="containsText" dxfId="7267" priority="210" operator="containsText" text="Select">
      <formula>NOT(ISERROR(SEARCH("Select",O539)))</formula>
    </cfRule>
  </conditionalFormatting>
  <conditionalFormatting sqref="O539:P539 J530:K530">
    <cfRule type="containsText" dxfId="7266" priority="211" operator="containsText" text="No">
      <formula>NOT(ISERROR(SEARCH("No",J530)))</formula>
    </cfRule>
  </conditionalFormatting>
  <conditionalFormatting sqref="J534:K535 J539:K542">
    <cfRule type="containsText" dxfId="7265" priority="207" operator="containsText" text="Select">
      <formula>NOT(ISERROR(SEARCH("Select",J534)))</formula>
    </cfRule>
  </conditionalFormatting>
  <conditionalFormatting sqref="I529:J529">
    <cfRule type="containsText" dxfId="7264" priority="209" operator="containsText" text="Select">
      <formula>NOT(ISERROR(SEARCH("Select",I529)))</formula>
    </cfRule>
  </conditionalFormatting>
  <conditionalFormatting sqref="I529:J529">
    <cfRule type="containsText" dxfId="7263" priority="208" operator="containsText" text="No">
      <formula>NOT(ISERROR(SEARCH("No",I529)))</formula>
    </cfRule>
  </conditionalFormatting>
  <conditionalFormatting sqref="J534:K535 J539:K542">
    <cfRule type="containsText" dxfId="7262" priority="206" operator="containsText" text="No">
      <formula>NOT(ISERROR(SEARCH("No",J534)))</formula>
    </cfRule>
  </conditionalFormatting>
  <conditionalFormatting sqref="I533:J533">
    <cfRule type="containsText" dxfId="7261" priority="205" operator="containsText" text="Select">
      <formula>NOT(ISERROR(SEARCH("Select",I533)))</formula>
    </cfRule>
  </conditionalFormatting>
  <conditionalFormatting sqref="I533:J533">
    <cfRule type="containsText" dxfId="7260" priority="204" operator="containsText" text="No">
      <formula>NOT(ISERROR(SEARCH("No",I533)))</formula>
    </cfRule>
  </conditionalFormatting>
  <conditionalFormatting sqref="J538:K538">
    <cfRule type="containsText" dxfId="7259" priority="203" operator="containsText" text="Select">
      <formula>NOT(ISERROR(SEARCH("Select",J538)))</formula>
    </cfRule>
  </conditionalFormatting>
  <conditionalFormatting sqref="J538:K538">
    <cfRule type="containsText" dxfId="7258" priority="202" operator="containsText" text="No">
      <formula>NOT(ISERROR(SEARCH("No",J538)))</formula>
    </cfRule>
  </conditionalFormatting>
  <conditionalFormatting sqref="I537:J537">
    <cfRule type="containsText" dxfId="7257" priority="201" operator="containsText" text="Select">
      <formula>NOT(ISERROR(SEARCH("Select",I537)))</formula>
    </cfRule>
  </conditionalFormatting>
  <conditionalFormatting sqref="I537:J537">
    <cfRule type="containsText" dxfId="7256" priority="200" operator="containsText" text="No">
      <formula>NOT(ISERROR(SEARCH("No",I537)))</formula>
    </cfRule>
  </conditionalFormatting>
  <conditionalFormatting sqref="O530:P530">
    <cfRule type="containsText" dxfId="7255" priority="199" operator="containsText" text="Select">
      <formula>NOT(ISERROR(SEARCH("Select",O530)))</formula>
    </cfRule>
  </conditionalFormatting>
  <conditionalFormatting sqref="O530:P530">
    <cfRule type="containsText" dxfId="7254" priority="198" operator="containsText" text="No">
      <formula>NOT(ISERROR(SEARCH("No",O530)))</formula>
    </cfRule>
  </conditionalFormatting>
  <conditionalFormatting sqref="O534:P535">
    <cfRule type="containsText" dxfId="7253" priority="195" operator="containsText" text="Select">
      <formula>NOT(ISERROR(SEARCH("Select",O534)))</formula>
    </cfRule>
  </conditionalFormatting>
  <conditionalFormatting sqref="N529:O529">
    <cfRule type="containsText" dxfId="7252" priority="197" operator="containsText" text="Select">
      <formula>NOT(ISERROR(SEARCH("Select",N529)))</formula>
    </cfRule>
  </conditionalFormatting>
  <conditionalFormatting sqref="N529:O529">
    <cfRule type="containsText" dxfId="7251" priority="196" operator="containsText" text="No">
      <formula>NOT(ISERROR(SEARCH("No",N529)))</formula>
    </cfRule>
  </conditionalFormatting>
  <conditionalFormatting sqref="O534:P535">
    <cfRule type="containsText" dxfId="7250" priority="194" operator="containsText" text="No">
      <formula>NOT(ISERROR(SEARCH("No",O534)))</formula>
    </cfRule>
  </conditionalFormatting>
  <conditionalFormatting sqref="N533:O533">
    <cfRule type="containsText" dxfId="7249" priority="193" operator="containsText" text="Select">
      <formula>NOT(ISERROR(SEARCH("Select",N533)))</formula>
    </cfRule>
  </conditionalFormatting>
  <conditionalFormatting sqref="N533:O533">
    <cfRule type="containsText" dxfId="7248" priority="192" operator="containsText" text="No">
      <formula>NOT(ISERROR(SEARCH("No",N533)))</formula>
    </cfRule>
  </conditionalFormatting>
  <conditionalFormatting sqref="O538:P538">
    <cfRule type="containsText" dxfId="7247" priority="191" operator="containsText" text="Select">
      <formula>NOT(ISERROR(SEARCH("Select",O538)))</formula>
    </cfRule>
  </conditionalFormatting>
  <conditionalFormatting sqref="O542:P542">
    <cfRule type="containsText" dxfId="7246" priority="186" operator="containsText" text="No">
      <formula>NOT(ISERROR(SEARCH("No",O542)))</formula>
    </cfRule>
  </conditionalFormatting>
  <conditionalFormatting sqref="N541:O541">
    <cfRule type="containsText" dxfId="7245" priority="185" operator="containsText" text="Select">
      <formula>NOT(ISERROR(SEARCH("Select",N541)))</formula>
    </cfRule>
  </conditionalFormatting>
  <conditionalFormatting sqref="N541:O541">
    <cfRule type="containsText" dxfId="7244" priority="184" operator="containsText" text="No">
      <formula>NOT(ISERROR(SEARCH("No",N541)))</formula>
    </cfRule>
  </conditionalFormatting>
  <conditionalFormatting sqref="G548 L548">
    <cfRule type="cellIs" dxfId="7243" priority="182" operator="equal">
      <formula>"FALSE"</formula>
    </cfRule>
  </conditionalFormatting>
  <conditionalFormatting sqref="G548 L548">
    <cfRule type="cellIs" dxfId="7242" priority="183" operator="equal">
      <formula>"TRUE"</formula>
    </cfRule>
  </conditionalFormatting>
  <conditionalFormatting sqref="J549:K549">
    <cfRule type="containsText" dxfId="7241" priority="181" operator="containsText" text="Select">
      <formula>NOT(ISERROR(SEARCH("Select",J549)))</formula>
    </cfRule>
  </conditionalFormatting>
  <conditionalFormatting sqref="O558:P558">
    <cfRule type="containsText" dxfId="7240" priority="179" operator="containsText" text="Select">
      <formula>NOT(ISERROR(SEARCH("Select",O558)))</formula>
    </cfRule>
  </conditionalFormatting>
  <conditionalFormatting sqref="O558:P558 J549:K549">
    <cfRule type="containsText" dxfId="7239" priority="180" operator="containsText" text="No">
      <formula>NOT(ISERROR(SEARCH("No",J549)))</formula>
    </cfRule>
  </conditionalFormatting>
  <conditionalFormatting sqref="J553:K554 J558:K561">
    <cfRule type="containsText" dxfId="7238" priority="176" operator="containsText" text="Select">
      <formula>NOT(ISERROR(SEARCH("Select",J553)))</formula>
    </cfRule>
  </conditionalFormatting>
  <conditionalFormatting sqref="I548:J548">
    <cfRule type="containsText" dxfId="7237" priority="178" operator="containsText" text="Select">
      <formula>NOT(ISERROR(SEARCH("Select",I548)))</formula>
    </cfRule>
  </conditionalFormatting>
  <conditionalFormatting sqref="I548:J548">
    <cfRule type="containsText" dxfId="7236" priority="177" operator="containsText" text="No">
      <formula>NOT(ISERROR(SEARCH("No",I548)))</formula>
    </cfRule>
  </conditionalFormatting>
  <conditionalFormatting sqref="J553:K554 J558:K561">
    <cfRule type="containsText" dxfId="7235" priority="175" operator="containsText" text="No">
      <formula>NOT(ISERROR(SEARCH("No",J553)))</formula>
    </cfRule>
  </conditionalFormatting>
  <conditionalFormatting sqref="I552:J552">
    <cfRule type="containsText" dxfId="7234" priority="174" operator="containsText" text="Select">
      <formula>NOT(ISERROR(SEARCH("Select",I552)))</formula>
    </cfRule>
  </conditionalFormatting>
  <conditionalFormatting sqref="I552:J552">
    <cfRule type="containsText" dxfId="7233" priority="173" operator="containsText" text="No">
      <formula>NOT(ISERROR(SEARCH("No",I552)))</formula>
    </cfRule>
  </conditionalFormatting>
  <conditionalFormatting sqref="J557:K557">
    <cfRule type="containsText" dxfId="7232" priority="172" operator="containsText" text="Select">
      <formula>NOT(ISERROR(SEARCH("Select",J557)))</formula>
    </cfRule>
  </conditionalFormatting>
  <conditionalFormatting sqref="J557:K557">
    <cfRule type="containsText" dxfId="7231" priority="171" operator="containsText" text="No">
      <formula>NOT(ISERROR(SEARCH("No",J557)))</formula>
    </cfRule>
  </conditionalFormatting>
  <conditionalFormatting sqref="I556:J556">
    <cfRule type="containsText" dxfId="7230" priority="170" operator="containsText" text="Select">
      <formula>NOT(ISERROR(SEARCH("Select",I556)))</formula>
    </cfRule>
  </conditionalFormatting>
  <conditionalFormatting sqref="I556:J556">
    <cfRule type="containsText" dxfId="7229" priority="169" operator="containsText" text="No">
      <formula>NOT(ISERROR(SEARCH("No",I556)))</formula>
    </cfRule>
  </conditionalFormatting>
  <conditionalFormatting sqref="O549:P549">
    <cfRule type="containsText" dxfId="7228" priority="168" operator="containsText" text="Select">
      <formula>NOT(ISERROR(SEARCH("Select",O549)))</formula>
    </cfRule>
  </conditionalFormatting>
  <conditionalFormatting sqref="O549:P549">
    <cfRule type="containsText" dxfId="7227" priority="167" operator="containsText" text="No">
      <formula>NOT(ISERROR(SEARCH("No",O549)))</formula>
    </cfRule>
  </conditionalFormatting>
  <conditionalFormatting sqref="O553:P554">
    <cfRule type="containsText" dxfId="7226" priority="164" operator="containsText" text="Select">
      <formula>NOT(ISERROR(SEARCH("Select",O553)))</formula>
    </cfRule>
  </conditionalFormatting>
  <conditionalFormatting sqref="N548:O548">
    <cfRule type="containsText" dxfId="7225" priority="166" operator="containsText" text="Select">
      <formula>NOT(ISERROR(SEARCH("Select",N548)))</formula>
    </cfRule>
  </conditionalFormatting>
  <conditionalFormatting sqref="N548:O548">
    <cfRule type="containsText" dxfId="7224" priority="165" operator="containsText" text="No">
      <formula>NOT(ISERROR(SEARCH("No",N548)))</formula>
    </cfRule>
  </conditionalFormatting>
  <conditionalFormatting sqref="O553:P554">
    <cfRule type="containsText" dxfId="7223" priority="163" operator="containsText" text="No">
      <formula>NOT(ISERROR(SEARCH("No",O553)))</formula>
    </cfRule>
  </conditionalFormatting>
  <conditionalFormatting sqref="N552:O552">
    <cfRule type="containsText" dxfId="7222" priority="162" operator="containsText" text="Select">
      <formula>NOT(ISERROR(SEARCH("Select",N552)))</formula>
    </cfRule>
  </conditionalFormatting>
  <conditionalFormatting sqref="N552:O552">
    <cfRule type="containsText" dxfId="7221" priority="161" operator="containsText" text="No">
      <formula>NOT(ISERROR(SEARCH("No",N552)))</formula>
    </cfRule>
  </conditionalFormatting>
  <conditionalFormatting sqref="O557:P557">
    <cfRule type="containsText" dxfId="7220" priority="160" operator="containsText" text="Select">
      <formula>NOT(ISERROR(SEARCH("Select",O557)))</formula>
    </cfRule>
  </conditionalFormatting>
  <conditionalFormatting sqref="O561:P561">
    <cfRule type="containsText" dxfId="7219" priority="155" operator="containsText" text="No">
      <formula>NOT(ISERROR(SEARCH("No",O561)))</formula>
    </cfRule>
  </conditionalFormatting>
  <conditionalFormatting sqref="N560:O560">
    <cfRule type="containsText" dxfId="7218" priority="154" operator="containsText" text="Select">
      <formula>NOT(ISERROR(SEARCH("Select",N560)))</formula>
    </cfRule>
  </conditionalFormatting>
  <conditionalFormatting sqref="N560:O560">
    <cfRule type="containsText" dxfId="7217" priority="153" operator="containsText" text="No">
      <formula>NOT(ISERROR(SEARCH("No",N560)))</formula>
    </cfRule>
  </conditionalFormatting>
  <conditionalFormatting sqref="N827:O827 N823:O823 N819:O819">
    <cfRule type="endsWith" dxfId="7216" priority="150" operator="endsWith" text="No">
      <formula>RIGHT(N819,LEN("No"))="No"</formula>
    </cfRule>
    <cfRule type="containsText" dxfId="7215" priority="152" operator="containsText" text="Select">
      <formula>NOT(ISERROR(SEARCH("Select",N819)))</formula>
    </cfRule>
  </conditionalFormatting>
  <conditionalFormatting sqref="N827:O827 N823:O823 N819:O819">
    <cfRule type="containsText" dxfId="7214" priority="151" operator="containsText" text="Not Addressed">
      <formula>NOT(ISERROR(SEARCH("Not Addressed",N819)))</formula>
    </cfRule>
  </conditionalFormatting>
  <conditionalFormatting sqref="N841:O841 N837:O837 N833:O833">
    <cfRule type="endsWith" dxfId="7213" priority="147" operator="endsWith" text="No">
      <formula>RIGHT(N833,LEN("No"))="No"</formula>
    </cfRule>
    <cfRule type="containsText" dxfId="7212" priority="149" operator="containsText" text="Select">
      <formula>NOT(ISERROR(SEARCH("Select",N833)))</formula>
    </cfRule>
  </conditionalFormatting>
  <conditionalFormatting sqref="N841:O841 N837:O837 N833:O833">
    <cfRule type="containsText" dxfId="7211" priority="148" operator="containsText" text="Not Addressed">
      <formula>NOT(ISERROR(SEARCH("Not Addressed",N833)))</formula>
    </cfRule>
  </conditionalFormatting>
  <conditionalFormatting sqref="N855:O855 N851:O851 N847:O847">
    <cfRule type="endsWith" dxfId="7210" priority="144" operator="endsWith" text="No">
      <formula>RIGHT(N847,LEN("No"))="No"</formula>
    </cfRule>
    <cfRule type="containsText" dxfId="7209" priority="146" operator="containsText" text="Select">
      <formula>NOT(ISERROR(SEARCH("Select",N847)))</formula>
    </cfRule>
  </conditionalFormatting>
  <conditionalFormatting sqref="N855:O855 N851:O851 N847:O847">
    <cfRule type="containsText" dxfId="7208" priority="145" operator="containsText" text="Not Addressed">
      <formula>NOT(ISERROR(SEARCH("Not Addressed",N847)))</formula>
    </cfRule>
  </conditionalFormatting>
  <conditionalFormatting sqref="N869:O869 N865:O865 N861:O861">
    <cfRule type="endsWith" dxfId="7207" priority="141" operator="endsWith" text="No">
      <formula>RIGHT(N861,LEN("No"))="No"</formula>
    </cfRule>
    <cfRule type="containsText" dxfId="7206" priority="143" operator="containsText" text="Select">
      <formula>NOT(ISERROR(SEARCH("Select",N861)))</formula>
    </cfRule>
  </conditionalFormatting>
  <conditionalFormatting sqref="N869:O869 N865:O865 N861:O861">
    <cfRule type="containsText" dxfId="7205" priority="142" operator="containsText" text="Not Addressed">
      <formula>NOT(ISERROR(SEARCH("Not Addressed",N861)))</formula>
    </cfRule>
  </conditionalFormatting>
  <conditionalFormatting sqref="N883:O883 N879:O879 N875:O875">
    <cfRule type="endsWith" dxfId="7204" priority="138" operator="endsWith" text="No">
      <formula>RIGHT(N875,LEN("No"))="No"</formula>
    </cfRule>
    <cfRule type="containsText" dxfId="7203" priority="140" operator="containsText" text="Select">
      <formula>NOT(ISERROR(SEARCH("Select",N875)))</formula>
    </cfRule>
  </conditionalFormatting>
  <conditionalFormatting sqref="N883:O883 N879:O879 N875:O875">
    <cfRule type="containsText" dxfId="7202" priority="139" operator="containsText" text="Not Addressed">
      <formula>NOT(ISERROR(SEARCH("Not Addressed",N875)))</formula>
    </cfRule>
  </conditionalFormatting>
  <conditionalFormatting sqref="N897:O897 N893:O893 N889:O889">
    <cfRule type="endsWith" dxfId="7201" priority="135" operator="endsWith" text="No">
      <formula>RIGHT(N889,LEN("No"))="No"</formula>
    </cfRule>
    <cfRule type="containsText" dxfId="7200" priority="137" operator="containsText" text="Select">
      <formula>NOT(ISERROR(SEARCH("Select",N889)))</formula>
    </cfRule>
  </conditionalFormatting>
  <conditionalFormatting sqref="N897:O897 N893:O893 N889:O889">
    <cfRule type="containsText" dxfId="7199" priority="136" operator="containsText" text="Not Addressed">
      <formula>NOT(ISERROR(SEARCH("Not Addressed",N889)))</formula>
    </cfRule>
  </conditionalFormatting>
  <conditionalFormatting sqref="I910:J910">
    <cfRule type="containsText" dxfId="7198" priority="133" operator="containsText" text="Not Addressed">
      <formula>NOT(ISERROR(SEARCH("Not Addressed",I910)))</formula>
    </cfRule>
    <cfRule type="containsText" dxfId="7197" priority="134" operator="containsText" text="Select">
      <formula>NOT(ISERROR(SEARCH("Select",I910)))</formula>
    </cfRule>
  </conditionalFormatting>
  <conditionalFormatting sqref="I934:J934">
    <cfRule type="containsText" dxfId="7196" priority="131" operator="containsText" text="Not Addressed">
      <formula>NOT(ISERROR(SEARCH("Not Addressed",I934)))</formula>
    </cfRule>
    <cfRule type="containsText" dxfId="7195" priority="132" operator="containsText" text="Select">
      <formula>NOT(ISERROR(SEARCH("Select",I934)))</formula>
    </cfRule>
  </conditionalFormatting>
  <conditionalFormatting sqref="I914:J914">
    <cfRule type="containsText" dxfId="7194" priority="129" operator="containsText" text="Not Addressed">
      <formula>NOT(ISERROR(SEARCH("Not Addressed",I914)))</formula>
    </cfRule>
    <cfRule type="containsText" dxfId="7193" priority="130" operator="containsText" text="Select">
      <formula>NOT(ISERROR(SEARCH("Select",I914)))</formula>
    </cfRule>
  </conditionalFormatting>
  <conditionalFormatting sqref="I918:J918">
    <cfRule type="containsText" dxfId="7192" priority="127" operator="containsText" text="Not Addressed">
      <formula>NOT(ISERROR(SEARCH("Not Addressed",I918)))</formula>
    </cfRule>
    <cfRule type="containsText" dxfId="7191" priority="128" operator="containsText" text="Select">
      <formula>NOT(ISERROR(SEARCH("Select",I918)))</formula>
    </cfRule>
  </conditionalFormatting>
  <conditionalFormatting sqref="I922:J922">
    <cfRule type="containsText" dxfId="7190" priority="125" operator="containsText" text="Not Addressed">
      <formula>NOT(ISERROR(SEARCH("Not Addressed",I922)))</formula>
    </cfRule>
    <cfRule type="containsText" dxfId="7189" priority="126" operator="containsText" text="Select">
      <formula>NOT(ISERROR(SEARCH("Select",I922)))</formula>
    </cfRule>
  </conditionalFormatting>
  <conditionalFormatting sqref="I926:J926">
    <cfRule type="containsText" dxfId="7188" priority="123" operator="containsText" text="Not Addressed">
      <formula>NOT(ISERROR(SEARCH("Not Addressed",I926)))</formula>
    </cfRule>
    <cfRule type="containsText" dxfId="7187" priority="124" operator="containsText" text="Select">
      <formula>NOT(ISERROR(SEARCH("Select",I926)))</formula>
    </cfRule>
  </conditionalFormatting>
  <conditionalFormatting sqref="I930:J930">
    <cfRule type="containsText" dxfId="7186" priority="121" operator="containsText" text="Not Addressed">
      <formula>NOT(ISERROR(SEARCH("Not Addressed",I930)))</formula>
    </cfRule>
    <cfRule type="containsText" dxfId="7185" priority="122" operator="containsText" text="Select">
      <formula>NOT(ISERROR(SEARCH("Select",I930)))</formula>
    </cfRule>
  </conditionalFormatting>
  <conditionalFormatting sqref="I938:J938">
    <cfRule type="containsText" dxfId="7184" priority="119" operator="containsText" text="Not Addressed">
      <formula>NOT(ISERROR(SEARCH("Not Addressed",I938)))</formula>
    </cfRule>
    <cfRule type="containsText" dxfId="7183" priority="120" operator="containsText" text="Select">
      <formula>NOT(ISERROR(SEARCH("Select",I938)))</formula>
    </cfRule>
  </conditionalFormatting>
  <conditionalFormatting sqref="I942:J942">
    <cfRule type="containsText" dxfId="7182" priority="117" operator="containsText" text="Not Addressed">
      <formula>NOT(ISERROR(SEARCH("Not Addressed",I942)))</formula>
    </cfRule>
    <cfRule type="containsText" dxfId="7181" priority="118" operator="containsText" text="Select">
      <formula>NOT(ISERROR(SEARCH("Select",I942)))</formula>
    </cfRule>
  </conditionalFormatting>
  <conditionalFormatting sqref="I946:J946">
    <cfRule type="containsText" dxfId="7180" priority="115" operator="containsText" text="Not Addressed">
      <formula>NOT(ISERROR(SEARCH("Not Addressed",I946)))</formula>
    </cfRule>
    <cfRule type="containsText" dxfId="7179" priority="116" operator="containsText" text="Select">
      <formula>NOT(ISERROR(SEARCH("Select",I946)))</formula>
    </cfRule>
  </conditionalFormatting>
  <conditionalFormatting sqref="I950:J950">
    <cfRule type="containsText" dxfId="7178" priority="113" operator="containsText" text="Not Addressed">
      <formula>NOT(ISERROR(SEARCH("Not Addressed",I950)))</formula>
    </cfRule>
    <cfRule type="containsText" dxfId="7177" priority="114" operator="containsText" text="Select">
      <formula>NOT(ISERROR(SEARCH("Select",I950)))</formula>
    </cfRule>
  </conditionalFormatting>
  <conditionalFormatting sqref="I966:J966">
    <cfRule type="containsText" dxfId="7176" priority="105" operator="containsText" text="Not Addressed">
      <formula>NOT(ISERROR(SEARCH("Not Addressed",I966)))</formula>
    </cfRule>
    <cfRule type="containsText" dxfId="7175" priority="106" operator="containsText" text="Select">
      <formula>NOT(ISERROR(SEARCH("Select",I966)))</formula>
    </cfRule>
  </conditionalFormatting>
  <conditionalFormatting sqref="I954:J954">
    <cfRule type="containsText" dxfId="7174" priority="103" operator="containsText" text="Not Addressed">
      <formula>NOT(ISERROR(SEARCH("Not Addressed",I954)))</formula>
    </cfRule>
    <cfRule type="containsText" dxfId="7173" priority="104" operator="containsText" text="Select">
      <formula>NOT(ISERROR(SEARCH("Select",I954)))</formula>
    </cfRule>
  </conditionalFormatting>
  <conditionalFormatting sqref="I958:J958">
    <cfRule type="containsText" dxfId="7172" priority="101" operator="containsText" text="Not Addressed">
      <formula>NOT(ISERROR(SEARCH("Not Addressed",I958)))</formula>
    </cfRule>
    <cfRule type="containsText" dxfId="7171" priority="102" operator="containsText" text="Select">
      <formula>NOT(ISERROR(SEARCH("Select",I958)))</formula>
    </cfRule>
  </conditionalFormatting>
  <conditionalFormatting sqref="I962:J962">
    <cfRule type="containsText" dxfId="7170" priority="99" operator="containsText" text="Not Addressed">
      <formula>NOT(ISERROR(SEARCH("Not Addressed",I962)))</formula>
    </cfRule>
    <cfRule type="containsText" dxfId="7169" priority="100" operator="containsText" text="Select">
      <formula>NOT(ISERROR(SEARCH("Select",I962)))</formula>
    </cfRule>
  </conditionalFormatting>
  <conditionalFormatting sqref="I979:J979">
    <cfRule type="containsText" dxfId="7168" priority="98" operator="containsText" text="Select">
      <formula>NOT(ISERROR(SEARCH("Select",I979)))</formula>
    </cfRule>
  </conditionalFormatting>
  <conditionalFormatting sqref="I979:J979">
    <cfRule type="containsText" dxfId="7167" priority="97" operator="containsText" text="Not Addressed">
      <formula>NOT(ISERROR(SEARCH("Not Addressed",I979)))</formula>
    </cfRule>
  </conditionalFormatting>
  <conditionalFormatting sqref="N979:O979">
    <cfRule type="containsText" dxfId="7166" priority="96" operator="containsText" text="Select">
      <formula>NOT(ISERROR(SEARCH("Select",N979)))</formula>
    </cfRule>
  </conditionalFormatting>
  <conditionalFormatting sqref="N979:O979">
    <cfRule type="containsText" dxfId="7165" priority="95" operator="containsText" text="Not Addressed">
      <formula>NOT(ISERROR(SEARCH("Not Addressed",N979)))</formula>
    </cfRule>
  </conditionalFormatting>
  <conditionalFormatting sqref="I984:J984">
    <cfRule type="containsText" dxfId="7164" priority="94" operator="containsText" text="Select">
      <formula>NOT(ISERROR(SEARCH("Select",I984)))</formula>
    </cfRule>
  </conditionalFormatting>
  <conditionalFormatting sqref="I984:J984">
    <cfRule type="containsText" dxfId="7163" priority="93" operator="containsText" text="Not Addressed">
      <formula>NOT(ISERROR(SEARCH("Not Addressed",I984)))</formula>
    </cfRule>
  </conditionalFormatting>
  <conditionalFormatting sqref="N984:O984">
    <cfRule type="containsText" dxfId="7162" priority="92" operator="containsText" text="Select">
      <formula>NOT(ISERROR(SEARCH("Select",N984)))</formula>
    </cfRule>
  </conditionalFormatting>
  <conditionalFormatting sqref="N984:O984">
    <cfRule type="containsText" dxfId="7161" priority="91" operator="containsText" text="Not Addressed">
      <formula>NOT(ISERROR(SEARCH("Not Addressed",N984)))</formula>
    </cfRule>
  </conditionalFormatting>
  <conditionalFormatting sqref="M972">
    <cfRule type="containsText" dxfId="7160" priority="90" operator="containsText" text="Select">
      <formula>NOT(ISERROR(SEARCH("Select",M972)))</formula>
    </cfRule>
  </conditionalFormatting>
  <conditionalFormatting sqref="M972">
    <cfRule type="containsText" dxfId="7159" priority="89" operator="containsText" text="Not Addressed">
      <formula>NOT(ISERROR(SEARCH("Not Addressed",M972)))</formula>
    </cfRule>
  </conditionalFormatting>
  <conditionalFormatting sqref="G996:G1002">
    <cfRule type="cellIs" dxfId="7158" priority="88" operator="equal">
      <formula>"TRUE"</formula>
    </cfRule>
  </conditionalFormatting>
  <conditionalFormatting sqref="G1004:G1010">
    <cfRule type="cellIs" dxfId="7157" priority="87" operator="equal">
      <formula>"TRUE"</formula>
    </cfRule>
  </conditionalFormatting>
  <conditionalFormatting sqref="O997:P997 O1001:P1001 O1005:P1005 O1009:P1009">
    <cfRule type="containsText" dxfId="7156" priority="86" operator="containsText" text="Select">
      <formula>NOT(ISERROR(SEARCH("Select",O997)))</formula>
    </cfRule>
  </conditionalFormatting>
  <conditionalFormatting sqref="O1009:P1009 O1005:P1005 O1001:P1001 O997:P997">
    <cfRule type="containsText" dxfId="7155" priority="85" operator="containsText" text="No">
      <formula>NOT(ISERROR(SEARCH("No",O997)))</formula>
    </cfRule>
  </conditionalFormatting>
  <conditionalFormatting sqref="T161:U161">
    <cfRule type="containsText" dxfId="7154" priority="84" operator="containsText" text="Select">
      <formula>NOT(ISERROR(SEARCH("Select",T161)))</formula>
    </cfRule>
  </conditionalFormatting>
  <conditionalFormatting sqref="T197:U197">
    <cfRule type="containsText" dxfId="7153" priority="83" operator="containsText" text="Select">
      <formula>NOT(ISERROR(SEARCH("Select",T197)))</formula>
    </cfRule>
  </conditionalFormatting>
  <conditionalFormatting sqref="T217:U217">
    <cfRule type="containsText" dxfId="7152" priority="82" operator="containsText" text="Select">
      <formula>NOT(ISERROR(SEARCH("Select",T217)))</formula>
    </cfRule>
  </conditionalFormatting>
  <conditionalFormatting sqref="T228:U228">
    <cfRule type="containsText" dxfId="7151" priority="80" operator="containsText" text="Select">
      <formula>NOT(ISERROR(SEARCH("Select",T228)))</formula>
    </cfRule>
  </conditionalFormatting>
  <conditionalFormatting sqref="T231:U231">
    <cfRule type="containsText" dxfId="7150" priority="79" operator="containsText" text="Select">
      <formula>NOT(ISERROR(SEARCH("Select",T231)))</formula>
    </cfRule>
  </conditionalFormatting>
  <conditionalFormatting sqref="T242:U242">
    <cfRule type="containsText" dxfId="7149" priority="78" operator="containsText" text="Select">
      <formula>NOT(ISERROR(SEARCH("Select",T242)))</formula>
    </cfRule>
  </conditionalFormatting>
  <conditionalFormatting sqref="T257:U257">
    <cfRule type="containsText" dxfId="7148" priority="77" operator="containsText" text="Select">
      <formula>NOT(ISERROR(SEARCH("Select",T257)))</formula>
    </cfRule>
  </conditionalFormatting>
  <conditionalFormatting sqref="T263:U263">
    <cfRule type="containsText" dxfId="7147" priority="76" operator="containsText" text="Select">
      <formula>NOT(ISERROR(SEARCH("Select",T263)))</formula>
    </cfRule>
  </conditionalFormatting>
  <conditionalFormatting sqref="T266:U266">
    <cfRule type="containsText" dxfId="7146" priority="75" operator="containsText" text="Select">
      <formula>NOT(ISERROR(SEARCH("Select",T266)))</formula>
    </cfRule>
  </conditionalFormatting>
  <conditionalFormatting sqref="T269:U269">
    <cfRule type="containsText" dxfId="7145" priority="74" operator="containsText" text="Select">
      <formula>NOT(ISERROR(SEARCH("Select",T269)))</formula>
    </cfRule>
  </conditionalFormatting>
  <conditionalFormatting sqref="T273:U273">
    <cfRule type="containsText" dxfId="7144" priority="73" operator="containsText" text="Select">
      <formula>NOT(ISERROR(SEARCH("Select",T273)))</formula>
    </cfRule>
  </conditionalFormatting>
  <conditionalFormatting sqref="T276:U276">
    <cfRule type="containsText" dxfId="7143" priority="72" operator="containsText" text="Select">
      <formula>NOT(ISERROR(SEARCH("Select",T276)))</formula>
    </cfRule>
  </conditionalFormatting>
  <conditionalFormatting sqref="T286:U286">
    <cfRule type="containsText" dxfId="7142" priority="71" operator="containsText" text="Select">
      <formula>NOT(ISERROR(SEARCH("Select",T286)))</formula>
    </cfRule>
  </conditionalFormatting>
  <conditionalFormatting sqref="T570:U570">
    <cfRule type="containsText" dxfId="7141" priority="56" operator="containsText" text="Select">
      <formula>NOT(ISERROR(SEARCH("Select",T570)))</formula>
    </cfRule>
  </conditionalFormatting>
  <conditionalFormatting sqref="T419:U419">
    <cfRule type="containsText" dxfId="7140" priority="47" operator="containsText" text="Select">
      <formula>NOT(ISERROR(SEARCH("Select",T419)))</formula>
    </cfRule>
  </conditionalFormatting>
  <conditionalFormatting sqref="T584:U584">
    <cfRule type="containsText" dxfId="7139" priority="55" operator="containsText" text="Select">
      <formula>NOT(ISERROR(SEARCH("Select",T584)))</formula>
    </cfRule>
  </conditionalFormatting>
  <conditionalFormatting sqref="T602:U602">
    <cfRule type="containsText" dxfId="7138" priority="54" operator="containsText" text="Select">
      <formula>NOT(ISERROR(SEARCH("Select",T602)))</formula>
    </cfRule>
  </conditionalFormatting>
  <conditionalFormatting sqref="T305:U305">
    <cfRule type="containsText" dxfId="7137" priority="53" operator="containsText" text="Select">
      <formula>NOT(ISERROR(SEARCH("Select",T305)))</formula>
    </cfRule>
  </conditionalFormatting>
  <conditionalFormatting sqref="T324:U324">
    <cfRule type="containsText" dxfId="7136" priority="52" operator="containsText" text="Select">
      <formula>NOT(ISERROR(SEARCH("Select",T324)))</formula>
    </cfRule>
  </conditionalFormatting>
  <conditionalFormatting sqref="T343:U343">
    <cfRule type="containsText" dxfId="7135" priority="51" operator="containsText" text="Select">
      <formula>NOT(ISERROR(SEARCH("Select",T343)))</formula>
    </cfRule>
  </conditionalFormatting>
  <conditionalFormatting sqref="T362:U362">
    <cfRule type="containsText" dxfId="7134" priority="50" operator="containsText" text="Select">
      <formula>NOT(ISERROR(SEARCH("Select",T362)))</formula>
    </cfRule>
  </conditionalFormatting>
  <conditionalFormatting sqref="T381:U381">
    <cfRule type="containsText" dxfId="7133" priority="49" operator="containsText" text="Select">
      <formula>NOT(ISERROR(SEARCH("Select",T381)))</formula>
    </cfRule>
  </conditionalFormatting>
  <conditionalFormatting sqref="T400:U400">
    <cfRule type="containsText" dxfId="7132" priority="48" operator="containsText" text="Select">
      <formula>NOT(ISERROR(SEARCH("Select",T400)))</formula>
    </cfRule>
  </conditionalFormatting>
  <conditionalFormatting sqref="T438:U438">
    <cfRule type="containsText" dxfId="7131" priority="46" operator="containsText" text="Select">
      <formula>NOT(ISERROR(SEARCH("Select",T438)))</formula>
    </cfRule>
  </conditionalFormatting>
  <conditionalFormatting sqref="T457:U457">
    <cfRule type="containsText" dxfId="7130" priority="45" operator="containsText" text="Select">
      <formula>NOT(ISERROR(SEARCH("Select",T457)))</formula>
    </cfRule>
  </conditionalFormatting>
  <conditionalFormatting sqref="T476:U476">
    <cfRule type="containsText" dxfId="7129" priority="44" operator="containsText" text="Select">
      <formula>NOT(ISERROR(SEARCH("Select",T476)))</formula>
    </cfRule>
  </conditionalFormatting>
  <conditionalFormatting sqref="T495:U495">
    <cfRule type="containsText" dxfId="7128" priority="43" operator="containsText" text="Select">
      <formula>NOT(ISERROR(SEARCH("Select",T495)))</formula>
    </cfRule>
  </conditionalFormatting>
  <conditionalFormatting sqref="T514:U514">
    <cfRule type="containsText" dxfId="7127" priority="42" operator="containsText" text="Select">
      <formula>NOT(ISERROR(SEARCH("Select",T514)))</formula>
    </cfRule>
  </conditionalFormatting>
  <conditionalFormatting sqref="T533:U533">
    <cfRule type="containsText" dxfId="7126" priority="41" operator="containsText" text="Select">
      <formula>NOT(ISERROR(SEARCH("Select",T533)))</formula>
    </cfRule>
  </conditionalFormatting>
  <conditionalFormatting sqref="T552:U552">
    <cfRule type="containsText" dxfId="7125" priority="40" operator="containsText" text="Select">
      <formula>NOT(ISERROR(SEARCH("Select",T552)))</formula>
    </cfRule>
  </conditionalFormatting>
  <conditionalFormatting sqref="T617:U617">
    <cfRule type="containsText" dxfId="7124" priority="39" operator="containsText" text="Select">
      <formula>NOT(ISERROR(SEARCH("Select",T617)))</formula>
    </cfRule>
  </conditionalFormatting>
  <conditionalFormatting sqref="T628:U628">
    <cfRule type="containsText" dxfId="7123" priority="38" operator="containsText" text="Select">
      <formula>NOT(ISERROR(SEARCH("Select",T628)))</formula>
    </cfRule>
  </conditionalFormatting>
  <conditionalFormatting sqref="T640:U640">
    <cfRule type="containsText" dxfId="7122" priority="37" operator="containsText" text="Select">
      <formula>NOT(ISERROR(SEARCH("Select",T640)))</formula>
    </cfRule>
  </conditionalFormatting>
  <conditionalFormatting sqref="T645:U645">
    <cfRule type="containsText" dxfId="7121" priority="36" operator="containsText" text="Select">
      <formula>NOT(ISERROR(SEARCH("Select",T645)))</formula>
    </cfRule>
  </conditionalFormatting>
  <conditionalFormatting sqref="T654:U654">
    <cfRule type="containsText" dxfId="7120" priority="35" operator="containsText" text="Select">
      <formula>NOT(ISERROR(SEARCH("Select",T654)))</formula>
    </cfRule>
  </conditionalFormatting>
  <conditionalFormatting sqref="T662:U662">
    <cfRule type="containsText" dxfId="7119" priority="34" operator="containsText" text="Select">
      <formula>NOT(ISERROR(SEARCH("Select",T662)))</formula>
    </cfRule>
  </conditionalFormatting>
  <conditionalFormatting sqref="T670:U670">
    <cfRule type="containsText" dxfId="7118" priority="33" operator="containsText" text="Select">
      <formula>NOT(ISERROR(SEARCH("Select",T670)))</formula>
    </cfRule>
  </conditionalFormatting>
  <conditionalFormatting sqref="T676:U676">
    <cfRule type="containsText" dxfId="7117" priority="32" operator="containsText" text="Select">
      <formula>NOT(ISERROR(SEARCH("Select",T676)))</formula>
    </cfRule>
  </conditionalFormatting>
  <conditionalFormatting sqref="T690:U690">
    <cfRule type="containsText" dxfId="7116" priority="31" operator="containsText" text="Select">
      <formula>NOT(ISERROR(SEARCH("Select",T690)))</formula>
    </cfRule>
  </conditionalFormatting>
  <conditionalFormatting sqref="T702:U702">
    <cfRule type="containsText" dxfId="7115" priority="30" operator="containsText" text="Select">
      <formula>NOT(ISERROR(SEARCH("Select",T702)))</formula>
    </cfRule>
  </conditionalFormatting>
  <conditionalFormatting sqref="T711:U711">
    <cfRule type="containsText" dxfId="7114" priority="29" operator="containsText" text="Select">
      <formula>NOT(ISERROR(SEARCH("Select",T711)))</formula>
    </cfRule>
  </conditionalFormatting>
  <conditionalFormatting sqref="T715:U715">
    <cfRule type="containsText" dxfId="7113" priority="28" operator="containsText" text="Select">
      <formula>NOT(ISERROR(SEARCH("Select",T715)))</formula>
    </cfRule>
  </conditionalFormatting>
  <conditionalFormatting sqref="T723:U723">
    <cfRule type="containsText" dxfId="7112" priority="27" operator="containsText" text="Select">
      <formula>NOT(ISERROR(SEARCH("Select",T723)))</formula>
    </cfRule>
  </conditionalFormatting>
  <conditionalFormatting sqref="T737:U737">
    <cfRule type="containsText" dxfId="7111" priority="26" operator="containsText" text="Select">
      <formula>NOT(ISERROR(SEARCH("Select",T737)))</formula>
    </cfRule>
  </conditionalFormatting>
  <conditionalFormatting sqref="T751:U751">
    <cfRule type="containsText" dxfId="7110" priority="25" operator="containsText" text="Select">
      <formula>NOT(ISERROR(SEARCH("Select",T751)))</formula>
    </cfRule>
  </conditionalFormatting>
  <conditionalFormatting sqref="T765:U765">
    <cfRule type="containsText" dxfId="7109" priority="24" operator="containsText" text="Select">
      <formula>NOT(ISERROR(SEARCH("Select",T765)))</formula>
    </cfRule>
  </conditionalFormatting>
  <conditionalFormatting sqref="T823:U823">
    <cfRule type="containsText" dxfId="7108" priority="23" operator="containsText" text="Select">
      <formula>NOT(ISERROR(SEARCH("Select",T823)))</formula>
    </cfRule>
  </conditionalFormatting>
  <conditionalFormatting sqref="T837:U837">
    <cfRule type="containsText" dxfId="7107" priority="22" operator="containsText" text="Select">
      <formula>NOT(ISERROR(SEARCH("Select",T837)))</formula>
    </cfRule>
  </conditionalFormatting>
  <conditionalFormatting sqref="T851:U851">
    <cfRule type="containsText" dxfId="7106" priority="21" operator="containsText" text="Select">
      <formula>NOT(ISERROR(SEARCH("Select",T851)))</formula>
    </cfRule>
  </conditionalFormatting>
  <conditionalFormatting sqref="T865:U865">
    <cfRule type="containsText" dxfId="7105" priority="20" operator="containsText" text="Select">
      <formula>NOT(ISERROR(SEARCH("Select",T865)))</formula>
    </cfRule>
  </conditionalFormatting>
  <conditionalFormatting sqref="T879:U879">
    <cfRule type="containsText" dxfId="7104" priority="19" operator="containsText" text="Select">
      <formula>NOT(ISERROR(SEARCH("Select",T879)))</formula>
    </cfRule>
  </conditionalFormatting>
  <conditionalFormatting sqref="T893:U893">
    <cfRule type="containsText" dxfId="7103" priority="18" operator="containsText" text="Select">
      <formula>NOT(ISERROR(SEARCH("Select",T893)))</formula>
    </cfRule>
  </conditionalFormatting>
  <conditionalFormatting sqref="T901:U901">
    <cfRule type="containsText" dxfId="7102" priority="17" operator="containsText" text="Select">
      <formula>NOT(ISERROR(SEARCH("Select",T901)))</formula>
    </cfRule>
  </conditionalFormatting>
  <conditionalFormatting sqref="T905:U905">
    <cfRule type="containsText" dxfId="7101" priority="16" operator="containsText" text="Select">
      <formula>NOT(ISERROR(SEARCH("Select",T905)))</formula>
    </cfRule>
  </conditionalFormatting>
  <conditionalFormatting sqref="T918:U918">
    <cfRule type="containsText" dxfId="7100" priority="15" operator="containsText" text="Select">
      <formula>NOT(ISERROR(SEARCH("Select",T918)))</formula>
    </cfRule>
  </conditionalFormatting>
  <conditionalFormatting sqref="T950:U950">
    <cfRule type="containsText" dxfId="7099" priority="14" operator="containsText" text="Select">
      <formula>NOT(ISERROR(SEARCH("Select",T950)))</formula>
    </cfRule>
  </conditionalFormatting>
  <conditionalFormatting sqref="T974:U974">
    <cfRule type="containsText" dxfId="7098" priority="13" operator="containsText" text="Select">
      <formula>NOT(ISERROR(SEARCH("Select",T974)))</formula>
    </cfRule>
  </conditionalFormatting>
  <conditionalFormatting sqref="T991:U991">
    <cfRule type="containsText" dxfId="7097" priority="12" operator="containsText" text="Select">
      <formula>NOT(ISERROR(SEARCH("Select",T991)))</formula>
    </cfRule>
  </conditionalFormatting>
  <conditionalFormatting sqref="O992">
    <cfRule type="containsText" dxfId="7096" priority="11" operator="containsText" text="Select">
      <formula>NOT(ISERROR(SEARCH("Select",O992)))</formula>
    </cfRule>
  </conditionalFormatting>
  <conditionalFormatting sqref="O992">
    <cfRule type="containsText" dxfId="7095" priority="10" operator="containsText" text="Not Addressed">
      <formula>NOT(ISERROR(SEARCH("Not Addressed",O992)))</formula>
    </cfRule>
  </conditionalFormatting>
  <conditionalFormatting sqref="T1002:U1002">
    <cfRule type="containsText" dxfId="7094" priority="9" operator="containsText" text="Select">
      <formula>NOT(ISERROR(SEARCH("Select",T1002)))</formula>
    </cfRule>
  </conditionalFormatting>
  <conditionalFormatting sqref="T1016:U1016">
    <cfRule type="containsText" dxfId="7093" priority="8" operator="containsText" text="Select">
      <formula>NOT(ISERROR(SEARCH("Select",T1016)))</formula>
    </cfRule>
  </conditionalFormatting>
  <conditionalFormatting sqref="T1019:U1019">
    <cfRule type="containsText" dxfId="7092" priority="7" operator="containsText" text="Select">
      <formula>NOT(ISERROR(SEARCH("Select",T1019)))</formula>
    </cfRule>
  </conditionalFormatting>
  <conditionalFormatting sqref="T1024:U1024">
    <cfRule type="containsText" dxfId="7091" priority="6" operator="containsText" text="Select">
      <formula>NOT(ISERROR(SEARCH("Select",T1024)))</formula>
    </cfRule>
  </conditionalFormatting>
  <conditionalFormatting sqref="T1027:U1027">
    <cfRule type="containsText" dxfId="7090" priority="5" operator="containsText" text="Select">
      <formula>NOT(ISERROR(SEARCH("Select",T1027)))</formula>
    </cfRule>
  </conditionalFormatting>
  <conditionalFormatting sqref="T1030:U1030">
    <cfRule type="containsText" dxfId="7089" priority="4" operator="containsText" text="Select">
      <formula>NOT(ISERROR(SEARCH("Select",T1030)))</formula>
    </cfRule>
  </conditionalFormatting>
  <conditionalFormatting sqref="T1033:U1033">
    <cfRule type="containsText" dxfId="7088" priority="3" operator="containsText" text="Select">
      <formula>NOT(ISERROR(SEARCH("Select",T1033)))</formula>
    </cfRule>
  </conditionalFormatting>
  <conditionalFormatting sqref="T33:U33">
    <cfRule type="containsText" dxfId="7087" priority="2" operator="containsText" text="Select">
      <formula>NOT(ISERROR(SEARCH("Select",T33)))</formula>
    </cfRule>
  </conditionalFormatting>
  <dataValidations count="23">
    <dataValidation type="list" allowBlank="1" sqref="G21:G23 K20:K23 O20:O23 J816 J830 J844 J858 J872 J886" xr:uid="{00000000-0002-0000-0100-000000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903:Q903" xr:uid="{00000000-0002-0000-0100-000001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901" xr:uid="{00000000-0002-0000-0100-00000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qref="D8" xr:uid="{00000000-0002-0000-0100-000003000000}">
      <formula1>"Initial,Reevaluation,Initial - Transition,Reeval - Transition"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100-000004000000}">
      <formula1>"Select,Yes, No, Not Applicable"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100-000005000000}">
      <formula1>"Select,Yes, No, Not Addressed"</formula1>
    </dataValidation>
    <dataValidation type="list" allowBlank="1" showInputMessage="1" showErrorMessage="1" sqref="O137:O140 G137:G140 K137:K140" xr:uid="{00000000-0002-0000-0100-000006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I217:J217 O217:P217 I222:J222" xr:uid="{00000000-0002-0000-0100-000007000000}">
      <formula1>"Select, Agree, Disagree, No Signature"</formula1>
    </dataValidation>
    <dataValidation type="list" allowBlank="1" showInputMessage="1" showErrorMessage="1" sqref="O222:P222 K715 K258:N258" xr:uid="{00000000-0002-0000-0100-000008000000}">
      <formula1>"Select, Yes, No"</formula1>
    </dataValidation>
    <dataValidation type="list" allowBlank="1" showInputMessage="1" showErrorMessage="1" sqref="I237:J237 O237:P237 I242:J242 O242:P242 I247:J247 O247:P247 I252:J252 O252:P252" xr:uid="{00000000-0002-0000-0100-000009000000}">
      <formula1>"Select, Present, Excused, Unexcused, Not Applicable "</formula1>
    </dataValidation>
    <dataValidation type="list" allowBlank="1" showInputMessage="1" showErrorMessage="1" sqref="O6" xr:uid="{00000000-0002-0000-01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100-00000B000000}">
      <formula1>"Select, Yes, No, Not Addressed"</formula1>
    </dataValidation>
    <dataValidation type="list" allowBlank="1" showInputMessage="1" showErrorMessage="1" sqref="N607:O607" xr:uid="{00000000-0002-0000-0100-00000C000000}">
      <formula1>"Select, Regular, Not Required, Adaptive, Not Addressed"</formula1>
    </dataValidation>
    <dataValidation type="list" allowBlank="1" showInputMessage="1" showErrorMessage="1" sqref="I612:J612" xr:uid="{00000000-0002-0000-0100-00000D000000}">
      <formula1>"Select, Not Applicable, Yes, Not Addressed"</formula1>
    </dataValidation>
    <dataValidation type="list" allowBlank="1" showInputMessage="1" showErrorMessage="1" sqref="I618:L618" xr:uid="{00000000-0002-0000-0100-00000E000000}">
      <formula1>"Select, With Accommodations, Without Accommodations, No Assessment Required, Not Addressed"</formula1>
    </dataValidation>
    <dataValidation type="list" allowBlank="1" showInputMessage="1" showErrorMessage="1" sqref="N624:O624 N628:O628 N632:O632 I650:J650 I665:J665 I681:J681 I693:J693 I705:J705" xr:uid="{00000000-0002-0000-0100-00000F000000}">
      <formula1>"Select, Yes, No, Not Addressed, Not Applicable"</formula1>
    </dataValidation>
    <dataValidation type="list" allowBlank="1" showInputMessage="1" showErrorMessage="1" sqref="H711:J711" xr:uid="{00000000-0002-0000-0100-000010000000}">
      <formula1>"Select, Meeting Notice, Individual Student Invite, Other, Not Addressed"</formula1>
    </dataValidation>
    <dataValidation type="list" allowBlank="1" showInputMessage="1" showErrorMessage="1" sqref="J730:Q730 J744:Q744 J758:Q758 J772:Q772 J786:Q786 J800:Q800" xr:uid="{00000000-0002-0000-0100-000011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100-000012000000}">
      <formula1>"Select, Accept, Reject, Not Addressed"</formula1>
    </dataValidation>
    <dataValidation type="date" operator="greaterThan" allowBlank="1" showInputMessage="1" showErrorMessage="1" sqref="M974:O974" xr:uid="{00000000-0002-0000-0100-000013000000}">
      <formula1>367</formula1>
    </dataValidation>
    <dataValidation type="list" allowBlank="1" showInputMessage="1" showErrorMessage="1" sqref="M972:O972" xr:uid="{00000000-0002-0000-0100-000014000000}">
      <formula1>"Select, Needed, Not Needed, To be Determined by..., Not Addressed"</formula1>
    </dataValidation>
    <dataValidation type="list" allowBlank="1" showInputMessage="1" showErrorMessage="1" sqref="G71:I82" xr:uid="{00000000-0002-0000-01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1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1'!A729:R813" display="Related Services. " xr:uid="{00000000-0004-0000-0100-000000000000}"/>
    <hyperlink ref="L1037:M1037" location="'File 1'!A2" display="Top of Page" xr:uid="{00000000-0004-0000-0100-000001000000}"/>
    <hyperlink ref="X7:AB7" location="'File 1'!A637:R669" display="For Transition Only Click Here" xr:uid="{00000000-0004-0000-0100-000002000000}"/>
    <hyperlink ref="K135:R135" location="'File 1'!A226:R254" display="Meeting Notice." xr:uid="{00000000-0004-0000-0100-000003000000}"/>
  </hyperlinks>
  <pageMargins left="0.25" right="0.25" top="0.75" bottom="0.75" header="0.3" footer="0.3"/>
  <pageSetup scale="8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H4838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Schedule'!C23</f>
        <v>File 2</v>
      </c>
      <c r="F1" s="770"/>
      <c r="G1" s="775" t="s">
        <v>43</v>
      </c>
      <c r="H1" s="770"/>
      <c r="I1" s="770"/>
      <c r="J1" s="769">
        <f>'Master Schedule'!E23</f>
        <v>0</v>
      </c>
      <c r="K1" s="770"/>
      <c r="L1" s="770"/>
      <c r="M1" s="775" t="s">
        <v>44</v>
      </c>
      <c r="N1" s="770"/>
      <c r="O1" s="770"/>
      <c r="P1" s="769">
        <f>'Master Schedule'!H23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Schedule'!K23</f>
        <v>0</v>
      </c>
      <c r="F4" s="612"/>
      <c r="G4" s="612"/>
      <c r="H4" s="612"/>
      <c r="I4" s="613"/>
      <c r="J4" s="723">
        <f>'Master Schedule'!N23</f>
        <v>0</v>
      </c>
      <c r="K4" s="724"/>
      <c r="L4" s="724"/>
      <c r="M4" s="724"/>
      <c r="N4" s="725"/>
      <c r="O4" s="726">
        <f>'Master Schedule'!Q23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Schedule'!S23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Schedule'!V23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COUNTIF(AF28,"No")*3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hidden="1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hidden="1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hidden="1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hidden="1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hidden="1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hidden="1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collapsed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hidden="1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hidden="1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hidden="1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hidden="1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collapsed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hidden="1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hidden="1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hidden="1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hidden="1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hidden="1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hidden="1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collapsed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145"/>
      <c r="J908" s="145"/>
      <c r="K908" s="145"/>
      <c r="L908" s="145"/>
      <c r="M908" s="145"/>
      <c r="N908" s="14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</sheetData>
  <mergeCells count="1455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O992:Q992"/>
    <mergeCell ref="A968:F968"/>
    <mergeCell ref="A969:F986"/>
    <mergeCell ref="G969:Q969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33:P935"/>
    <mergeCell ref="I934:J934"/>
    <mergeCell ref="K937:P939"/>
    <mergeCell ref="I938:J938"/>
    <mergeCell ref="K941:P943"/>
    <mergeCell ref="I942:J942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K909:P911"/>
    <mergeCell ref="I910:J910"/>
    <mergeCell ref="K913:P915"/>
    <mergeCell ref="I914:J914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T901:U901"/>
    <mergeCell ref="G902:Q902"/>
    <mergeCell ref="G903:Q903"/>
    <mergeCell ref="A904:F906"/>
    <mergeCell ref="G904:Q906"/>
    <mergeCell ref="I893:L893"/>
    <mergeCell ref="N893:O893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29:P931"/>
    <mergeCell ref="N841:O841"/>
    <mergeCell ref="G844:I844"/>
    <mergeCell ref="J844:Q844"/>
    <mergeCell ref="I827:L827"/>
    <mergeCell ref="N827:O827"/>
    <mergeCell ref="I807:L807"/>
    <mergeCell ref="N807:O807"/>
    <mergeCell ref="I811:L811"/>
    <mergeCell ref="N811:O811"/>
    <mergeCell ref="A813:F813"/>
    <mergeCell ref="A814:R814"/>
    <mergeCell ref="A772:F812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G817:Q817"/>
    <mergeCell ref="G772:I772"/>
    <mergeCell ref="J772:Q772"/>
    <mergeCell ref="G773:Q773"/>
    <mergeCell ref="I775:L775"/>
    <mergeCell ref="N775:O775"/>
    <mergeCell ref="I779:L779"/>
    <mergeCell ref="N779:O779"/>
    <mergeCell ref="J758:Q758"/>
    <mergeCell ref="G759:Q75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G716:J716"/>
    <mergeCell ref="K716:M716"/>
    <mergeCell ref="N716:Q716"/>
    <mergeCell ref="A725:F727"/>
    <mergeCell ref="G725:Q727"/>
    <mergeCell ref="A728:R728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I737:L737"/>
    <mergeCell ref="N737:O737"/>
    <mergeCell ref="T737:U737"/>
    <mergeCell ref="N755:O755"/>
    <mergeCell ref="G758:I758"/>
    <mergeCell ref="T751:U75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19:F720"/>
    <mergeCell ref="G719:M719"/>
    <mergeCell ref="N719:Q719"/>
    <mergeCell ref="W719:Y728"/>
    <mergeCell ref="A708:F708"/>
    <mergeCell ref="G708:Q708"/>
    <mergeCell ref="S708:AB708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T711:U711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7086" priority="773" operator="equal">
      <formula>"TRUE"</formula>
    </cfRule>
  </conditionalFormatting>
  <conditionalFormatting sqref="N719:Q719">
    <cfRule type="containsText" dxfId="7085" priority="758" operator="containsText" text="12/31/1916">
      <formula>NOT(ISERROR(SEARCH("12/31/1916",N719)))</formula>
    </cfRule>
    <cfRule type="cellIs" dxfId="7084" priority="777" operator="equal">
      <formula>"DOB not determined"</formula>
    </cfRule>
  </conditionalFormatting>
  <conditionalFormatting sqref="L121:N121">
    <cfRule type="cellIs" dxfId="7083" priority="778" operator="equal">
      <formula>"Not Determined"</formula>
    </cfRule>
  </conditionalFormatting>
  <conditionalFormatting sqref="K68:M68">
    <cfRule type="expression" dxfId="7082" priority="779">
      <formula>K68=30</formula>
    </cfRule>
  </conditionalFormatting>
  <conditionalFormatting sqref="K68:M68">
    <cfRule type="containsText" dxfId="7081" priority="780" operator="containsText" text="#VALUE!">
      <formula>NOT(ISERROR(SEARCH(("#VALUE!"),(K68))))</formula>
    </cfRule>
  </conditionalFormatting>
  <conditionalFormatting sqref="G282 L282">
    <cfRule type="cellIs" dxfId="7080" priority="781" operator="equal">
      <formula>"FALSE"</formula>
    </cfRule>
  </conditionalFormatting>
  <conditionalFormatting sqref="G282 L282">
    <cfRule type="cellIs" dxfId="7079" priority="782" operator="equal">
      <formula>"TRUE"</formula>
    </cfRule>
  </conditionalFormatting>
  <conditionalFormatting sqref="Q123:R123">
    <cfRule type="containsText" dxfId="7078" priority="783" operator="containsText" text="Not">
      <formula>NOT(ISERROR(SEARCH("Not",Q123)))</formula>
    </cfRule>
  </conditionalFormatting>
  <conditionalFormatting sqref="L121:N121">
    <cfRule type="expression" dxfId="7077" priority="784">
      <formula>L121&lt;2</formula>
    </cfRule>
  </conditionalFormatting>
  <conditionalFormatting sqref="Q123:R123">
    <cfRule type="expression" dxfId="7076" priority="785">
      <formula>Q123&lt;31</formula>
    </cfRule>
  </conditionalFormatting>
  <conditionalFormatting sqref="K991:M991">
    <cfRule type="cellIs" dxfId="7075" priority="786" operator="equal">
      <formula>"Input date sent"</formula>
    </cfRule>
  </conditionalFormatting>
  <conditionalFormatting sqref="N71:O82 N93:O104">
    <cfRule type="containsBlanks" dxfId="7074" priority="768">
      <formula>LEN(TRIM(N71))=0</formula>
    </cfRule>
    <cfRule type="cellIs" dxfId="7073" priority="771" operator="lessThan">
      <formula>$K$66</formula>
    </cfRule>
    <cfRule type="cellIs" dxfId="7072" priority="772" operator="greaterThan">
      <formula>$K$68</formula>
    </cfRule>
  </conditionalFormatting>
  <conditionalFormatting sqref="N84:O91">
    <cfRule type="cellIs" dxfId="7071" priority="769" operator="greaterThan">
      <formula>$K$66-1</formula>
    </cfRule>
    <cfRule type="cellIs" dxfId="7070" priority="770" operator="greaterThan">
      <formula>$K$66</formula>
    </cfRule>
  </conditionalFormatting>
  <conditionalFormatting sqref="N71:O82">
    <cfRule type="cellIs" dxfId="7069" priority="767" operator="greaterThan">
      <formula>$L$108</formula>
    </cfRule>
    <cfRule type="containsBlanks" dxfId="7068" priority="787">
      <formula>LEN(TRIM(N71))=0</formula>
    </cfRule>
  </conditionalFormatting>
  <conditionalFormatting sqref="N93:O104">
    <cfRule type="cellIs" dxfId="7067" priority="766" operator="greaterThan">
      <formula>$L$108</formula>
    </cfRule>
  </conditionalFormatting>
  <conditionalFormatting sqref="L122:N122">
    <cfRule type="cellIs" dxfId="7066" priority="765" operator="greaterThan">
      <formula>$Q$122</formula>
    </cfRule>
  </conditionalFormatting>
  <conditionalFormatting sqref="L269:N269">
    <cfRule type="containsBlanks" dxfId="7065" priority="763">
      <formula>LEN(TRIM(L269))=0</formula>
    </cfRule>
    <cfRule type="cellIs" dxfId="7064" priority="764" operator="lessThan">
      <formula>$Q$269</formula>
    </cfRule>
  </conditionalFormatting>
  <conditionalFormatting sqref="Q129:R129">
    <cfRule type="cellIs" dxfId="7063" priority="761" operator="equal">
      <formula>"12/30/3796"</formula>
    </cfRule>
  </conditionalFormatting>
  <conditionalFormatting sqref="Q129:R129">
    <cfRule type="cellIs" dxfId="7062" priority="762" operator="equal">
      <formula>"Not Determined"</formula>
    </cfRule>
  </conditionalFormatting>
  <conditionalFormatting sqref="Q270:R270">
    <cfRule type="expression" dxfId="7061" priority="759">
      <formula>Q270=693596</formula>
    </cfRule>
  </conditionalFormatting>
  <conditionalFormatting sqref="Q270:R270">
    <cfRule type="cellIs" dxfId="7060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7059" priority="774" operator="equal">
      <formula>"N/A"</formula>
    </cfRule>
    <cfRule type="cellIs" dxfId="7058" priority="775" operator="equal">
      <formula>100%</formula>
    </cfRule>
    <cfRule type="cellIs" dxfId="7057" priority="776" operator="lessThan">
      <formula>"100%"</formula>
    </cfRule>
  </conditionalFormatting>
  <conditionalFormatting sqref="Q6">
    <cfRule type="containsText" dxfId="7056" priority="755" operator="containsText" text="119">
      <formula>NOT(ISERROR(SEARCH(("119"),(Q6))))</formula>
    </cfRule>
  </conditionalFormatting>
  <conditionalFormatting sqref="D8:F8 J6 I8:J8">
    <cfRule type="containsText" dxfId="7055" priority="756" operator="containsText" text="Reeval">
      <formula>NOT(ISERROR(SEARCH(("Reeval"),(D6))))</formula>
    </cfRule>
  </conditionalFormatting>
  <conditionalFormatting sqref="D8:F8 J6 I8:J8">
    <cfRule type="containsText" dxfId="7054" priority="757" operator="containsText" text="Initial">
      <formula>NOT(ISERROR(SEARCH(("Initial"),(D6))))</formula>
    </cfRule>
  </conditionalFormatting>
  <conditionalFormatting sqref="A5:C5 J3:J4 A6">
    <cfRule type="cellIs" dxfId="7053" priority="754" operator="equal">
      <formula>"Confidential"</formula>
    </cfRule>
  </conditionalFormatting>
  <conditionalFormatting sqref="T15:U15">
    <cfRule type="containsText" dxfId="7052" priority="753" operator="containsText" text="Select">
      <formula>NOT(ISERROR(SEARCH("Select",T15)))</formula>
    </cfRule>
  </conditionalFormatting>
  <conditionalFormatting sqref="T21:U21">
    <cfRule type="containsText" dxfId="7051" priority="752" operator="containsText" text="Select">
      <formula>NOT(ISERROR(SEARCH("Select",T21)))</formula>
    </cfRule>
  </conditionalFormatting>
  <conditionalFormatting sqref="T28:U28">
    <cfRule type="containsText" dxfId="7050" priority="751" operator="containsText" text="Select">
      <formula>NOT(ISERROR(SEARCH("Select",T28)))</formula>
    </cfRule>
  </conditionalFormatting>
  <conditionalFormatting sqref="T37:U37">
    <cfRule type="containsText" dxfId="7049" priority="750" operator="containsText" text="Select">
      <formula>NOT(ISERROR(SEARCH("Select",T37)))</formula>
    </cfRule>
  </conditionalFormatting>
  <conditionalFormatting sqref="T40:U40">
    <cfRule type="containsText" dxfId="7048" priority="749" operator="containsText" text="Select">
      <formula>NOT(ISERROR(SEARCH("Select",T40)))</formula>
    </cfRule>
  </conditionalFormatting>
  <conditionalFormatting sqref="T43:U43">
    <cfRule type="containsText" dxfId="7047" priority="748" operator="containsText" text="Select">
      <formula>NOT(ISERROR(SEARCH("Select",T43)))</formula>
    </cfRule>
  </conditionalFormatting>
  <conditionalFormatting sqref="G55:G61">
    <cfRule type="cellIs" dxfId="7046" priority="747" operator="equal">
      <formula>"TRUE"</formula>
    </cfRule>
  </conditionalFormatting>
  <conditionalFormatting sqref="T53:U53">
    <cfRule type="containsText" dxfId="7045" priority="746" operator="containsText" text="Select">
      <formula>NOT(ISERROR(SEARCH("Select",T53)))</formula>
    </cfRule>
  </conditionalFormatting>
  <conditionalFormatting sqref="O48:P48 O52:P52 O56:P56 O60:P60">
    <cfRule type="containsText" dxfId="7044" priority="745" operator="containsText" text="Select">
      <formula>NOT(ISERROR(SEARCH("Select",O48)))</formula>
    </cfRule>
  </conditionalFormatting>
  <conditionalFormatting sqref="T66:U66">
    <cfRule type="containsText" dxfId="7043" priority="744" operator="containsText" text="Select">
      <formula>NOT(ISERROR(SEARCH("Select",T66)))</formula>
    </cfRule>
  </conditionalFormatting>
  <conditionalFormatting sqref="T73:U73">
    <cfRule type="containsText" dxfId="7042" priority="743" operator="containsText" text="Select">
      <formula>NOT(ISERROR(SEARCH("Select",T73)))</formula>
    </cfRule>
  </conditionalFormatting>
  <conditionalFormatting sqref="T85:U85">
    <cfRule type="containsText" dxfId="7041" priority="742" operator="containsText" text="Select">
      <formula>NOT(ISERROR(SEARCH("Select",T85)))</formula>
    </cfRule>
  </conditionalFormatting>
  <conditionalFormatting sqref="T95:U95">
    <cfRule type="containsText" dxfId="7040" priority="741" operator="containsText" text="Select">
      <formula>NOT(ISERROR(SEARCH("Select",T95)))</formula>
    </cfRule>
  </conditionalFormatting>
  <conditionalFormatting sqref="T106:U106">
    <cfRule type="containsText" dxfId="7039" priority="740" operator="containsText" text="Select">
      <formula>NOT(ISERROR(SEARCH("Select",T106)))</formula>
    </cfRule>
  </conditionalFormatting>
  <conditionalFormatting sqref="T110:U110">
    <cfRule type="containsText" dxfId="7038" priority="739" operator="containsText" text="Select">
      <formula>NOT(ISERROR(SEARCH("Select",T110)))</formula>
    </cfRule>
  </conditionalFormatting>
  <conditionalFormatting sqref="T113:U113">
    <cfRule type="containsText" dxfId="7037" priority="738" operator="containsText" text="Select">
      <formula>NOT(ISERROR(SEARCH("Select",T113)))</formula>
    </cfRule>
  </conditionalFormatting>
  <conditionalFormatting sqref="T116:U116">
    <cfRule type="containsText" dxfId="7036" priority="737" operator="containsText" text="Select">
      <formula>NOT(ISERROR(SEARCH("Select",T116)))</formula>
    </cfRule>
  </conditionalFormatting>
  <conditionalFormatting sqref="T119:U119">
    <cfRule type="containsText" dxfId="7035" priority="736" operator="containsText" text="Select">
      <formula>NOT(ISERROR(SEARCH("Select",T119)))</formula>
    </cfRule>
  </conditionalFormatting>
  <conditionalFormatting sqref="T122:U122">
    <cfRule type="containsText" dxfId="7034" priority="735" operator="containsText" text="Select">
      <formula>NOT(ISERROR(SEARCH("Select",T122)))</formula>
    </cfRule>
  </conditionalFormatting>
  <conditionalFormatting sqref="T125:U125">
    <cfRule type="containsText" dxfId="7033" priority="734" operator="containsText" text="Select">
      <formula>NOT(ISERROR(SEARCH("Select",T125)))</formula>
    </cfRule>
  </conditionalFormatting>
  <conditionalFormatting sqref="T128:U128">
    <cfRule type="containsText" dxfId="7032" priority="733" operator="containsText" text="Select">
      <formula>NOT(ISERROR(SEARCH("Select",T128)))</formula>
    </cfRule>
  </conditionalFormatting>
  <conditionalFormatting sqref="T131:U131">
    <cfRule type="containsText" dxfId="7031" priority="732" operator="containsText" text="Select">
      <formula>NOT(ISERROR(SEARCH("Select",T131)))</formula>
    </cfRule>
  </conditionalFormatting>
  <conditionalFormatting sqref="T138:U138">
    <cfRule type="containsText" dxfId="7030" priority="731" operator="containsText" text="Select">
      <formula>NOT(ISERROR(SEARCH("Select",T138)))</formula>
    </cfRule>
  </conditionalFormatting>
  <conditionalFormatting sqref="M145:N145">
    <cfRule type="containsText" dxfId="7029" priority="730" operator="containsText" text="Select">
      <formula>NOT(ISERROR(SEARCH("Select",M145)))</formula>
    </cfRule>
  </conditionalFormatting>
  <conditionalFormatting sqref="M149:N149">
    <cfRule type="containsText" dxfId="7028" priority="729" operator="containsText" text="Select">
      <formula>NOT(ISERROR(SEARCH("Select",M149)))</formula>
    </cfRule>
  </conditionalFormatting>
  <conditionalFormatting sqref="M153:N153">
    <cfRule type="containsText" dxfId="7027" priority="728" operator="containsText" text="Select">
      <formula>NOT(ISERROR(SEARCH("Select",M153)))</formula>
    </cfRule>
  </conditionalFormatting>
  <conditionalFormatting sqref="M157:N157">
    <cfRule type="containsText" dxfId="7026" priority="727" operator="containsText" text="Select">
      <formula>NOT(ISERROR(SEARCH("Select",M157)))</formula>
    </cfRule>
  </conditionalFormatting>
  <conditionalFormatting sqref="M161:N161">
    <cfRule type="containsText" dxfId="7025" priority="726" operator="containsText" text="Select">
      <formula>NOT(ISERROR(SEARCH("Select",M161)))</formula>
    </cfRule>
  </conditionalFormatting>
  <conditionalFormatting sqref="M165:N165">
    <cfRule type="containsText" dxfId="7024" priority="725" operator="containsText" text="Select">
      <formula>NOT(ISERROR(SEARCH("Select",M165)))</formula>
    </cfRule>
  </conditionalFormatting>
  <conditionalFormatting sqref="M169:N169">
    <cfRule type="containsText" dxfId="7023" priority="724" operator="containsText" text="Select">
      <formula>NOT(ISERROR(SEARCH("Select",M169)))</formula>
    </cfRule>
  </conditionalFormatting>
  <conditionalFormatting sqref="M173:N173">
    <cfRule type="containsText" dxfId="7022" priority="723" operator="containsText" text="Select">
      <formula>NOT(ISERROR(SEARCH("Select",M173)))</formula>
    </cfRule>
  </conditionalFormatting>
  <conditionalFormatting sqref="M177:N177">
    <cfRule type="containsText" dxfId="7021" priority="722" operator="containsText" text="Select">
      <formula>NOT(ISERROR(SEARCH("Select",M177)))</formula>
    </cfRule>
  </conditionalFormatting>
  <conditionalFormatting sqref="M181:N181">
    <cfRule type="containsText" dxfId="7020" priority="721" operator="containsText" text="Select">
      <formula>NOT(ISERROR(SEARCH("Select",M181)))</formula>
    </cfRule>
  </conditionalFormatting>
  <conditionalFormatting sqref="M189:N189">
    <cfRule type="containsText" dxfId="7019" priority="720" operator="containsText" text="Select">
      <formula>NOT(ISERROR(SEARCH("Select",M189)))</formula>
    </cfRule>
  </conditionalFormatting>
  <conditionalFormatting sqref="M193:N193">
    <cfRule type="containsText" dxfId="7018" priority="719" operator="containsText" text="Select">
      <formula>NOT(ISERROR(SEARCH("Select",M193)))</formula>
    </cfRule>
  </conditionalFormatting>
  <conditionalFormatting sqref="M197:N197">
    <cfRule type="containsText" dxfId="7017" priority="718" operator="containsText" text="Select">
      <formula>NOT(ISERROR(SEARCH("Select",M197)))</formula>
    </cfRule>
  </conditionalFormatting>
  <conditionalFormatting sqref="M201:N201">
    <cfRule type="containsText" dxfId="7016" priority="717" operator="containsText" text="Select">
      <formula>NOT(ISERROR(SEARCH("Select",M201)))</formula>
    </cfRule>
  </conditionalFormatting>
  <conditionalFormatting sqref="M205:N205">
    <cfRule type="containsText" dxfId="7015" priority="716" operator="containsText" text="Select">
      <formula>NOT(ISERROR(SEARCH("Select",M205)))</formula>
    </cfRule>
  </conditionalFormatting>
  <conditionalFormatting sqref="M209:N209">
    <cfRule type="containsText" dxfId="7014" priority="715" operator="containsText" text="Select">
      <formula>NOT(ISERROR(SEARCH("Select",M209)))</formula>
    </cfRule>
  </conditionalFormatting>
  <conditionalFormatting sqref="I217:J217">
    <cfRule type="containsText" dxfId="7013" priority="714" operator="containsText" text="Select">
      <formula>NOT(ISERROR(SEARCH("Select",I217)))</formula>
    </cfRule>
  </conditionalFormatting>
  <conditionalFormatting sqref="O222:P222">
    <cfRule type="containsText" dxfId="7012" priority="713" operator="containsText" text="Select">
      <formula>NOT(ISERROR(SEARCH("Select",O222)))</formula>
    </cfRule>
  </conditionalFormatting>
  <conditionalFormatting sqref="I222:J222">
    <cfRule type="containsText" dxfId="7011" priority="711" operator="containsText" text="Select">
      <formula>NOT(ISERROR(SEARCH("Select",I222)))</formula>
    </cfRule>
  </conditionalFormatting>
  <conditionalFormatting sqref="O217:P217">
    <cfRule type="containsText" dxfId="7010" priority="712" operator="containsText" text="Select">
      <formula>NOT(ISERROR(SEARCH("Select",O217)))</formula>
    </cfRule>
  </conditionalFormatting>
  <conditionalFormatting sqref="I217:J217 O217:P217 O222:P222 I222:J222">
    <cfRule type="containsText" dxfId="7009" priority="710" operator="containsText" text="No">
      <formula>NOT(ISERROR(SEARCH("No",I217)))</formula>
    </cfRule>
  </conditionalFormatting>
  <conditionalFormatting sqref="I237:J237">
    <cfRule type="containsText" dxfId="7008" priority="709" operator="containsText" text="Select">
      <formula>NOT(ISERROR(SEARCH("Select",I237)))</formula>
    </cfRule>
  </conditionalFormatting>
  <conditionalFormatting sqref="O242:P242">
    <cfRule type="containsText" dxfId="7007" priority="708" operator="containsText" text="Select">
      <formula>NOT(ISERROR(SEARCH("Select",O242)))</formula>
    </cfRule>
  </conditionalFormatting>
  <conditionalFormatting sqref="I242:J242">
    <cfRule type="containsText" dxfId="7006" priority="706" operator="containsText" text="Select">
      <formula>NOT(ISERROR(SEARCH("Select",I242)))</formula>
    </cfRule>
  </conditionalFormatting>
  <conditionalFormatting sqref="O237:P237">
    <cfRule type="containsText" dxfId="7005" priority="707" operator="containsText" text="Select">
      <formula>NOT(ISERROR(SEARCH("Select",O237)))</formula>
    </cfRule>
  </conditionalFormatting>
  <conditionalFormatting sqref="N251:Q251">
    <cfRule type="containsText" dxfId="7004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7003" priority="704" operator="containsText" text="Select">
      <formula>NOT(ISERROR(SEARCH("Select",I237)))</formula>
    </cfRule>
  </conditionalFormatting>
  <conditionalFormatting sqref="J283:K283">
    <cfRule type="containsText" dxfId="7002" priority="703" operator="containsText" text="Select">
      <formula>NOT(ISERROR(SEARCH("Select",J283)))</formula>
    </cfRule>
  </conditionalFormatting>
  <conditionalFormatting sqref="P107:Q107">
    <cfRule type="containsText" dxfId="7001" priority="701" operator="containsText" text="No">
      <formula>NOT(ISERROR(SEARCH("No",P107)))</formula>
    </cfRule>
    <cfRule type="containsText" dxfId="7000" priority="702" operator="containsText" text="Select">
      <formula>NOT(ISERROR(SEARCH("Select",P107)))</formula>
    </cfRule>
  </conditionalFormatting>
  <conditionalFormatting sqref="O60:P60 O56:P56 O52:P52 O48:P48">
    <cfRule type="containsText" dxfId="6999" priority="700" operator="containsText" text="No">
      <formula>NOT(ISERROR(SEARCH("No",O48)))</formula>
    </cfRule>
  </conditionalFormatting>
  <conditionalFormatting sqref="I217:J217 O217:P217 I222:J222 O222:P222">
    <cfRule type="containsText" dxfId="6998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6997" priority="698" operator="containsText" text="Unexcuse">
      <formula>NOT(ISERROR(SEARCH("Unexcuse",I237)))</formula>
    </cfRule>
  </conditionalFormatting>
  <conditionalFormatting sqref="L10:M10">
    <cfRule type="containsText" dxfId="6996" priority="697" operator="containsText" text="Select">
      <formula>NOT(ISERROR(SEARCH("Select",L10)))</formula>
    </cfRule>
  </conditionalFormatting>
  <conditionalFormatting sqref="L10:M10">
    <cfRule type="containsText" dxfId="6995" priority="696" operator="containsText" text="No">
      <formula>NOT(ISERROR(SEARCH("No",L10)))</formula>
    </cfRule>
  </conditionalFormatting>
  <conditionalFormatting sqref="O292:P292">
    <cfRule type="containsText" dxfId="6994" priority="694" operator="containsText" text="Select">
      <formula>NOT(ISERROR(SEARCH("Select",O292)))</formula>
    </cfRule>
  </conditionalFormatting>
  <conditionalFormatting sqref="N570:O570">
    <cfRule type="containsText" dxfId="6993" priority="690" operator="containsText" text="Select">
      <formula>NOT(ISERROR(SEARCH("Select",N570)))</formula>
    </cfRule>
  </conditionalFormatting>
  <conditionalFormatting sqref="I607:J607">
    <cfRule type="containsText" dxfId="6992" priority="671" operator="containsText" text="Select">
      <formula>NOT(ISERROR(SEARCH("Select",I607)))</formula>
    </cfRule>
  </conditionalFormatting>
  <conditionalFormatting sqref="N574:O574">
    <cfRule type="containsText" dxfId="6991" priority="688" operator="containsText" text="Select">
      <formula>NOT(ISERROR(SEARCH("Select",N574)))</formula>
    </cfRule>
  </conditionalFormatting>
  <conditionalFormatting sqref="O292:P292 J283:K283">
    <cfRule type="containsText" dxfId="6990" priority="695" operator="containsText" text="No">
      <formula>NOT(ISERROR(SEARCH("No",J283)))</formula>
    </cfRule>
  </conditionalFormatting>
  <conditionalFormatting sqref="I423:J423">
    <cfRule type="containsText" dxfId="6989" priority="365" operator="containsText" text="Select">
      <formula>NOT(ISERROR(SEARCH("Select",I423)))</formula>
    </cfRule>
  </conditionalFormatting>
  <conditionalFormatting sqref="I347:J347">
    <cfRule type="containsText" dxfId="6988" priority="488" operator="containsText" text="No">
      <formula>NOT(ISERROR(SEARCH("No",I347)))</formula>
    </cfRule>
  </conditionalFormatting>
  <conditionalFormatting sqref="O401:P402">
    <cfRule type="containsText" dxfId="6987" priority="390" operator="containsText" text="Select">
      <formula>NOT(ISERROR(SEARCH("Select",O401)))</formula>
    </cfRule>
  </conditionalFormatting>
  <conditionalFormatting sqref="O401:P402">
    <cfRule type="containsText" dxfId="6986" priority="389" operator="containsText" text="No">
      <formula>NOT(ISERROR(SEARCH("No",O401)))</formula>
    </cfRule>
  </conditionalFormatting>
  <conditionalFormatting sqref="N385:O385">
    <cfRule type="containsText" dxfId="6985" priority="415" operator="containsText" text="Select">
      <formula>NOT(ISERROR(SEARCH("Select",N385)))</formula>
    </cfRule>
  </conditionalFormatting>
  <conditionalFormatting sqref="N385:O385">
    <cfRule type="containsText" dxfId="6984" priority="414" operator="containsText" text="No">
      <formula>NOT(ISERROR(SEARCH("No",N385)))</formula>
    </cfRule>
  </conditionalFormatting>
  <conditionalFormatting sqref="J363:K364 J368:K371">
    <cfRule type="containsText" dxfId="6983" priority="463" operator="containsText" text="No">
      <formula>NOT(ISERROR(SEARCH("No",J363)))</formula>
    </cfRule>
  </conditionalFormatting>
  <conditionalFormatting sqref="I362:J362">
    <cfRule type="containsText" dxfId="6982" priority="462" operator="containsText" text="Select">
      <formula>NOT(ISERROR(SEARCH("Select",I362)))</formula>
    </cfRule>
  </conditionalFormatting>
  <conditionalFormatting sqref="I423:J423">
    <cfRule type="containsText" dxfId="6981" priority="364" operator="containsText" text="No">
      <formula>NOT(ISERROR(SEARCH("No",I423)))</formula>
    </cfRule>
  </conditionalFormatting>
  <conditionalFormatting sqref="O340:P340">
    <cfRule type="containsText" dxfId="6980" priority="487" operator="containsText" text="Select">
      <formula>NOT(ISERROR(SEARCH("Select",O340)))</formula>
    </cfRule>
  </conditionalFormatting>
  <conditionalFormatting sqref="O325:P326">
    <cfRule type="containsText" dxfId="6979" priority="513" operator="containsText" text="No">
      <formula>NOT(ISERROR(SEARCH("No",O325)))</formula>
    </cfRule>
  </conditionalFormatting>
  <conditionalFormatting sqref="N324:O324">
    <cfRule type="containsText" dxfId="6978" priority="512" operator="containsText" text="Select">
      <formula>NOT(ISERROR(SEARCH("Select",N324)))</formula>
    </cfRule>
  </conditionalFormatting>
  <conditionalFormatting sqref="N309:O309">
    <cfRule type="containsText" dxfId="6977" priority="538" operator="containsText" text="No">
      <formula>NOT(ISERROR(SEARCH("No",N309)))</formula>
    </cfRule>
  </conditionalFormatting>
  <conditionalFormatting sqref="O314:P314">
    <cfRule type="containsText" dxfId="6976" priority="537" operator="containsText" text="Select">
      <formula>NOT(ISERROR(SEARCH("Select",O314)))</formula>
    </cfRule>
  </conditionalFormatting>
  <conditionalFormatting sqref="J302:K302">
    <cfRule type="containsText" dxfId="6975" priority="562" operator="containsText" text="Select">
      <formula>NOT(ISERROR(SEARCH("Select",J302)))</formula>
    </cfRule>
  </conditionalFormatting>
  <conditionalFormatting sqref="I282:J282">
    <cfRule type="containsText" dxfId="6974" priority="590" operator="containsText" text="Select">
      <formula>NOT(ISERROR(SEARCH("Select",I282)))</formula>
    </cfRule>
  </conditionalFormatting>
  <conditionalFormatting sqref="I282:J282">
    <cfRule type="containsText" dxfId="6973" priority="589" operator="containsText" text="No">
      <formula>NOT(ISERROR(SEARCH("No",I282)))</formula>
    </cfRule>
  </conditionalFormatting>
  <conditionalFormatting sqref="N566:O566">
    <cfRule type="containsText" dxfId="6972" priority="692" operator="containsText" text="Select">
      <formula>NOT(ISERROR(SEARCH("Select",N566)))</formula>
    </cfRule>
  </conditionalFormatting>
  <conditionalFormatting sqref="N566:O566">
    <cfRule type="containsText" dxfId="6971" priority="693" operator="containsText" text="No">
      <formula>NOT(ISERROR(SEARCH("No",N566)))</formula>
    </cfRule>
  </conditionalFormatting>
  <conditionalFormatting sqref="N570:O570">
    <cfRule type="containsText" dxfId="6970" priority="691" operator="containsText" text="No">
      <formula>NOT(ISERROR(SEARCH("No",N570)))</formula>
    </cfRule>
  </conditionalFormatting>
  <conditionalFormatting sqref="N574:O574">
    <cfRule type="containsText" dxfId="6969" priority="689" operator="containsText" text="No">
      <formula>NOT(ISERROR(SEARCH("No",N574)))</formula>
    </cfRule>
  </conditionalFormatting>
  <conditionalFormatting sqref="N584:O584">
    <cfRule type="containsText" dxfId="6968" priority="684" operator="containsText" text="Select">
      <formula>NOT(ISERROR(SEARCH("Select",N584)))</formula>
    </cfRule>
  </conditionalFormatting>
  <conditionalFormatting sqref="N588:O588">
    <cfRule type="containsText" dxfId="6967" priority="682" operator="containsText" text="Select">
      <formula>NOT(ISERROR(SEARCH("Select",N588)))</formula>
    </cfRule>
  </conditionalFormatting>
  <conditionalFormatting sqref="N580:O580">
    <cfRule type="containsText" dxfId="6966" priority="686" operator="containsText" text="Select">
      <formula>NOT(ISERROR(SEARCH("Select",N580)))</formula>
    </cfRule>
  </conditionalFormatting>
  <conditionalFormatting sqref="N580:O580">
    <cfRule type="containsText" dxfId="6965" priority="687" operator="containsText" text="No">
      <formula>NOT(ISERROR(SEARCH("No",N580)))</formula>
    </cfRule>
  </conditionalFormatting>
  <conditionalFormatting sqref="N584:O584">
    <cfRule type="containsText" dxfId="6964" priority="685" operator="containsText" text="No">
      <formula>NOT(ISERROR(SEARCH("No",N584)))</formula>
    </cfRule>
  </conditionalFormatting>
  <conditionalFormatting sqref="N588:O588">
    <cfRule type="containsText" dxfId="6963" priority="683" operator="containsText" text="No">
      <formula>NOT(ISERROR(SEARCH("No",N588)))</formula>
    </cfRule>
  </conditionalFormatting>
  <conditionalFormatting sqref="I597:J597">
    <cfRule type="containsText" dxfId="6962" priority="681" operator="containsText" text="Select">
      <formula>NOT(ISERROR(SEARCH("Select",I597)))</formula>
    </cfRule>
  </conditionalFormatting>
  <conditionalFormatting sqref="I597:J597">
    <cfRule type="containsText" dxfId="6961" priority="680" operator="containsText" text="Not Addressed">
      <formula>NOT(ISERROR(SEARCH("Not Addressed",I597)))</formula>
    </cfRule>
  </conditionalFormatting>
  <conditionalFormatting sqref="N607:O607">
    <cfRule type="containsText" dxfId="6960" priority="679" operator="containsText" text="Select">
      <formula>NOT(ISERROR(SEARCH("Select",N607)))</formula>
    </cfRule>
  </conditionalFormatting>
  <conditionalFormatting sqref="N607:O607">
    <cfRule type="containsText" dxfId="6959" priority="678" operator="containsText" text="Not Addressed">
      <formula>NOT(ISERROR(SEARCH("Not Addressed",N607)))</formula>
    </cfRule>
  </conditionalFormatting>
  <conditionalFormatting sqref="N597:O597">
    <cfRule type="containsText" dxfId="6958" priority="677" operator="containsText" text="Select">
      <formula>NOT(ISERROR(SEARCH("Select",N597)))</formula>
    </cfRule>
  </conditionalFormatting>
  <conditionalFormatting sqref="N597:O597">
    <cfRule type="containsText" dxfId="6957" priority="676" operator="containsText" text="Not Addressed">
      <formula>NOT(ISERROR(SEARCH("Not Addressed",N597)))</formula>
    </cfRule>
  </conditionalFormatting>
  <conditionalFormatting sqref="I602:J602">
    <cfRule type="containsText" dxfId="6956" priority="675" operator="containsText" text="Select">
      <formula>NOT(ISERROR(SEARCH("Select",I602)))</formula>
    </cfRule>
  </conditionalFormatting>
  <conditionalFormatting sqref="I602:J602">
    <cfRule type="containsText" dxfId="6955" priority="674" operator="containsText" text="Not Addressed">
      <formula>NOT(ISERROR(SEARCH("Not Addressed",I602)))</formula>
    </cfRule>
  </conditionalFormatting>
  <conditionalFormatting sqref="N602:O602">
    <cfRule type="containsText" dxfId="6954" priority="673" operator="containsText" text="Select">
      <formula>NOT(ISERROR(SEARCH("Select",N602)))</formula>
    </cfRule>
  </conditionalFormatting>
  <conditionalFormatting sqref="N602:O602">
    <cfRule type="containsText" dxfId="6953" priority="672" operator="containsText" text="Not Addressed">
      <formula>NOT(ISERROR(SEARCH("Not Addressed",N602)))</formula>
    </cfRule>
  </conditionalFormatting>
  <conditionalFormatting sqref="I607:J607">
    <cfRule type="containsText" dxfId="6952" priority="670" operator="containsText" text="Not Addressed">
      <formula>NOT(ISERROR(SEARCH("Not Addressed",I607)))</formula>
    </cfRule>
  </conditionalFormatting>
  <conditionalFormatting sqref="I612:J612">
    <cfRule type="containsText" dxfId="6951" priority="669" operator="containsText" text="Select">
      <formula>NOT(ISERROR(SEARCH("Select",I612)))</formula>
    </cfRule>
  </conditionalFormatting>
  <conditionalFormatting sqref="I612:J612">
    <cfRule type="containsText" dxfId="6950" priority="668" operator="containsText" text="Not Addressed">
      <formula>NOT(ISERROR(SEARCH("Not Addressed",I612)))</formula>
    </cfRule>
  </conditionalFormatting>
  <conditionalFormatting sqref="I618:L618">
    <cfRule type="containsText" dxfId="6949" priority="666" operator="containsText" text="Not Addressed">
      <formula>NOT(ISERROR(SEARCH("Not Addressed",I618)))</formula>
    </cfRule>
    <cfRule type="containsText" dxfId="6948" priority="667" operator="containsText" text="Select">
      <formula>NOT(ISERROR(SEARCH("Select",I618)))</formula>
    </cfRule>
  </conditionalFormatting>
  <conditionalFormatting sqref="N624:O624">
    <cfRule type="endsWith" dxfId="6947" priority="663" operator="endsWith" text="Addressed">
      <formula>RIGHT(N624,LEN("Addressed"))="Addressed"</formula>
    </cfRule>
    <cfRule type="containsText" dxfId="6946" priority="664" operator="containsText" text="Select">
      <formula>NOT(ISERROR(SEARCH("Select",N624)))</formula>
    </cfRule>
  </conditionalFormatting>
  <conditionalFormatting sqref="N624:O624">
    <cfRule type="endsWith" dxfId="6945" priority="665" operator="endsWith" text="No">
      <formula>RIGHT(N624,LEN("No"))="No"</formula>
    </cfRule>
  </conditionalFormatting>
  <conditionalFormatting sqref="N632:O632 N628:O628">
    <cfRule type="endsWith" dxfId="6944" priority="660" operator="endsWith" text="Addressed">
      <formula>RIGHT(N628,LEN("Addressed"))="Addressed"</formula>
    </cfRule>
    <cfRule type="containsText" dxfId="6943" priority="661" operator="containsText" text="Select">
      <formula>NOT(ISERROR(SEARCH("Select",N628)))</formula>
    </cfRule>
  </conditionalFormatting>
  <conditionalFormatting sqref="N632:O632 N628:O628">
    <cfRule type="endsWith" dxfId="6942" priority="662" operator="endsWith" text="No">
      <formula>RIGHT(N628,LEN("No"))="No"</formula>
    </cfRule>
  </conditionalFormatting>
  <conditionalFormatting sqref="I645:J645">
    <cfRule type="endsWith" dxfId="6941" priority="657" operator="endsWith" text="No">
      <formula>RIGHT(I645,LEN("No"))="No"</formula>
    </cfRule>
    <cfRule type="containsText" dxfId="6940" priority="659" operator="containsText" text="Select">
      <formula>NOT(ISERROR(SEARCH("Select",I645)))</formula>
    </cfRule>
  </conditionalFormatting>
  <conditionalFormatting sqref="I645:J645">
    <cfRule type="containsText" dxfId="6939" priority="658" operator="containsText" text="Not Addressed">
      <formula>NOT(ISERROR(SEARCH("Not Addressed",I645)))</formula>
    </cfRule>
  </conditionalFormatting>
  <conditionalFormatting sqref="N645:O645">
    <cfRule type="endsWith" dxfId="6938" priority="654" operator="endsWith" text="No">
      <formula>RIGHT(N645,LEN("No"))="No"</formula>
    </cfRule>
    <cfRule type="containsText" dxfId="6937" priority="656" operator="containsText" text="Select">
      <formula>NOT(ISERROR(SEARCH("Select",N645)))</formula>
    </cfRule>
  </conditionalFormatting>
  <conditionalFormatting sqref="N645:O645">
    <cfRule type="containsText" dxfId="6936" priority="655" operator="containsText" text="Not Addressed">
      <formula>NOT(ISERROR(SEARCH("Not Addressed",N645)))</formula>
    </cfRule>
  </conditionalFormatting>
  <conditionalFormatting sqref="I650:J650">
    <cfRule type="endsWith" dxfId="6935" priority="651" operator="endsWith" text="No">
      <formula>RIGHT(I650,LEN("No"))="No"</formula>
    </cfRule>
    <cfRule type="containsText" dxfId="6934" priority="653" operator="containsText" text="Select">
      <formula>NOT(ISERROR(SEARCH("Select",I650)))</formula>
    </cfRule>
  </conditionalFormatting>
  <conditionalFormatting sqref="I650:J650">
    <cfRule type="containsText" dxfId="6933" priority="652" operator="containsText" text="Not Addressed">
      <formula>NOT(ISERROR(SEARCH("Not Addressed",I650)))</formula>
    </cfRule>
  </conditionalFormatting>
  <conditionalFormatting sqref="I660:J660">
    <cfRule type="endsWith" dxfId="6932" priority="648" operator="endsWith" text="No">
      <formula>RIGHT(I660,LEN("No"))="No"</formula>
    </cfRule>
    <cfRule type="containsText" dxfId="6931" priority="650" operator="containsText" text="Select">
      <formula>NOT(ISERROR(SEARCH("Select",I660)))</formula>
    </cfRule>
  </conditionalFormatting>
  <conditionalFormatting sqref="I660:J660">
    <cfRule type="containsText" dxfId="6930" priority="649" operator="containsText" text="Not Addressed">
      <formula>NOT(ISERROR(SEARCH("Not Addressed",I660)))</formula>
    </cfRule>
  </conditionalFormatting>
  <conditionalFormatting sqref="N660:O660">
    <cfRule type="endsWith" dxfId="6929" priority="645" operator="endsWith" text="No">
      <formula>RIGHT(N660,LEN("No"))="No"</formula>
    </cfRule>
    <cfRule type="containsText" dxfId="6928" priority="647" operator="containsText" text="Select">
      <formula>NOT(ISERROR(SEARCH("Select",N660)))</formula>
    </cfRule>
  </conditionalFormatting>
  <conditionalFormatting sqref="N660:O660">
    <cfRule type="containsText" dxfId="6927" priority="646" operator="containsText" text="Not Addressed">
      <formula>NOT(ISERROR(SEARCH("Not Addressed",N660)))</formula>
    </cfRule>
  </conditionalFormatting>
  <conditionalFormatting sqref="I665:J665">
    <cfRule type="endsWith" dxfId="6926" priority="642" operator="endsWith" text="No">
      <formula>RIGHT(I665,LEN("No"))="No"</formula>
    </cfRule>
    <cfRule type="containsText" dxfId="6925" priority="644" operator="containsText" text="Select">
      <formula>NOT(ISERROR(SEARCH("Select",I665)))</formula>
    </cfRule>
  </conditionalFormatting>
  <conditionalFormatting sqref="I665:J665">
    <cfRule type="containsText" dxfId="6924" priority="643" operator="containsText" text="Not Addressed">
      <formula>NOT(ISERROR(SEARCH("Not Addressed",I665)))</formula>
    </cfRule>
  </conditionalFormatting>
  <conditionalFormatting sqref="I676:J676">
    <cfRule type="endsWith" dxfId="6923" priority="639" operator="endsWith" text="No">
      <formula>RIGHT(I676,LEN("No"))="No"</formula>
    </cfRule>
    <cfRule type="containsText" dxfId="6922" priority="641" operator="containsText" text="Select">
      <formula>NOT(ISERROR(SEARCH("Select",I676)))</formula>
    </cfRule>
  </conditionalFormatting>
  <conditionalFormatting sqref="I676:J676">
    <cfRule type="containsText" dxfId="6921" priority="640" operator="containsText" text="Not Addressed">
      <formula>NOT(ISERROR(SEARCH("Not Addressed",I676)))</formula>
    </cfRule>
  </conditionalFormatting>
  <conditionalFormatting sqref="N676:O676">
    <cfRule type="endsWith" dxfId="6920" priority="636" operator="endsWith" text="No">
      <formula>RIGHT(N676,LEN("No"))="No"</formula>
    </cfRule>
    <cfRule type="containsText" dxfId="6919" priority="638" operator="containsText" text="Select">
      <formula>NOT(ISERROR(SEARCH("Select",N676)))</formula>
    </cfRule>
  </conditionalFormatting>
  <conditionalFormatting sqref="N676:O676">
    <cfRule type="containsText" dxfId="6918" priority="637" operator="containsText" text="Not Addressed">
      <formula>NOT(ISERROR(SEARCH("Not Addressed",N676)))</formula>
    </cfRule>
  </conditionalFormatting>
  <conditionalFormatting sqref="I681:J681">
    <cfRule type="endsWith" dxfId="6917" priority="633" operator="endsWith" text="No">
      <formula>RIGHT(I681,LEN("No"))="No"</formula>
    </cfRule>
    <cfRule type="containsText" dxfId="6916" priority="635" operator="containsText" text="Select">
      <formula>NOT(ISERROR(SEARCH("Select",I681)))</formula>
    </cfRule>
  </conditionalFormatting>
  <conditionalFormatting sqref="I681:J681">
    <cfRule type="containsText" dxfId="6915" priority="634" operator="containsText" text="Not Addressed">
      <formula>NOT(ISERROR(SEARCH("Not Addressed",I681)))</formula>
    </cfRule>
  </conditionalFormatting>
  <conditionalFormatting sqref="I688:J688">
    <cfRule type="endsWith" dxfId="6914" priority="630" operator="endsWith" text="No">
      <formula>RIGHT(I688,LEN("No"))="No"</formula>
    </cfRule>
    <cfRule type="containsText" dxfId="6913" priority="632" operator="containsText" text="Select">
      <formula>NOT(ISERROR(SEARCH("Select",I688)))</formula>
    </cfRule>
  </conditionalFormatting>
  <conditionalFormatting sqref="I688:J688">
    <cfRule type="containsText" dxfId="6912" priority="631" operator="containsText" text="Not Addressed">
      <formula>NOT(ISERROR(SEARCH("Not Addressed",I688)))</formula>
    </cfRule>
  </conditionalFormatting>
  <conditionalFormatting sqref="N688:O688">
    <cfRule type="endsWith" dxfId="6911" priority="627" operator="endsWith" text="No">
      <formula>RIGHT(N688,LEN("No"))="No"</formula>
    </cfRule>
    <cfRule type="containsText" dxfId="6910" priority="629" operator="containsText" text="Select">
      <formula>NOT(ISERROR(SEARCH("Select",N688)))</formula>
    </cfRule>
  </conditionalFormatting>
  <conditionalFormatting sqref="N688:O688">
    <cfRule type="containsText" dxfId="6909" priority="628" operator="containsText" text="Not Addressed">
      <formula>NOT(ISERROR(SEARCH("Not Addressed",N688)))</formula>
    </cfRule>
  </conditionalFormatting>
  <conditionalFormatting sqref="I693:J693">
    <cfRule type="endsWith" dxfId="6908" priority="624" operator="endsWith" text="No">
      <formula>RIGHT(I693,LEN("No"))="No"</formula>
    </cfRule>
    <cfRule type="containsText" dxfId="6907" priority="626" operator="containsText" text="Select">
      <formula>NOT(ISERROR(SEARCH("Select",I693)))</formula>
    </cfRule>
  </conditionalFormatting>
  <conditionalFormatting sqref="I693:J693">
    <cfRule type="containsText" dxfId="6906" priority="625" operator="containsText" text="Not Addressed">
      <formula>NOT(ISERROR(SEARCH("Not Addressed",I693)))</formula>
    </cfRule>
  </conditionalFormatting>
  <conditionalFormatting sqref="I700:J700">
    <cfRule type="endsWith" dxfId="6905" priority="621" operator="endsWith" text="No">
      <formula>RIGHT(I700,LEN("No"))="No"</formula>
    </cfRule>
    <cfRule type="containsText" dxfId="6904" priority="623" operator="containsText" text="Select">
      <formula>NOT(ISERROR(SEARCH("Select",I700)))</formula>
    </cfRule>
  </conditionalFormatting>
  <conditionalFormatting sqref="I700:J700">
    <cfRule type="containsText" dxfId="6903" priority="622" operator="containsText" text="Not Addressed">
      <formula>NOT(ISERROR(SEARCH("Not Addressed",I700)))</formula>
    </cfRule>
  </conditionalFormatting>
  <conditionalFormatting sqref="N700:O700">
    <cfRule type="endsWith" dxfId="6902" priority="618" operator="endsWith" text="No">
      <formula>RIGHT(N700,LEN("No"))="No"</formula>
    </cfRule>
    <cfRule type="containsText" dxfId="6901" priority="620" operator="containsText" text="Select">
      <formula>NOT(ISERROR(SEARCH("Select",N700)))</formula>
    </cfRule>
  </conditionalFormatting>
  <conditionalFormatting sqref="N700:O700">
    <cfRule type="containsText" dxfId="6900" priority="619" operator="containsText" text="Not Addressed">
      <formula>NOT(ISERROR(SEARCH("Not Addressed",N700)))</formula>
    </cfRule>
  </conditionalFormatting>
  <conditionalFormatting sqref="I705:J705">
    <cfRule type="endsWith" dxfId="6899" priority="615" operator="endsWith" text="No">
      <formula>RIGHT(I705,LEN("No"))="No"</formula>
    </cfRule>
    <cfRule type="containsText" dxfId="6898" priority="617" operator="containsText" text="Select">
      <formula>NOT(ISERROR(SEARCH("Select",I705)))</formula>
    </cfRule>
  </conditionalFormatting>
  <conditionalFormatting sqref="I705:J705">
    <cfRule type="containsText" dxfId="6897" priority="616" operator="containsText" text="Not Addressed">
      <formula>NOT(ISERROR(SEARCH("Not Addressed",I705)))</formula>
    </cfRule>
  </conditionalFormatting>
  <conditionalFormatting sqref="H711:J711">
    <cfRule type="containsText" dxfId="6896" priority="613" operator="containsText" text="Not Addressed">
      <formula>NOT(ISERROR(SEARCH("Not Addressed",H711)))</formula>
    </cfRule>
    <cfRule type="containsText" dxfId="6895" priority="614" operator="containsText" text="Select">
      <formula>NOT(ISERROR(SEARCH("Select",H711)))</formula>
    </cfRule>
  </conditionalFormatting>
  <conditionalFormatting sqref="K715:M715">
    <cfRule type="endsWith" dxfId="6894" priority="611" operator="endsWith" text="No">
      <formula>RIGHT(K715,LEN("No"))="No"</formula>
    </cfRule>
    <cfRule type="containsText" dxfId="6893" priority="612" operator="containsText" text="Select">
      <formula>NOT(ISERROR(SEARCH("Select",K715)))</formula>
    </cfRule>
  </conditionalFormatting>
  <conditionalFormatting sqref="K258:N258">
    <cfRule type="endsWith" dxfId="6892" priority="609" operator="endsWith" text="No">
      <formula>RIGHT(K258,LEN("No"))="No"</formula>
    </cfRule>
    <cfRule type="containsText" dxfId="6891" priority="610" operator="containsText" text="Select">
      <formula>NOT(ISERROR(SEARCH("Select",K258)))</formula>
    </cfRule>
  </conditionalFormatting>
  <conditionalFormatting sqref="J287:K288 J292:K295">
    <cfRule type="containsText" dxfId="6890" priority="588" operator="containsText" text="Select">
      <formula>NOT(ISERROR(SEARCH("Select",J287)))</formula>
    </cfRule>
  </conditionalFormatting>
  <conditionalFormatting sqref="O291:P291">
    <cfRule type="containsText" dxfId="6889" priority="571" operator="containsText" text="No">
      <formula>NOT(ISERROR(SEARCH("No",O291)))</formula>
    </cfRule>
  </conditionalFormatting>
  <conditionalFormatting sqref="N741:O741 N737:O737 N733:O733">
    <cfRule type="endsWith" dxfId="6888" priority="606" operator="endsWith" text="No">
      <formula>RIGHT(N733,LEN("No"))="No"</formula>
    </cfRule>
    <cfRule type="containsText" dxfId="6887" priority="608" operator="containsText" text="Select">
      <formula>NOT(ISERROR(SEARCH("Select",N733)))</formula>
    </cfRule>
  </conditionalFormatting>
  <conditionalFormatting sqref="N741:O741 N737:O737 N733:O733">
    <cfRule type="containsText" dxfId="6886" priority="607" operator="containsText" text="Not Addressed">
      <formula>NOT(ISERROR(SEARCH("Not Addressed",N733)))</formula>
    </cfRule>
  </conditionalFormatting>
  <conditionalFormatting sqref="N755:O755 N751:O751 N747:O747">
    <cfRule type="endsWith" dxfId="6885" priority="603" operator="endsWith" text="No">
      <formula>RIGHT(N747,LEN("No"))="No"</formula>
    </cfRule>
    <cfRule type="containsText" dxfId="6884" priority="605" operator="containsText" text="Select">
      <formula>NOT(ISERROR(SEARCH("Select",N747)))</formula>
    </cfRule>
  </conditionalFormatting>
  <conditionalFormatting sqref="N755:O755 N751:O751 N747:O747">
    <cfRule type="containsText" dxfId="6883" priority="604" operator="containsText" text="Not Addressed">
      <formula>NOT(ISERROR(SEARCH("Not Addressed",N747)))</formula>
    </cfRule>
  </conditionalFormatting>
  <conditionalFormatting sqref="N769:O769 N765:O765 N761:O761">
    <cfRule type="endsWith" dxfId="6882" priority="600" operator="endsWith" text="No">
      <formula>RIGHT(N761,LEN("No"))="No"</formula>
    </cfRule>
    <cfRule type="containsText" dxfId="6881" priority="602" operator="containsText" text="Select">
      <formula>NOT(ISERROR(SEARCH("Select",N761)))</formula>
    </cfRule>
  </conditionalFormatting>
  <conditionalFormatting sqref="N769:O769 N765:O765 N761:O761">
    <cfRule type="containsText" dxfId="6880" priority="601" operator="containsText" text="Not Addressed">
      <formula>NOT(ISERROR(SEARCH("Not Addressed",N761)))</formula>
    </cfRule>
  </conditionalFormatting>
  <conditionalFormatting sqref="N783:O783 N779:O779 N775:O775">
    <cfRule type="endsWith" dxfId="6879" priority="597" operator="endsWith" text="No">
      <formula>RIGHT(N775,LEN("No"))="No"</formula>
    </cfRule>
    <cfRule type="containsText" dxfId="6878" priority="599" operator="containsText" text="Select">
      <formula>NOT(ISERROR(SEARCH("Select",N775)))</formula>
    </cfRule>
  </conditionalFormatting>
  <conditionalFormatting sqref="N783:O783 N779:O779 N775:O775">
    <cfRule type="containsText" dxfId="6877" priority="598" operator="containsText" text="Not Addressed">
      <formula>NOT(ISERROR(SEARCH("Not Addressed",N775)))</formula>
    </cfRule>
  </conditionalFormatting>
  <conditionalFormatting sqref="N797:O797 N793:O793 N789:O789">
    <cfRule type="endsWith" dxfId="6876" priority="594" operator="endsWith" text="No">
      <formula>RIGHT(N789,LEN("No"))="No"</formula>
    </cfRule>
    <cfRule type="containsText" dxfId="6875" priority="596" operator="containsText" text="Select">
      <formula>NOT(ISERROR(SEARCH("Select",N789)))</formula>
    </cfRule>
  </conditionalFormatting>
  <conditionalFormatting sqref="N797:O797 N793:O793 N789:O789">
    <cfRule type="containsText" dxfId="6874" priority="595" operator="containsText" text="Not Addressed">
      <formula>NOT(ISERROR(SEARCH("Not Addressed",N789)))</formula>
    </cfRule>
  </conditionalFormatting>
  <conditionalFormatting sqref="N811:O812 N807:O807 N803:O803">
    <cfRule type="endsWith" dxfId="6873" priority="591" operator="endsWith" text="No">
      <formula>RIGHT(N803,LEN("No"))="No"</formula>
    </cfRule>
    <cfRule type="containsText" dxfId="6872" priority="593" operator="containsText" text="Select">
      <formula>NOT(ISERROR(SEARCH("Select",N803)))</formula>
    </cfRule>
  </conditionalFormatting>
  <conditionalFormatting sqref="N811:O812 N807:O807 N803:O803">
    <cfRule type="containsText" dxfId="6871" priority="592" operator="containsText" text="Not Addressed">
      <formula>NOT(ISERROR(SEARCH("Not Addressed",N803)))</formula>
    </cfRule>
  </conditionalFormatting>
  <conditionalFormatting sqref="N290:O290">
    <cfRule type="containsText" dxfId="6870" priority="570" operator="containsText" text="Select">
      <formula>NOT(ISERROR(SEARCH("Select",N290)))</formula>
    </cfRule>
  </conditionalFormatting>
  <conditionalFormatting sqref="N290:O290">
    <cfRule type="containsText" dxfId="6869" priority="569" operator="containsText" text="No">
      <formula>NOT(ISERROR(SEARCH("No",N290)))</formula>
    </cfRule>
  </conditionalFormatting>
  <conditionalFormatting sqref="O295:P295">
    <cfRule type="containsText" dxfId="6868" priority="568" operator="containsText" text="Select">
      <formula>NOT(ISERROR(SEARCH("Select",O295)))</formula>
    </cfRule>
  </conditionalFormatting>
  <conditionalFormatting sqref="J287:K288 J292:K295">
    <cfRule type="containsText" dxfId="6867" priority="587" operator="containsText" text="No">
      <formula>NOT(ISERROR(SEARCH("No",J287)))</formula>
    </cfRule>
  </conditionalFormatting>
  <conditionalFormatting sqref="I286:J286">
    <cfRule type="containsText" dxfId="6866" priority="586" operator="containsText" text="Select">
      <formula>NOT(ISERROR(SEARCH("Select",I286)))</formula>
    </cfRule>
  </conditionalFormatting>
  <conditionalFormatting sqref="I286:J286">
    <cfRule type="containsText" dxfId="6865" priority="585" operator="containsText" text="No">
      <formula>NOT(ISERROR(SEARCH("No",I286)))</formula>
    </cfRule>
  </conditionalFormatting>
  <conditionalFormatting sqref="J291:K291">
    <cfRule type="containsText" dxfId="6864" priority="584" operator="containsText" text="Select">
      <formula>NOT(ISERROR(SEARCH("Select",J291)))</formula>
    </cfRule>
  </conditionalFormatting>
  <conditionalFormatting sqref="J291:K291">
    <cfRule type="containsText" dxfId="6863" priority="583" operator="containsText" text="No">
      <formula>NOT(ISERROR(SEARCH("No",J291)))</formula>
    </cfRule>
  </conditionalFormatting>
  <conditionalFormatting sqref="I290:J290">
    <cfRule type="containsText" dxfId="6862" priority="582" operator="containsText" text="Select">
      <formula>NOT(ISERROR(SEARCH("Select",I290)))</formula>
    </cfRule>
  </conditionalFormatting>
  <conditionalFormatting sqref="I290:J290">
    <cfRule type="containsText" dxfId="6861" priority="581" operator="containsText" text="No">
      <formula>NOT(ISERROR(SEARCH("No",I290)))</formula>
    </cfRule>
  </conditionalFormatting>
  <conditionalFormatting sqref="O283:P283">
    <cfRule type="containsText" dxfId="6860" priority="580" operator="containsText" text="Select">
      <formula>NOT(ISERROR(SEARCH("Select",O283)))</formula>
    </cfRule>
  </conditionalFormatting>
  <conditionalFormatting sqref="O283:P283">
    <cfRule type="containsText" dxfId="6859" priority="579" operator="containsText" text="No">
      <formula>NOT(ISERROR(SEARCH("No",O283)))</formula>
    </cfRule>
  </conditionalFormatting>
  <conditionalFormatting sqref="O287:P288">
    <cfRule type="containsText" dxfId="6858" priority="576" operator="containsText" text="Select">
      <formula>NOT(ISERROR(SEARCH("Select",O287)))</formula>
    </cfRule>
  </conditionalFormatting>
  <conditionalFormatting sqref="N282:O282">
    <cfRule type="containsText" dxfId="6857" priority="578" operator="containsText" text="Select">
      <formula>NOT(ISERROR(SEARCH("Select",N282)))</formula>
    </cfRule>
  </conditionalFormatting>
  <conditionalFormatting sqref="N282:O282">
    <cfRule type="containsText" dxfId="6856" priority="577" operator="containsText" text="No">
      <formula>NOT(ISERROR(SEARCH("No",N282)))</formula>
    </cfRule>
  </conditionalFormatting>
  <conditionalFormatting sqref="O287:P288">
    <cfRule type="containsText" dxfId="6855" priority="575" operator="containsText" text="No">
      <formula>NOT(ISERROR(SEARCH("No",O287)))</formula>
    </cfRule>
  </conditionalFormatting>
  <conditionalFormatting sqref="N286:O286">
    <cfRule type="containsText" dxfId="6854" priority="574" operator="containsText" text="Select">
      <formula>NOT(ISERROR(SEARCH("Select",N286)))</formula>
    </cfRule>
  </conditionalFormatting>
  <conditionalFormatting sqref="N286:O286">
    <cfRule type="containsText" dxfId="6853" priority="573" operator="containsText" text="No">
      <formula>NOT(ISERROR(SEARCH("No",N286)))</formula>
    </cfRule>
  </conditionalFormatting>
  <conditionalFormatting sqref="O291:P291">
    <cfRule type="containsText" dxfId="6852" priority="572" operator="containsText" text="Select">
      <formula>NOT(ISERROR(SEARCH("Select",O291)))</formula>
    </cfRule>
  </conditionalFormatting>
  <conditionalFormatting sqref="O310:P310">
    <cfRule type="containsText" dxfId="6851" priority="540" operator="containsText" text="No">
      <formula>NOT(ISERROR(SEARCH("No",O310)))</formula>
    </cfRule>
  </conditionalFormatting>
  <conditionalFormatting sqref="N309:O309">
    <cfRule type="containsText" dxfId="6850" priority="539" operator="containsText" text="Select">
      <formula>NOT(ISERROR(SEARCH("Select",N309)))</formula>
    </cfRule>
  </conditionalFormatting>
  <conditionalFormatting sqref="O295:P295">
    <cfRule type="containsText" dxfId="6849" priority="567" operator="containsText" text="No">
      <formula>NOT(ISERROR(SEARCH("No",O295)))</formula>
    </cfRule>
  </conditionalFormatting>
  <conditionalFormatting sqref="N294:O294">
    <cfRule type="containsText" dxfId="6848" priority="566" operator="containsText" text="Select">
      <formula>NOT(ISERROR(SEARCH("Select",N294)))</formula>
    </cfRule>
  </conditionalFormatting>
  <conditionalFormatting sqref="N294:O294">
    <cfRule type="containsText" dxfId="6847" priority="565" operator="containsText" text="No">
      <formula>NOT(ISERROR(SEARCH("No",N294)))</formula>
    </cfRule>
  </conditionalFormatting>
  <conditionalFormatting sqref="G301 L301">
    <cfRule type="cellIs" dxfId="6846" priority="563" operator="equal">
      <formula>"FALSE"</formula>
    </cfRule>
  </conditionalFormatting>
  <conditionalFormatting sqref="G301 L301">
    <cfRule type="cellIs" dxfId="6845" priority="564" operator="equal">
      <formula>"TRUE"</formula>
    </cfRule>
  </conditionalFormatting>
  <conditionalFormatting sqref="O311:P311">
    <cfRule type="containsText" dxfId="6844" priority="560" operator="containsText" text="Select">
      <formula>NOT(ISERROR(SEARCH("Select",O311)))</formula>
    </cfRule>
  </conditionalFormatting>
  <conditionalFormatting sqref="O311:P311 J302:K302">
    <cfRule type="containsText" dxfId="6843" priority="561" operator="containsText" text="No">
      <formula>NOT(ISERROR(SEARCH("No",J302)))</formula>
    </cfRule>
  </conditionalFormatting>
  <conditionalFormatting sqref="J306:K307 J311:K314">
    <cfRule type="containsText" dxfId="6842" priority="557" operator="containsText" text="Select">
      <formula>NOT(ISERROR(SEARCH("Select",J306)))</formula>
    </cfRule>
  </conditionalFormatting>
  <conditionalFormatting sqref="I301:J301">
    <cfRule type="containsText" dxfId="6841" priority="559" operator="containsText" text="Select">
      <formula>NOT(ISERROR(SEARCH("Select",I301)))</formula>
    </cfRule>
  </conditionalFormatting>
  <conditionalFormatting sqref="O557:P557">
    <cfRule type="containsText" dxfId="6840" priority="137" operator="containsText" text="No">
      <formula>NOT(ISERROR(SEARCH("No",O557)))</formula>
    </cfRule>
  </conditionalFormatting>
  <conditionalFormatting sqref="I301:J301">
    <cfRule type="containsText" dxfId="6839" priority="558" operator="containsText" text="No">
      <formula>NOT(ISERROR(SEARCH("No",I301)))</formula>
    </cfRule>
  </conditionalFormatting>
  <conditionalFormatting sqref="N556:O556">
    <cfRule type="containsText" dxfId="6838" priority="136" operator="containsText" text="Select">
      <formula>NOT(ISERROR(SEARCH("Select",N556)))</formula>
    </cfRule>
  </conditionalFormatting>
  <conditionalFormatting sqref="N556:O556">
    <cfRule type="containsText" dxfId="6837" priority="135" operator="containsText" text="No">
      <formula>NOT(ISERROR(SEARCH("No",N556)))</formula>
    </cfRule>
  </conditionalFormatting>
  <conditionalFormatting sqref="O561:P561">
    <cfRule type="containsText" dxfId="6836" priority="134" operator="containsText" text="Select">
      <formula>NOT(ISERROR(SEARCH("Select",O561)))</formula>
    </cfRule>
  </conditionalFormatting>
  <conditionalFormatting sqref="J306:K307 J311:K314">
    <cfRule type="containsText" dxfId="6835" priority="556" operator="containsText" text="No">
      <formula>NOT(ISERROR(SEARCH("No",J306)))</formula>
    </cfRule>
  </conditionalFormatting>
  <conditionalFormatting sqref="I305:J305">
    <cfRule type="containsText" dxfId="6834" priority="555" operator="containsText" text="Select">
      <formula>NOT(ISERROR(SEARCH("Select",I305)))</formula>
    </cfRule>
  </conditionalFormatting>
  <conditionalFormatting sqref="I305:J305">
    <cfRule type="containsText" dxfId="6833" priority="554" operator="containsText" text="No">
      <formula>NOT(ISERROR(SEARCH("No",I305)))</formula>
    </cfRule>
  </conditionalFormatting>
  <conditionalFormatting sqref="J310:K310">
    <cfRule type="containsText" dxfId="6832" priority="553" operator="containsText" text="Select">
      <formula>NOT(ISERROR(SEARCH("Select",J310)))</formula>
    </cfRule>
  </conditionalFormatting>
  <conditionalFormatting sqref="J310:K310">
    <cfRule type="containsText" dxfId="6831" priority="552" operator="containsText" text="No">
      <formula>NOT(ISERROR(SEARCH("No",J310)))</formula>
    </cfRule>
  </conditionalFormatting>
  <conditionalFormatting sqref="I309:J309">
    <cfRule type="containsText" dxfId="6830" priority="551" operator="containsText" text="Select">
      <formula>NOT(ISERROR(SEARCH("Select",I309)))</formula>
    </cfRule>
  </conditionalFormatting>
  <conditionalFormatting sqref="I309:J309">
    <cfRule type="containsText" dxfId="6829" priority="550" operator="containsText" text="No">
      <formula>NOT(ISERROR(SEARCH("No",I309)))</formula>
    </cfRule>
  </conditionalFormatting>
  <conditionalFormatting sqref="O302:P302">
    <cfRule type="containsText" dxfId="6828" priority="549" operator="containsText" text="Select">
      <formula>NOT(ISERROR(SEARCH("Select",O302)))</formula>
    </cfRule>
  </conditionalFormatting>
  <conditionalFormatting sqref="O302:P302">
    <cfRule type="containsText" dxfId="6827" priority="548" operator="containsText" text="No">
      <formula>NOT(ISERROR(SEARCH("No",O302)))</formula>
    </cfRule>
  </conditionalFormatting>
  <conditionalFormatting sqref="O306:P307">
    <cfRule type="containsText" dxfId="6826" priority="545" operator="containsText" text="Select">
      <formula>NOT(ISERROR(SEARCH("Select",O306)))</formula>
    </cfRule>
  </conditionalFormatting>
  <conditionalFormatting sqref="N301:O301">
    <cfRule type="containsText" dxfId="6825" priority="547" operator="containsText" text="Select">
      <formula>NOT(ISERROR(SEARCH("Select",N301)))</formula>
    </cfRule>
  </conditionalFormatting>
  <conditionalFormatting sqref="N301:O301">
    <cfRule type="containsText" dxfId="6824" priority="546" operator="containsText" text="No">
      <formula>NOT(ISERROR(SEARCH("No",N301)))</formula>
    </cfRule>
  </conditionalFormatting>
  <conditionalFormatting sqref="O306:P307">
    <cfRule type="containsText" dxfId="6823" priority="544" operator="containsText" text="No">
      <formula>NOT(ISERROR(SEARCH("No",O306)))</formula>
    </cfRule>
  </conditionalFormatting>
  <conditionalFormatting sqref="N305:O305">
    <cfRule type="containsText" dxfId="6822" priority="543" operator="containsText" text="Select">
      <formula>NOT(ISERROR(SEARCH("Select",N305)))</formula>
    </cfRule>
  </conditionalFormatting>
  <conditionalFormatting sqref="N305:O305">
    <cfRule type="containsText" dxfId="6821" priority="542" operator="containsText" text="No">
      <formula>NOT(ISERROR(SEARCH("No",N305)))</formula>
    </cfRule>
  </conditionalFormatting>
  <conditionalFormatting sqref="O310:P310">
    <cfRule type="containsText" dxfId="6820" priority="541" operator="containsText" text="Select">
      <formula>NOT(ISERROR(SEARCH("Select",O310)))</formula>
    </cfRule>
  </conditionalFormatting>
  <conditionalFormatting sqref="O314:P314">
    <cfRule type="containsText" dxfId="6819" priority="536" operator="containsText" text="No">
      <formula>NOT(ISERROR(SEARCH("No",O314)))</formula>
    </cfRule>
  </conditionalFormatting>
  <conditionalFormatting sqref="N313:O313">
    <cfRule type="containsText" dxfId="6818" priority="535" operator="containsText" text="Select">
      <formula>NOT(ISERROR(SEARCH("Select",N313)))</formula>
    </cfRule>
  </conditionalFormatting>
  <conditionalFormatting sqref="N313:O313">
    <cfRule type="containsText" dxfId="6817" priority="534" operator="containsText" text="No">
      <formula>NOT(ISERROR(SEARCH("No",N313)))</formula>
    </cfRule>
  </conditionalFormatting>
  <conditionalFormatting sqref="O329:P329">
    <cfRule type="containsText" dxfId="6816" priority="509" operator="containsText" text="No">
      <formula>NOT(ISERROR(SEARCH("No",O329)))</formula>
    </cfRule>
  </conditionalFormatting>
  <conditionalFormatting sqref="N328:O328">
    <cfRule type="containsText" dxfId="6815" priority="508" operator="containsText" text="Select">
      <formula>NOT(ISERROR(SEARCH("Select",N328)))</formula>
    </cfRule>
  </conditionalFormatting>
  <conditionalFormatting sqref="N328:O328">
    <cfRule type="containsText" dxfId="6814" priority="507" operator="containsText" text="No">
      <formula>NOT(ISERROR(SEARCH("No",N328)))</formula>
    </cfRule>
  </conditionalFormatting>
  <conditionalFormatting sqref="O333:P333">
    <cfRule type="containsText" dxfId="6813" priority="506" operator="containsText" text="Select">
      <formula>NOT(ISERROR(SEARCH("Select",O333)))</formula>
    </cfRule>
  </conditionalFormatting>
  <conditionalFormatting sqref="G320 L320">
    <cfRule type="cellIs" dxfId="6812" priority="532" operator="equal">
      <formula>"FALSE"</formula>
    </cfRule>
  </conditionalFormatting>
  <conditionalFormatting sqref="G320 L320">
    <cfRule type="cellIs" dxfId="6811" priority="533" operator="equal">
      <formula>"TRUE"</formula>
    </cfRule>
  </conditionalFormatting>
  <conditionalFormatting sqref="J321:K321">
    <cfRule type="containsText" dxfId="6810" priority="531" operator="containsText" text="Select">
      <formula>NOT(ISERROR(SEARCH("Select",J321)))</formula>
    </cfRule>
  </conditionalFormatting>
  <conditionalFormatting sqref="O330:P330">
    <cfRule type="containsText" dxfId="6809" priority="529" operator="containsText" text="Select">
      <formula>NOT(ISERROR(SEARCH("Select",O330)))</formula>
    </cfRule>
  </conditionalFormatting>
  <conditionalFormatting sqref="O330:P330 J321:K321">
    <cfRule type="containsText" dxfId="6808" priority="530" operator="containsText" text="No">
      <formula>NOT(ISERROR(SEARCH("No",J321)))</formula>
    </cfRule>
  </conditionalFormatting>
  <conditionalFormatting sqref="J325:K326 J330:K333">
    <cfRule type="containsText" dxfId="6807" priority="526" operator="containsText" text="Select">
      <formula>NOT(ISERROR(SEARCH("Select",J325)))</formula>
    </cfRule>
  </conditionalFormatting>
  <conditionalFormatting sqref="I320:J320">
    <cfRule type="containsText" dxfId="6806" priority="528" operator="containsText" text="Select">
      <formula>NOT(ISERROR(SEARCH("Select",I320)))</formula>
    </cfRule>
  </conditionalFormatting>
  <conditionalFormatting sqref="I320:J320">
    <cfRule type="containsText" dxfId="6805" priority="527" operator="containsText" text="No">
      <formula>NOT(ISERROR(SEARCH("No",I320)))</formula>
    </cfRule>
  </conditionalFormatting>
  <conditionalFormatting sqref="J325:K326 J330:K333">
    <cfRule type="containsText" dxfId="6804" priority="525" operator="containsText" text="No">
      <formula>NOT(ISERROR(SEARCH("No",J325)))</formula>
    </cfRule>
  </conditionalFormatting>
  <conditionalFormatting sqref="I324:J324">
    <cfRule type="containsText" dxfId="6803" priority="524" operator="containsText" text="Select">
      <formula>NOT(ISERROR(SEARCH("Select",I324)))</formula>
    </cfRule>
  </conditionalFormatting>
  <conditionalFormatting sqref="I324:J324">
    <cfRule type="containsText" dxfId="6802" priority="523" operator="containsText" text="No">
      <formula>NOT(ISERROR(SEARCH("No",I324)))</formula>
    </cfRule>
  </conditionalFormatting>
  <conditionalFormatting sqref="J329:K329">
    <cfRule type="containsText" dxfId="6801" priority="522" operator="containsText" text="Select">
      <formula>NOT(ISERROR(SEARCH("Select",J329)))</formula>
    </cfRule>
  </conditionalFormatting>
  <conditionalFormatting sqref="J329:K329">
    <cfRule type="containsText" dxfId="6800" priority="521" operator="containsText" text="No">
      <formula>NOT(ISERROR(SEARCH("No",J329)))</formula>
    </cfRule>
  </conditionalFormatting>
  <conditionalFormatting sqref="I328:J328">
    <cfRule type="containsText" dxfId="6799" priority="520" operator="containsText" text="Select">
      <formula>NOT(ISERROR(SEARCH("Select",I328)))</formula>
    </cfRule>
  </conditionalFormatting>
  <conditionalFormatting sqref="I328:J328">
    <cfRule type="containsText" dxfId="6798" priority="519" operator="containsText" text="No">
      <formula>NOT(ISERROR(SEARCH("No",I328)))</formula>
    </cfRule>
  </conditionalFormatting>
  <conditionalFormatting sqref="O321:P321">
    <cfRule type="containsText" dxfId="6797" priority="518" operator="containsText" text="Select">
      <formula>NOT(ISERROR(SEARCH("Select",O321)))</formula>
    </cfRule>
  </conditionalFormatting>
  <conditionalFormatting sqref="O321:P321">
    <cfRule type="containsText" dxfId="6796" priority="517" operator="containsText" text="No">
      <formula>NOT(ISERROR(SEARCH("No",O321)))</formula>
    </cfRule>
  </conditionalFormatting>
  <conditionalFormatting sqref="O325:P326">
    <cfRule type="containsText" dxfId="6795" priority="514" operator="containsText" text="Select">
      <formula>NOT(ISERROR(SEARCH("Select",O325)))</formula>
    </cfRule>
  </conditionalFormatting>
  <conditionalFormatting sqref="N320:O320">
    <cfRule type="containsText" dxfId="6794" priority="516" operator="containsText" text="Select">
      <formula>NOT(ISERROR(SEARCH("Select",N320)))</formula>
    </cfRule>
  </conditionalFormatting>
  <conditionalFormatting sqref="N320:O320">
    <cfRule type="containsText" dxfId="6793" priority="515" operator="containsText" text="No">
      <formula>NOT(ISERROR(SEARCH("No",N320)))</formula>
    </cfRule>
  </conditionalFormatting>
  <conditionalFormatting sqref="N324:O324">
    <cfRule type="containsText" dxfId="6792" priority="511" operator="containsText" text="No">
      <formula>NOT(ISERROR(SEARCH("No",N324)))</formula>
    </cfRule>
  </conditionalFormatting>
  <conditionalFormatting sqref="O329:P329">
    <cfRule type="containsText" dxfId="6791" priority="510" operator="containsText" text="Select">
      <formula>NOT(ISERROR(SEARCH("Select",O329)))</formula>
    </cfRule>
  </conditionalFormatting>
  <conditionalFormatting sqref="O333:P333">
    <cfRule type="containsText" dxfId="6790" priority="505" operator="containsText" text="No">
      <formula>NOT(ISERROR(SEARCH("No",O333)))</formula>
    </cfRule>
  </conditionalFormatting>
  <conditionalFormatting sqref="N332:O332">
    <cfRule type="containsText" dxfId="6789" priority="504" operator="containsText" text="Select">
      <formula>NOT(ISERROR(SEARCH("Select",N332)))</formula>
    </cfRule>
  </conditionalFormatting>
  <conditionalFormatting sqref="N332:O332">
    <cfRule type="containsText" dxfId="6788" priority="503" operator="containsText" text="No">
      <formula>NOT(ISERROR(SEARCH("No",N332)))</formula>
    </cfRule>
  </conditionalFormatting>
  <conditionalFormatting sqref="O348:P348">
    <cfRule type="containsText" dxfId="6787" priority="478" operator="containsText" text="No">
      <formula>NOT(ISERROR(SEARCH("No",O348)))</formula>
    </cfRule>
  </conditionalFormatting>
  <conditionalFormatting sqref="N347:O347">
    <cfRule type="containsText" dxfId="6786" priority="477" operator="containsText" text="Select">
      <formula>NOT(ISERROR(SEARCH("Select",N347)))</formula>
    </cfRule>
  </conditionalFormatting>
  <conditionalFormatting sqref="N347:O347">
    <cfRule type="containsText" dxfId="6785" priority="476" operator="containsText" text="No">
      <formula>NOT(ISERROR(SEARCH("No",N347)))</formula>
    </cfRule>
  </conditionalFormatting>
  <conditionalFormatting sqref="O352:P352">
    <cfRule type="containsText" dxfId="6784" priority="475" operator="containsText" text="Select">
      <formula>NOT(ISERROR(SEARCH("Select",O352)))</formula>
    </cfRule>
  </conditionalFormatting>
  <conditionalFormatting sqref="G339 L339">
    <cfRule type="cellIs" dxfId="6783" priority="501" operator="equal">
      <formula>"FALSE"</formula>
    </cfRule>
  </conditionalFormatting>
  <conditionalFormatting sqref="G339 L339">
    <cfRule type="cellIs" dxfId="6782" priority="502" operator="equal">
      <formula>"TRUE"</formula>
    </cfRule>
  </conditionalFormatting>
  <conditionalFormatting sqref="J340:K340">
    <cfRule type="containsText" dxfId="6781" priority="500" operator="containsText" text="Select">
      <formula>NOT(ISERROR(SEARCH("Select",J340)))</formula>
    </cfRule>
  </conditionalFormatting>
  <conditionalFormatting sqref="O349:P349">
    <cfRule type="containsText" dxfId="6780" priority="498" operator="containsText" text="Select">
      <formula>NOT(ISERROR(SEARCH("Select",O349)))</formula>
    </cfRule>
  </conditionalFormatting>
  <conditionalFormatting sqref="O349:P349 J340:K340">
    <cfRule type="containsText" dxfId="6779" priority="499" operator="containsText" text="No">
      <formula>NOT(ISERROR(SEARCH("No",J340)))</formula>
    </cfRule>
  </conditionalFormatting>
  <conditionalFormatting sqref="J344:K345 J349:K352">
    <cfRule type="containsText" dxfId="6778" priority="495" operator="containsText" text="Select">
      <formula>NOT(ISERROR(SEARCH("Select",J344)))</formula>
    </cfRule>
  </conditionalFormatting>
  <conditionalFormatting sqref="I339:J339">
    <cfRule type="containsText" dxfId="6777" priority="497" operator="containsText" text="Select">
      <formula>NOT(ISERROR(SEARCH("Select",I339)))</formula>
    </cfRule>
  </conditionalFormatting>
  <conditionalFormatting sqref="I339:J339">
    <cfRule type="containsText" dxfId="6776" priority="496" operator="containsText" text="No">
      <formula>NOT(ISERROR(SEARCH("No",I339)))</formula>
    </cfRule>
  </conditionalFormatting>
  <conditionalFormatting sqref="J344:K345 J349:K352">
    <cfRule type="containsText" dxfId="6775" priority="494" operator="containsText" text="No">
      <formula>NOT(ISERROR(SEARCH("No",J344)))</formula>
    </cfRule>
  </conditionalFormatting>
  <conditionalFormatting sqref="I343:J343">
    <cfRule type="containsText" dxfId="6774" priority="493" operator="containsText" text="Select">
      <formula>NOT(ISERROR(SEARCH("Select",I343)))</formula>
    </cfRule>
  </conditionalFormatting>
  <conditionalFormatting sqref="I343:J343">
    <cfRule type="containsText" dxfId="6773" priority="492" operator="containsText" text="No">
      <formula>NOT(ISERROR(SEARCH("No",I343)))</formula>
    </cfRule>
  </conditionalFormatting>
  <conditionalFormatting sqref="J348:K348">
    <cfRule type="containsText" dxfId="6772" priority="491" operator="containsText" text="Select">
      <formula>NOT(ISERROR(SEARCH("Select",J348)))</formula>
    </cfRule>
  </conditionalFormatting>
  <conditionalFormatting sqref="J348:K348">
    <cfRule type="containsText" dxfId="6771" priority="490" operator="containsText" text="No">
      <formula>NOT(ISERROR(SEARCH("No",J348)))</formula>
    </cfRule>
  </conditionalFormatting>
  <conditionalFormatting sqref="I347:J347">
    <cfRule type="containsText" dxfId="6770" priority="489" operator="containsText" text="Select">
      <formula>NOT(ISERROR(SEARCH("Select",I347)))</formula>
    </cfRule>
  </conditionalFormatting>
  <conditionalFormatting sqref="O340:P340">
    <cfRule type="containsText" dxfId="6769" priority="486" operator="containsText" text="No">
      <formula>NOT(ISERROR(SEARCH("No",O340)))</formula>
    </cfRule>
  </conditionalFormatting>
  <conditionalFormatting sqref="O344:P345">
    <cfRule type="containsText" dxfId="6768" priority="483" operator="containsText" text="Select">
      <formula>NOT(ISERROR(SEARCH("Select",O344)))</formula>
    </cfRule>
  </conditionalFormatting>
  <conditionalFormatting sqref="N339:O339">
    <cfRule type="containsText" dxfId="6767" priority="485" operator="containsText" text="Select">
      <formula>NOT(ISERROR(SEARCH("Select",N339)))</formula>
    </cfRule>
  </conditionalFormatting>
  <conditionalFormatting sqref="N339:O339">
    <cfRule type="containsText" dxfId="6766" priority="484" operator="containsText" text="No">
      <formula>NOT(ISERROR(SEARCH("No",N339)))</formula>
    </cfRule>
  </conditionalFormatting>
  <conditionalFormatting sqref="O344:P345">
    <cfRule type="containsText" dxfId="6765" priority="482" operator="containsText" text="No">
      <formula>NOT(ISERROR(SEARCH("No",O344)))</formula>
    </cfRule>
  </conditionalFormatting>
  <conditionalFormatting sqref="N343:O343">
    <cfRule type="containsText" dxfId="6764" priority="481" operator="containsText" text="Select">
      <formula>NOT(ISERROR(SEARCH("Select",N343)))</formula>
    </cfRule>
  </conditionalFormatting>
  <conditionalFormatting sqref="N343:O343">
    <cfRule type="containsText" dxfId="6763" priority="480" operator="containsText" text="No">
      <formula>NOT(ISERROR(SEARCH("No",N343)))</formula>
    </cfRule>
  </conditionalFormatting>
  <conditionalFormatting sqref="O348:P348">
    <cfRule type="containsText" dxfId="6762" priority="479" operator="containsText" text="Select">
      <formula>NOT(ISERROR(SEARCH("Select",O348)))</formula>
    </cfRule>
  </conditionalFormatting>
  <conditionalFormatting sqref="O352:P352">
    <cfRule type="containsText" dxfId="6761" priority="474" operator="containsText" text="No">
      <formula>NOT(ISERROR(SEARCH("No",O352)))</formula>
    </cfRule>
  </conditionalFormatting>
  <conditionalFormatting sqref="N351:O351">
    <cfRule type="containsText" dxfId="6760" priority="473" operator="containsText" text="Select">
      <formula>NOT(ISERROR(SEARCH("Select",N351)))</formula>
    </cfRule>
  </conditionalFormatting>
  <conditionalFormatting sqref="N351:O351">
    <cfRule type="containsText" dxfId="6759" priority="472" operator="containsText" text="No">
      <formula>NOT(ISERROR(SEARCH("No",N351)))</formula>
    </cfRule>
  </conditionalFormatting>
  <conditionalFormatting sqref="O367:P367">
    <cfRule type="containsText" dxfId="6758" priority="447" operator="containsText" text="No">
      <formula>NOT(ISERROR(SEARCH("No",O367)))</formula>
    </cfRule>
  </conditionalFormatting>
  <conditionalFormatting sqref="N366:O366">
    <cfRule type="containsText" dxfId="6757" priority="446" operator="containsText" text="Select">
      <formula>NOT(ISERROR(SEARCH("Select",N366)))</formula>
    </cfRule>
  </conditionalFormatting>
  <conditionalFormatting sqref="N366:O366">
    <cfRule type="containsText" dxfId="6756" priority="445" operator="containsText" text="No">
      <formula>NOT(ISERROR(SEARCH("No",N366)))</formula>
    </cfRule>
  </conditionalFormatting>
  <conditionalFormatting sqref="O371:P371">
    <cfRule type="containsText" dxfId="6755" priority="444" operator="containsText" text="Select">
      <formula>NOT(ISERROR(SEARCH("Select",O371)))</formula>
    </cfRule>
  </conditionalFormatting>
  <conditionalFormatting sqref="G358 L358">
    <cfRule type="cellIs" dxfId="6754" priority="470" operator="equal">
      <formula>"FALSE"</formula>
    </cfRule>
  </conditionalFormatting>
  <conditionalFormatting sqref="G358 L358">
    <cfRule type="cellIs" dxfId="6753" priority="471" operator="equal">
      <formula>"TRUE"</formula>
    </cfRule>
  </conditionalFormatting>
  <conditionalFormatting sqref="J359:K359">
    <cfRule type="containsText" dxfId="6752" priority="469" operator="containsText" text="Select">
      <formula>NOT(ISERROR(SEARCH("Select",J359)))</formula>
    </cfRule>
  </conditionalFormatting>
  <conditionalFormatting sqref="O368:P368">
    <cfRule type="containsText" dxfId="6751" priority="467" operator="containsText" text="Select">
      <formula>NOT(ISERROR(SEARCH("Select",O368)))</formula>
    </cfRule>
  </conditionalFormatting>
  <conditionalFormatting sqref="O368:P368 J359:K359">
    <cfRule type="containsText" dxfId="6750" priority="468" operator="containsText" text="No">
      <formula>NOT(ISERROR(SEARCH("No",J359)))</formula>
    </cfRule>
  </conditionalFormatting>
  <conditionalFormatting sqref="J363:K364 J368:K371">
    <cfRule type="containsText" dxfId="6749" priority="464" operator="containsText" text="Select">
      <formula>NOT(ISERROR(SEARCH("Select",J363)))</formula>
    </cfRule>
  </conditionalFormatting>
  <conditionalFormatting sqref="I358:J358">
    <cfRule type="containsText" dxfId="6748" priority="466" operator="containsText" text="Select">
      <formula>NOT(ISERROR(SEARCH("Select",I358)))</formula>
    </cfRule>
  </conditionalFormatting>
  <conditionalFormatting sqref="I358:J358">
    <cfRule type="containsText" dxfId="6747" priority="465" operator="containsText" text="No">
      <formula>NOT(ISERROR(SEARCH("No",I358)))</formula>
    </cfRule>
  </conditionalFormatting>
  <conditionalFormatting sqref="I362:J362">
    <cfRule type="containsText" dxfId="6746" priority="461" operator="containsText" text="No">
      <formula>NOT(ISERROR(SEARCH("No",I362)))</formula>
    </cfRule>
  </conditionalFormatting>
  <conditionalFormatting sqref="J367:K367">
    <cfRule type="containsText" dxfId="6745" priority="460" operator="containsText" text="Select">
      <formula>NOT(ISERROR(SEARCH("Select",J367)))</formula>
    </cfRule>
  </conditionalFormatting>
  <conditionalFormatting sqref="J367:K367">
    <cfRule type="containsText" dxfId="6744" priority="459" operator="containsText" text="No">
      <formula>NOT(ISERROR(SEARCH("No",J367)))</formula>
    </cfRule>
  </conditionalFormatting>
  <conditionalFormatting sqref="I366:J366">
    <cfRule type="containsText" dxfId="6743" priority="458" operator="containsText" text="Select">
      <formula>NOT(ISERROR(SEARCH("Select",I366)))</formula>
    </cfRule>
  </conditionalFormatting>
  <conditionalFormatting sqref="I366:J366">
    <cfRule type="containsText" dxfId="6742" priority="457" operator="containsText" text="No">
      <formula>NOT(ISERROR(SEARCH("No",I366)))</formula>
    </cfRule>
  </conditionalFormatting>
  <conditionalFormatting sqref="O359:P359">
    <cfRule type="containsText" dxfId="6741" priority="456" operator="containsText" text="Select">
      <formula>NOT(ISERROR(SEARCH("Select",O359)))</formula>
    </cfRule>
  </conditionalFormatting>
  <conditionalFormatting sqref="O359:P359">
    <cfRule type="containsText" dxfId="6740" priority="455" operator="containsText" text="No">
      <formula>NOT(ISERROR(SEARCH("No",O359)))</formula>
    </cfRule>
  </conditionalFormatting>
  <conditionalFormatting sqref="O363:P364">
    <cfRule type="containsText" dxfId="6739" priority="452" operator="containsText" text="Select">
      <formula>NOT(ISERROR(SEARCH("Select",O363)))</formula>
    </cfRule>
  </conditionalFormatting>
  <conditionalFormatting sqref="N358:O358">
    <cfRule type="containsText" dxfId="6738" priority="454" operator="containsText" text="Select">
      <formula>NOT(ISERROR(SEARCH("Select",N358)))</formula>
    </cfRule>
  </conditionalFormatting>
  <conditionalFormatting sqref="N358:O358">
    <cfRule type="containsText" dxfId="6737" priority="453" operator="containsText" text="No">
      <formula>NOT(ISERROR(SEARCH("No",N358)))</formula>
    </cfRule>
  </conditionalFormatting>
  <conditionalFormatting sqref="O363:P364">
    <cfRule type="containsText" dxfId="6736" priority="451" operator="containsText" text="No">
      <formula>NOT(ISERROR(SEARCH("No",O363)))</formula>
    </cfRule>
  </conditionalFormatting>
  <conditionalFormatting sqref="N362:O362">
    <cfRule type="containsText" dxfId="6735" priority="450" operator="containsText" text="Select">
      <formula>NOT(ISERROR(SEARCH("Select",N362)))</formula>
    </cfRule>
  </conditionalFormatting>
  <conditionalFormatting sqref="N362:O362">
    <cfRule type="containsText" dxfId="6734" priority="449" operator="containsText" text="No">
      <formula>NOT(ISERROR(SEARCH("No",N362)))</formula>
    </cfRule>
  </conditionalFormatting>
  <conditionalFormatting sqref="O367:P367">
    <cfRule type="containsText" dxfId="6733" priority="448" operator="containsText" text="Select">
      <formula>NOT(ISERROR(SEARCH("Select",O367)))</formula>
    </cfRule>
  </conditionalFormatting>
  <conditionalFormatting sqref="O371:P371">
    <cfRule type="containsText" dxfId="6732" priority="443" operator="containsText" text="No">
      <formula>NOT(ISERROR(SEARCH("No",O371)))</formula>
    </cfRule>
  </conditionalFormatting>
  <conditionalFormatting sqref="N370:O370">
    <cfRule type="containsText" dxfId="6731" priority="442" operator="containsText" text="Select">
      <formula>NOT(ISERROR(SEARCH("Select",N370)))</formula>
    </cfRule>
  </conditionalFormatting>
  <conditionalFormatting sqref="N370:O370">
    <cfRule type="containsText" dxfId="6730" priority="441" operator="containsText" text="No">
      <formula>NOT(ISERROR(SEARCH("No",N370)))</formula>
    </cfRule>
  </conditionalFormatting>
  <conditionalFormatting sqref="O386:P386">
    <cfRule type="containsText" dxfId="6729" priority="416" operator="containsText" text="No">
      <formula>NOT(ISERROR(SEARCH("No",O386)))</formula>
    </cfRule>
  </conditionalFormatting>
  <conditionalFormatting sqref="O390:P390">
    <cfRule type="containsText" dxfId="6728" priority="413" operator="containsText" text="Select">
      <formula>NOT(ISERROR(SEARCH("Select",O390)))</formula>
    </cfRule>
  </conditionalFormatting>
  <conditionalFormatting sqref="G377 L377">
    <cfRule type="cellIs" dxfId="6727" priority="439" operator="equal">
      <formula>"FALSE"</formula>
    </cfRule>
  </conditionalFormatting>
  <conditionalFormatting sqref="G377 L377">
    <cfRule type="cellIs" dxfId="6726" priority="440" operator="equal">
      <formula>"TRUE"</formula>
    </cfRule>
  </conditionalFormatting>
  <conditionalFormatting sqref="J378:K378">
    <cfRule type="containsText" dxfId="6725" priority="438" operator="containsText" text="Select">
      <formula>NOT(ISERROR(SEARCH("Select",J378)))</formula>
    </cfRule>
  </conditionalFormatting>
  <conditionalFormatting sqref="O387:P387">
    <cfRule type="containsText" dxfId="6724" priority="436" operator="containsText" text="Select">
      <formula>NOT(ISERROR(SEARCH("Select",O387)))</formula>
    </cfRule>
  </conditionalFormatting>
  <conditionalFormatting sqref="O387:P387 J378:K378">
    <cfRule type="containsText" dxfId="6723" priority="437" operator="containsText" text="No">
      <formula>NOT(ISERROR(SEARCH("No",J378)))</formula>
    </cfRule>
  </conditionalFormatting>
  <conditionalFormatting sqref="J382:K383 J387:K390">
    <cfRule type="containsText" dxfId="6722" priority="433" operator="containsText" text="Select">
      <formula>NOT(ISERROR(SEARCH("Select",J382)))</formula>
    </cfRule>
  </conditionalFormatting>
  <conditionalFormatting sqref="I377:J377">
    <cfRule type="containsText" dxfId="6721" priority="435" operator="containsText" text="Select">
      <formula>NOT(ISERROR(SEARCH("Select",I377)))</formula>
    </cfRule>
  </conditionalFormatting>
  <conditionalFormatting sqref="I377:J377">
    <cfRule type="containsText" dxfId="6720" priority="434" operator="containsText" text="No">
      <formula>NOT(ISERROR(SEARCH("No",I377)))</formula>
    </cfRule>
  </conditionalFormatting>
  <conditionalFormatting sqref="J382:K383 J387:K390">
    <cfRule type="containsText" dxfId="6719" priority="432" operator="containsText" text="No">
      <formula>NOT(ISERROR(SEARCH("No",J382)))</formula>
    </cfRule>
  </conditionalFormatting>
  <conditionalFormatting sqref="I381:J381">
    <cfRule type="containsText" dxfId="6718" priority="431" operator="containsText" text="Select">
      <formula>NOT(ISERROR(SEARCH("Select",I381)))</formula>
    </cfRule>
  </conditionalFormatting>
  <conditionalFormatting sqref="I381:J381">
    <cfRule type="containsText" dxfId="6717" priority="430" operator="containsText" text="No">
      <formula>NOT(ISERROR(SEARCH("No",I381)))</formula>
    </cfRule>
  </conditionalFormatting>
  <conditionalFormatting sqref="J386:K386">
    <cfRule type="containsText" dxfId="6716" priority="429" operator="containsText" text="Select">
      <formula>NOT(ISERROR(SEARCH("Select",J386)))</formula>
    </cfRule>
  </conditionalFormatting>
  <conditionalFormatting sqref="J386:K386">
    <cfRule type="containsText" dxfId="6715" priority="428" operator="containsText" text="No">
      <formula>NOT(ISERROR(SEARCH("No",J386)))</formula>
    </cfRule>
  </conditionalFormatting>
  <conditionalFormatting sqref="I385:J385">
    <cfRule type="containsText" dxfId="6714" priority="427" operator="containsText" text="Select">
      <formula>NOT(ISERROR(SEARCH("Select",I385)))</formula>
    </cfRule>
  </conditionalFormatting>
  <conditionalFormatting sqref="I385:J385">
    <cfRule type="containsText" dxfId="6713" priority="426" operator="containsText" text="No">
      <formula>NOT(ISERROR(SEARCH("No",I385)))</formula>
    </cfRule>
  </conditionalFormatting>
  <conditionalFormatting sqref="O378:P378">
    <cfRule type="containsText" dxfId="6712" priority="425" operator="containsText" text="Select">
      <formula>NOT(ISERROR(SEARCH("Select",O378)))</formula>
    </cfRule>
  </conditionalFormatting>
  <conditionalFormatting sqref="O378:P378">
    <cfRule type="containsText" dxfId="6711" priority="424" operator="containsText" text="No">
      <formula>NOT(ISERROR(SEARCH("No",O378)))</formula>
    </cfRule>
  </conditionalFormatting>
  <conditionalFormatting sqref="O382:P383">
    <cfRule type="containsText" dxfId="6710" priority="421" operator="containsText" text="Select">
      <formula>NOT(ISERROR(SEARCH("Select",O382)))</formula>
    </cfRule>
  </conditionalFormatting>
  <conditionalFormatting sqref="N377:O377">
    <cfRule type="containsText" dxfId="6709" priority="423" operator="containsText" text="Select">
      <formula>NOT(ISERROR(SEARCH("Select",N377)))</formula>
    </cfRule>
  </conditionalFormatting>
  <conditionalFormatting sqref="N377:O377">
    <cfRule type="containsText" dxfId="6708" priority="422" operator="containsText" text="No">
      <formula>NOT(ISERROR(SEARCH("No",N377)))</formula>
    </cfRule>
  </conditionalFormatting>
  <conditionalFormatting sqref="O382:P383">
    <cfRule type="containsText" dxfId="6707" priority="420" operator="containsText" text="No">
      <formula>NOT(ISERROR(SEARCH("No",O382)))</formula>
    </cfRule>
  </conditionalFormatting>
  <conditionalFormatting sqref="N381:O381">
    <cfRule type="containsText" dxfId="6706" priority="419" operator="containsText" text="Select">
      <formula>NOT(ISERROR(SEARCH("Select",N381)))</formula>
    </cfRule>
  </conditionalFormatting>
  <conditionalFormatting sqref="N381:O381">
    <cfRule type="containsText" dxfId="6705" priority="418" operator="containsText" text="No">
      <formula>NOT(ISERROR(SEARCH("No",N381)))</formula>
    </cfRule>
  </conditionalFormatting>
  <conditionalFormatting sqref="O386:P386">
    <cfRule type="containsText" dxfId="6704" priority="417" operator="containsText" text="Select">
      <formula>NOT(ISERROR(SEARCH("Select",O386)))</formula>
    </cfRule>
  </conditionalFormatting>
  <conditionalFormatting sqref="O390:P390">
    <cfRule type="containsText" dxfId="6703" priority="412" operator="containsText" text="No">
      <formula>NOT(ISERROR(SEARCH("No",O390)))</formula>
    </cfRule>
  </conditionalFormatting>
  <conditionalFormatting sqref="N389:O389">
    <cfRule type="containsText" dxfId="6702" priority="411" operator="containsText" text="Select">
      <formula>NOT(ISERROR(SEARCH("Select",N389)))</formula>
    </cfRule>
  </conditionalFormatting>
  <conditionalFormatting sqref="N389:O389">
    <cfRule type="containsText" dxfId="6701" priority="410" operator="containsText" text="No">
      <formula>NOT(ISERROR(SEARCH("No",N389)))</formula>
    </cfRule>
  </conditionalFormatting>
  <conditionalFormatting sqref="O405:P405">
    <cfRule type="containsText" dxfId="6700" priority="385" operator="containsText" text="No">
      <formula>NOT(ISERROR(SEARCH("No",O405)))</formula>
    </cfRule>
  </conditionalFormatting>
  <conditionalFormatting sqref="N404:O404">
    <cfRule type="containsText" dxfId="6699" priority="384" operator="containsText" text="Select">
      <formula>NOT(ISERROR(SEARCH("Select",N404)))</formula>
    </cfRule>
  </conditionalFormatting>
  <conditionalFormatting sqref="N404:O404">
    <cfRule type="containsText" dxfId="6698" priority="383" operator="containsText" text="No">
      <formula>NOT(ISERROR(SEARCH("No",N404)))</formula>
    </cfRule>
  </conditionalFormatting>
  <conditionalFormatting sqref="O409:P409">
    <cfRule type="containsText" dxfId="6697" priority="382" operator="containsText" text="Select">
      <formula>NOT(ISERROR(SEARCH("Select",O409)))</formula>
    </cfRule>
  </conditionalFormatting>
  <conditionalFormatting sqref="G396 L396">
    <cfRule type="cellIs" dxfId="6696" priority="408" operator="equal">
      <formula>"FALSE"</formula>
    </cfRule>
  </conditionalFormatting>
  <conditionalFormatting sqref="G396 L396">
    <cfRule type="cellIs" dxfId="6695" priority="409" operator="equal">
      <formula>"TRUE"</formula>
    </cfRule>
  </conditionalFormatting>
  <conditionalFormatting sqref="J397:K397">
    <cfRule type="containsText" dxfId="6694" priority="407" operator="containsText" text="Select">
      <formula>NOT(ISERROR(SEARCH("Select",J397)))</formula>
    </cfRule>
  </conditionalFormatting>
  <conditionalFormatting sqref="O406:P406">
    <cfRule type="containsText" dxfId="6693" priority="405" operator="containsText" text="Select">
      <formula>NOT(ISERROR(SEARCH("Select",O406)))</formula>
    </cfRule>
  </conditionalFormatting>
  <conditionalFormatting sqref="O406:P406 J397:K397">
    <cfRule type="containsText" dxfId="6692" priority="406" operator="containsText" text="No">
      <formula>NOT(ISERROR(SEARCH("No",J397)))</formula>
    </cfRule>
  </conditionalFormatting>
  <conditionalFormatting sqref="J401:K402 J406:K409">
    <cfRule type="containsText" dxfId="6691" priority="402" operator="containsText" text="Select">
      <formula>NOT(ISERROR(SEARCH("Select",J401)))</formula>
    </cfRule>
  </conditionalFormatting>
  <conditionalFormatting sqref="I396:J396">
    <cfRule type="containsText" dxfId="6690" priority="404" operator="containsText" text="Select">
      <formula>NOT(ISERROR(SEARCH("Select",I396)))</formula>
    </cfRule>
  </conditionalFormatting>
  <conditionalFormatting sqref="I396:J396">
    <cfRule type="containsText" dxfId="6689" priority="403" operator="containsText" text="No">
      <formula>NOT(ISERROR(SEARCH("No",I396)))</formula>
    </cfRule>
  </conditionalFormatting>
  <conditionalFormatting sqref="J401:K402 J406:K409">
    <cfRule type="containsText" dxfId="6688" priority="401" operator="containsText" text="No">
      <formula>NOT(ISERROR(SEARCH("No",J401)))</formula>
    </cfRule>
  </conditionalFormatting>
  <conditionalFormatting sqref="I400:J400">
    <cfRule type="containsText" dxfId="6687" priority="400" operator="containsText" text="Select">
      <formula>NOT(ISERROR(SEARCH("Select",I400)))</formula>
    </cfRule>
  </conditionalFormatting>
  <conditionalFormatting sqref="I400:J400">
    <cfRule type="containsText" dxfId="6686" priority="399" operator="containsText" text="No">
      <formula>NOT(ISERROR(SEARCH("No",I400)))</formula>
    </cfRule>
  </conditionalFormatting>
  <conditionalFormatting sqref="J405:K405">
    <cfRule type="containsText" dxfId="6685" priority="398" operator="containsText" text="Select">
      <formula>NOT(ISERROR(SEARCH("Select",J405)))</formula>
    </cfRule>
  </conditionalFormatting>
  <conditionalFormatting sqref="J405:K405">
    <cfRule type="containsText" dxfId="6684" priority="397" operator="containsText" text="No">
      <formula>NOT(ISERROR(SEARCH("No",J405)))</formula>
    </cfRule>
  </conditionalFormatting>
  <conditionalFormatting sqref="I404:J404">
    <cfRule type="containsText" dxfId="6683" priority="396" operator="containsText" text="Select">
      <formula>NOT(ISERROR(SEARCH("Select",I404)))</formula>
    </cfRule>
  </conditionalFormatting>
  <conditionalFormatting sqref="I404:J404">
    <cfRule type="containsText" dxfId="6682" priority="395" operator="containsText" text="No">
      <formula>NOT(ISERROR(SEARCH("No",I404)))</formula>
    </cfRule>
  </conditionalFormatting>
  <conditionalFormatting sqref="O397:P397">
    <cfRule type="containsText" dxfId="6681" priority="394" operator="containsText" text="Select">
      <formula>NOT(ISERROR(SEARCH("Select",O397)))</formula>
    </cfRule>
  </conditionalFormatting>
  <conditionalFormatting sqref="O397:P397">
    <cfRule type="containsText" dxfId="6680" priority="393" operator="containsText" text="No">
      <formula>NOT(ISERROR(SEARCH("No",O397)))</formula>
    </cfRule>
  </conditionalFormatting>
  <conditionalFormatting sqref="N396:O396">
    <cfRule type="containsText" dxfId="6679" priority="392" operator="containsText" text="Select">
      <formula>NOT(ISERROR(SEARCH("Select",N396)))</formula>
    </cfRule>
  </conditionalFormatting>
  <conditionalFormatting sqref="N396:O396">
    <cfRule type="containsText" dxfId="6678" priority="391" operator="containsText" text="No">
      <formula>NOT(ISERROR(SEARCH("No",N396)))</formula>
    </cfRule>
  </conditionalFormatting>
  <conditionalFormatting sqref="N400:O400">
    <cfRule type="containsText" dxfId="6677" priority="388" operator="containsText" text="Select">
      <formula>NOT(ISERROR(SEARCH("Select",N400)))</formula>
    </cfRule>
  </conditionalFormatting>
  <conditionalFormatting sqref="N400:O400">
    <cfRule type="containsText" dxfId="6676" priority="387" operator="containsText" text="No">
      <formula>NOT(ISERROR(SEARCH("No",N400)))</formula>
    </cfRule>
  </conditionalFormatting>
  <conditionalFormatting sqref="O405:P405">
    <cfRule type="containsText" dxfId="6675" priority="386" operator="containsText" text="Select">
      <formula>NOT(ISERROR(SEARCH("Select",O405)))</formula>
    </cfRule>
  </conditionalFormatting>
  <conditionalFormatting sqref="O409:P409">
    <cfRule type="containsText" dxfId="6674" priority="381" operator="containsText" text="No">
      <formula>NOT(ISERROR(SEARCH("No",O409)))</formula>
    </cfRule>
  </conditionalFormatting>
  <conditionalFormatting sqref="N408:O408">
    <cfRule type="containsText" dxfId="6673" priority="380" operator="containsText" text="Select">
      <formula>NOT(ISERROR(SEARCH("Select",N408)))</formula>
    </cfRule>
  </conditionalFormatting>
  <conditionalFormatting sqref="N408:O408">
    <cfRule type="containsText" dxfId="6672" priority="379" operator="containsText" text="No">
      <formula>NOT(ISERROR(SEARCH("No",N408)))</formula>
    </cfRule>
  </conditionalFormatting>
  <conditionalFormatting sqref="O424:P424">
    <cfRule type="containsText" dxfId="6671" priority="354" operator="containsText" text="No">
      <formula>NOT(ISERROR(SEARCH("No",O424)))</formula>
    </cfRule>
  </conditionalFormatting>
  <conditionalFormatting sqref="N423:O423">
    <cfRule type="containsText" dxfId="6670" priority="353" operator="containsText" text="Select">
      <formula>NOT(ISERROR(SEARCH("Select",N423)))</formula>
    </cfRule>
  </conditionalFormatting>
  <conditionalFormatting sqref="N423:O423">
    <cfRule type="containsText" dxfId="6669" priority="352" operator="containsText" text="No">
      <formula>NOT(ISERROR(SEARCH("No",N423)))</formula>
    </cfRule>
  </conditionalFormatting>
  <conditionalFormatting sqref="O428:P428">
    <cfRule type="containsText" dxfId="6668" priority="351" operator="containsText" text="Select">
      <formula>NOT(ISERROR(SEARCH("Select",O428)))</formula>
    </cfRule>
  </conditionalFormatting>
  <conditionalFormatting sqref="G415 L415">
    <cfRule type="cellIs" dxfId="6667" priority="377" operator="equal">
      <formula>"FALSE"</formula>
    </cfRule>
  </conditionalFormatting>
  <conditionalFormatting sqref="G415 L415">
    <cfRule type="cellIs" dxfId="6666" priority="378" operator="equal">
      <formula>"TRUE"</formula>
    </cfRule>
  </conditionalFormatting>
  <conditionalFormatting sqref="J416:K416">
    <cfRule type="containsText" dxfId="6665" priority="376" operator="containsText" text="Select">
      <formula>NOT(ISERROR(SEARCH("Select",J416)))</formula>
    </cfRule>
  </conditionalFormatting>
  <conditionalFormatting sqref="O425:P425">
    <cfRule type="containsText" dxfId="6664" priority="374" operator="containsText" text="Select">
      <formula>NOT(ISERROR(SEARCH("Select",O425)))</formula>
    </cfRule>
  </conditionalFormatting>
  <conditionalFormatting sqref="O425:P425 J416:K416">
    <cfRule type="containsText" dxfId="6663" priority="375" operator="containsText" text="No">
      <formula>NOT(ISERROR(SEARCH("No",J416)))</formula>
    </cfRule>
  </conditionalFormatting>
  <conditionalFormatting sqref="J420:K421 J425:K428">
    <cfRule type="containsText" dxfId="6662" priority="371" operator="containsText" text="Select">
      <formula>NOT(ISERROR(SEARCH("Select",J420)))</formula>
    </cfRule>
  </conditionalFormatting>
  <conditionalFormatting sqref="I415:J415">
    <cfRule type="containsText" dxfId="6661" priority="373" operator="containsText" text="Select">
      <formula>NOT(ISERROR(SEARCH("Select",I415)))</formula>
    </cfRule>
  </conditionalFormatting>
  <conditionalFormatting sqref="I415:J415">
    <cfRule type="containsText" dxfId="6660" priority="372" operator="containsText" text="No">
      <formula>NOT(ISERROR(SEARCH("No",I415)))</formula>
    </cfRule>
  </conditionalFormatting>
  <conditionalFormatting sqref="J420:K421 J425:K428">
    <cfRule type="containsText" dxfId="6659" priority="370" operator="containsText" text="No">
      <formula>NOT(ISERROR(SEARCH("No",J420)))</formula>
    </cfRule>
  </conditionalFormatting>
  <conditionalFormatting sqref="I419:J419">
    <cfRule type="containsText" dxfId="6658" priority="369" operator="containsText" text="Select">
      <formula>NOT(ISERROR(SEARCH("Select",I419)))</formula>
    </cfRule>
  </conditionalFormatting>
  <conditionalFormatting sqref="I419:J419">
    <cfRule type="containsText" dxfId="6657" priority="368" operator="containsText" text="No">
      <formula>NOT(ISERROR(SEARCH("No",I419)))</formula>
    </cfRule>
  </conditionalFormatting>
  <conditionalFormatting sqref="J424:K424">
    <cfRule type="containsText" dxfId="6656" priority="367" operator="containsText" text="Select">
      <formula>NOT(ISERROR(SEARCH("Select",J424)))</formula>
    </cfRule>
  </conditionalFormatting>
  <conditionalFormatting sqref="J424:K424">
    <cfRule type="containsText" dxfId="6655" priority="366" operator="containsText" text="No">
      <formula>NOT(ISERROR(SEARCH("No",J424)))</formula>
    </cfRule>
  </conditionalFormatting>
  <conditionalFormatting sqref="O416:P416">
    <cfRule type="containsText" dxfId="6654" priority="363" operator="containsText" text="Select">
      <formula>NOT(ISERROR(SEARCH("Select",O416)))</formula>
    </cfRule>
  </conditionalFormatting>
  <conditionalFormatting sqref="O416:P416">
    <cfRule type="containsText" dxfId="6653" priority="362" operator="containsText" text="No">
      <formula>NOT(ISERROR(SEARCH("No",O416)))</formula>
    </cfRule>
  </conditionalFormatting>
  <conditionalFormatting sqref="O420:P421">
    <cfRule type="containsText" dxfId="6652" priority="359" operator="containsText" text="Select">
      <formula>NOT(ISERROR(SEARCH("Select",O420)))</formula>
    </cfRule>
  </conditionalFormatting>
  <conditionalFormatting sqref="N415:O415">
    <cfRule type="containsText" dxfId="6651" priority="361" operator="containsText" text="Select">
      <formula>NOT(ISERROR(SEARCH("Select",N415)))</formula>
    </cfRule>
  </conditionalFormatting>
  <conditionalFormatting sqref="N415:O415">
    <cfRule type="containsText" dxfId="6650" priority="360" operator="containsText" text="No">
      <formula>NOT(ISERROR(SEARCH("No",N415)))</formula>
    </cfRule>
  </conditionalFormatting>
  <conditionalFormatting sqref="O420:P421">
    <cfRule type="containsText" dxfId="6649" priority="358" operator="containsText" text="No">
      <formula>NOT(ISERROR(SEARCH("No",O420)))</formula>
    </cfRule>
  </conditionalFormatting>
  <conditionalFormatting sqref="N419:O419">
    <cfRule type="containsText" dxfId="6648" priority="357" operator="containsText" text="Select">
      <formula>NOT(ISERROR(SEARCH("Select",N419)))</formula>
    </cfRule>
  </conditionalFormatting>
  <conditionalFormatting sqref="N419:O419">
    <cfRule type="containsText" dxfId="6647" priority="356" operator="containsText" text="No">
      <formula>NOT(ISERROR(SEARCH("No",N419)))</formula>
    </cfRule>
  </conditionalFormatting>
  <conditionalFormatting sqref="O424:P424">
    <cfRule type="containsText" dxfId="6646" priority="355" operator="containsText" text="Select">
      <formula>NOT(ISERROR(SEARCH("Select",O424)))</formula>
    </cfRule>
  </conditionalFormatting>
  <conditionalFormatting sqref="O428:P428">
    <cfRule type="containsText" dxfId="6645" priority="350" operator="containsText" text="No">
      <formula>NOT(ISERROR(SEARCH("No",O428)))</formula>
    </cfRule>
  </conditionalFormatting>
  <conditionalFormatting sqref="N427:O427">
    <cfRule type="containsText" dxfId="6644" priority="349" operator="containsText" text="Select">
      <formula>NOT(ISERROR(SEARCH("Select",N427)))</formula>
    </cfRule>
  </conditionalFormatting>
  <conditionalFormatting sqref="N427:O427">
    <cfRule type="containsText" dxfId="6643" priority="348" operator="containsText" text="No">
      <formula>NOT(ISERROR(SEARCH("No",N427)))</formula>
    </cfRule>
  </conditionalFormatting>
  <conditionalFormatting sqref="O443:P443">
    <cfRule type="containsText" dxfId="6642" priority="323" operator="containsText" text="No">
      <formula>NOT(ISERROR(SEARCH("No",O443)))</formula>
    </cfRule>
  </conditionalFormatting>
  <conditionalFormatting sqref="N442:O442">
    <cfRule type="containsText" dxfId="6641" priority="322" operator="containsText" text="Select">
      <formula>NOT(ISERROR(SEARCH("Select",N442)))</formula>
    </cfRule>
  </conditionalFormatting>
  <conditionalFormatting sqref="N442:O442">
    <cfRule type="containsText" dxfId="6640" priority="321" operator="containsText" text="No">
      <formula>NOT(ISERROR(SEARCH("No",N442)))</formula>
    </cfRule>
  </conditionalFormatting>
  <conditionalFormatting sqref="O447:P447">
    <cfRule type="containsText" dxfId="6639" priority="320" operator="containsText" text="Select">
      <formula>NOT(ISERROR(SEARCH("Select",O447)))</formula>
    </cfRule>
  </conditionalFormatting>
  <conditionalFormatting sqref="G434 L434">
    <cfRule type="cellIs" dxfId="6638" priority="346" operator="equal">
      <formula>"FALSE"</formula>
    </cfRule>
  </conditionalFormatting>
  <conditionalFormatting sqref="G434 L434">
    <cfRule type="cellIs" dxfId="6637" priority="347" operator="equal">
      <formula>"TRUE"</formula>
    </cfRule>
  </conditionalFormatting>
  <conditionalFormatting sqref="J435:K435">
    <cfRule type="containsText" dxfId="6636" priority="345" operator="containsText" text="Select">
      <formula>NOT(ISERROR(SEARCH("Select",J435)))</formula>
    </cfRule>
  </conditionalFormatting>
  <conditionalFormatting sqref="O444:P444">
    <cfRule type="containsText" dxfId="6635" priority="343" operator="containsText" text="Select">
      <formula>NOT(ISERROR(SEARCH("Select",O444)))</formula>
    </cfRule>
  </conditionalFormatting>
  <conditionalFormatting sqref="O444:P444 J435:K435">
    <cfRule type="containsText" dxfId="6634" priority="344" operator="containsText" text="No">
      <formula>NOT(ISERROR(SEARCH("No",J435)))</formula>
    </cfRule>
  </conditionalFormatting>
  <conditionalFormatting sqref="J439:K440 J444:K447">
    <cfRule type="containsText" dxfId="6633" priority="340" operator="containsText" text="Select">
      <formula>NOT(ISERROR(SEARCH("Select",J439)))</formula>
    </cfRule>
  </conditionalFormatting>
  <conditionalFormatting sqref="I434:J434">
    <cfRule type="containsText" dxfId="6632" priority="342" operator="containsText" text="Select">
      <formula>NOT(ISERROR(SEARCH("Select",I434)))</formula>
    </cfRule>
  </conditionalFormatting>
  <conditionalFormatting sqref="I434:J434">
    <cfRule type="containsText" dxfId="6631" priority="341" operator="containsText" text="No">
      <formula>NOT(ISERROR(SEARCH("No",I434)))</formula>
    </cfRule>
  </conditionalFormatting>
  <conditionalFormatting sqref="J439:K440 J444:K447">
    <cfRule type="containsText" dxfId="6630" priority="339" operator="containsText" text="No">
      <formula>NOT(ISERROR(SEARCH("No",J439)))</formula>
    </cfRule>
  </conditionalFormatting>
  <conditionalFormatting sqref="I438:J438">
    <cfRule type="containsText" dxfId="6629" priority="338" operator="containsText" text="Select">
      <formula>NOT(ISERROR(SEARCH("Select",I438)))</formula>
    </cfRule>
  </conditionalFormatting>
  <conditionalFormatting sqref="I438:J438">
    <cfRule type="containsText" dxfId="6628" priority="337" operator="containsText" text="No">
      <formula>NOT(ISERROR(SEARCH("No",I438)))</formula>
    </cfRule>
  </conditionalFormatting>
  <conditionalFormatting sqref="J443:K443">
    <cfRule type="containsText" dxfId="6627" priority="336" operator="containsText" text="Select">
      <formula>NOT(ISERROR(SEARCH("Select",J443)))</formula>
    </cfRule>
  </conditionalFormatting>
  <conditionalFormatting sqref="J443:K443">
    <cfRule type="containsText" dxfId="6626" priority="335" operator="containsText" text="No">
      <formula>NOT(ISERROR(SEARCH("No",J443)))</formula>
    </cfRule>
  </conditionalFormatting>
  <conditionalFormatting sqref="I442:J442">
    <cfRule type="containsText" dxfId="6625" priority="334" operator="containsText" text="Select">
      <formula>NOT(ISERROR(SEARCH("Select",I442)))</formula>
    </cfRule>
  </conditionalFormatting>
  <conditionalFormatting sqref="I442:J442">
    <cfRule type="containsText" dxfId="6624" priority="333" operator="containsText" text="No">
      <formula>NOT(ISERROR(SEARCH("No",I442)))</formula>
    </cfRule>
  </conditionalFormatting>
  <conditionalFormatting sqref="O435:P435">
    <cfRule type="containsText" dxfId="6623" priority="332" operator="containsText" text="Select">
      <formula>NOT(ISERROR(SEARCH("Select",O435)))</formula>
    </cfRule>
  </conditionalFormatting>
  <conditionalFormatting sqref="O435:P435">
    <cfRule type="containsText" dxfId="6622" priority="331" operator="containsText" text="No">
      <formula>NOT(ISERROR(SEARCH("No",O435)))</formula>
    </cfRule>
  </conditionalFormatting>
  <conditionalFormatting sqref="O439:P440">
    <cfRule type="containsText" dxfId="6621" priority="328" operator="containsText" text="Select">
      <formula>NOT(ISERROR(SEARCH("Select",O439)))</formula>
    </cfRule>
  </conditionalFormatting>
  <conditionalFormatting sqref="N434:O434">
    <cfRule type="containsText" dxfId="6620" priority="330" operator="containsText" text="Select">
      <formula>NOT(ISERROR(SEARCH("Select",N434)))</formula>
    </cfRule>
  </conditionalFormatting>
  <conditionalFormatting sqref="N434:O434">
    <cfRule type="containsText" dxfId="6619" priority="329" operator="containsText" text="No">
      <formula>NOT(ISERROR(SEARCH("No",N434)))</formula>
    </cfRule>
  </conditionalFormatting>
  <conditionalFormatting sqref="O439:P440">
    <cfRule type="containsText" dxfId="6618" priority="327" operator="containsText" text="No">
      <formula>NOT(ISERROR(SEARCH("No",O439)))</formula>
    </cfRule>
  </conditionalFormatting>
  <conditionalFormatting sqref="N438:O438">
    <cfRule type="containsText" dxfId="6617" priority="326" operator="containsText" text="Select">
      <formula>NOT(ISERROR(SEARCH("Select",N438)))</formula>
    </cfRule>
  </conditionalFormatting>
  <conditionalFormatting sqref="N438:O438">
    <cfRule type="containsText" dxfId="6616" priority="325" operator="containsText" text="No">
      <formula>NOT(ISERROR(SEARCH("No",N438)))</formula>
    </cfRule>
  </conditionalFormatting>
  <conditionalFormatting sqref="O443:P443">
    <cfRule type="containsText" dxfId="6615" priority="324" operator="containsText" text="Select">
      <formula>NOT(ISERROR(SEARCH("Select",O443)))</formula>
    </cfRule>
  </conditionalFormatting>
  <conditionalFormatting sqref="O447:P447">
    <cfRule type="containsText" dxfId="6614" priority="319" operator="containsText" text="No">
      <formula>NOT(ISERROR(SEARCH("No",O447)))</formula>
    </cfRule>
  </conditionalFormatting>
  <conditionalFormatting sqref="N446:O446">
    <cfRule type="containsText" dxfId="6613" priority="318" operator="containsText" text="Select">
      <formula>NOT(ISERROR(SEARCH("Select",N446)))</formula>
    </cfRule>
  </conditionalFormatting>
  <conditionalFormatting sqref="N446:O446">
    <cfRule type="containsText" dxfId="6612" priority="317" operator="containsText" text="No">
      <formula>NOT(ISERROR(SEARCH("No",N446)))</formula>
    </cfRule>
  </conditionalFormatting>
  <conditionalFormatting sqref="O462:P462">
    <cfRule type="containsText" dxfId="6611" priority="292" operator="containsText" text="No">
      <formula>NOT(ISERROR(SEARCH("No",O462)))</formula>
    </cfRule>
  </conditionalFormatting>
  <conditionalFormatting sqref="N461:O461">
    <cfRule type="containsText" dxfId="6610" priority="291" operator="containsText" text="Select">
      <formula>NOT(ISERROR(SEARCH("Select",N461)))</formula>
    </cfRule>
  </conditionalFormatting>
  <conditionalFormatting sqref="N461:O461">
    <cfRule type="containsText" dxfId="6609" priority="290" operator="containsText" text="No">
      <formula>NOT(ISERROR(SEARCH("No",N461)))</formula>
    </cfRule>
  </conditionalFormatting>
  <conditionalFormatting sqref="O466:P466">
    <cfRule type="containsText" dxfId="6608" priority="289" operator="containsText" text="Select">
      <formula>NOT(ISERROR(SEARCH("Select",O466)))</formula>
    </cfRule>
  </conditionalFormatting>
  <conditionalFormatting sqref="G453 L453">
    <cfRule type="cellIs" dxfId="6607" priority="315" operator="equal">
      <formula>"FALSE"</formula>
    </cfRule>
  </conditionalFormatting>
  <conditionalFormatting sqref="G453 L453">
    <cfRule type="cellIs" dxfId="6606" priority="316" operator="equal">
      <formula>"TRUE"</formula>
    </cfRule>
  </conditionalFormatting>
  <conditionalFormatting sqref="J454:K454">
    <cfRule type="containsText" dxfId="6605" priority="314" operator="containsText" text="Select">
      <formula>NOT(ISERROR(SEARCH("Select",J454)))</formula>
    </cfRule>
  </conditionalFormatting>
  <conditionalFormatting sqref="O463:P463">
    <cfRule type="containsText" dxfId="6604" priority="312" operator="containsText" text="Select">
      <formula>NOT(ISERROR(SEARCH("Select",O463)))</formula>
    </cfRule>
  </conditionalFormatting>
  <conditionalFormatting sqref="O463:P463 J454:K454">
    <cfRule type="containsText" dxfId="6603" priority="313" operator="containsText" text="No">
      <formula>NOT(ISERROR(SEARCH("No",J454)))</formula>
    </cfRule>
  </conditionalFormatting>
  <conditionalFormatting sqref="J458:K459 J463:K466">
    <cfRule type="containsText" dxfId="6602" priority="309" operator="containsText" text="Select">
      <formula>NOT(ISERROR(SEARCH("Select",J458)))</formula>
    </cfRule>
  </conditionalFormatting>
  <conditionalFormatting sqref="I453:J453">
    <cfRule type="containsText" dxfId="6601" priority="311" operator="containsText" text="Select">
      <formula>NOT(ISERROR(SEARCH("Select",I453)))</formula>
    </cfRule>
  </conditionalFormatting>
  <conditionalFormatting sqref="I453:J453">
    <cfRule type="containsText" dxfId="6600" priority="310" operator="containsText" text="No">
      <formula>NOT(ISERROR(SEARCH("No",I453)))</formula>
    </cfRule>
  </conditionalFormatting>
  <conditionalFormatting sqref="J458:K459 J463:K466">
    <cfRule type="containsText" dxfId="6599" priority="308" operator="containsText" text="No">
      <formula>NOT(ISERROR(SEARCH("No",J458)))</formula>
    </cfRule>
  </conditionalFormatting>
  <conditionalFormatting sqref="I457:J457">
    <cfRule type="containsText" dxfId="6598" priority="307" operator="containsText" text="Select">
      <formula>NOT(ISERROR(SEARCH("Select",I457)))</formula>
    </cfRule>
  </conditionalFormatting>
  <conditionalFormatting sqref="I457:J457">
    <cfRule type="containsText" dxfId="6597" priority="306" operator="containsText" text="No">
      <formula>NOT(ISERROR(SEARCH("No",I457)))</formula>
    </cfRule>
  </conditionalFormatting>
  <conditionalFormatting sqref="J462:K462">
    <cfRule type="containsText" dxfId="6596" priority="305" operator="containsText" text="Select">
      <formula>NOT(ISERROR(SEARCH("Select",J462)))</formula>
    </cfRule>
  </conditionalFormatting>
  <conditionalFormatting sqref="J462:K462">
    <cfRule type="containsText" dxfId="6595" priority="304" operator="containsText" text="No">
      <formula>NOT(ISERROR(SEARCH("No",J462)))</formula>
    </cfRule>
  </conditionalFormatting>
  <conditionalFormatting sqref="I461:J461">
    <cfRule type="containsText" dxfId="6594" priority="303" operator="containsText" text="Select">
      <formula>NOT(ISERROR(SEARCH("Select",I461)))</formula>
    </cfRule>
  </conditionalFormatting>
  <conditionalFormatting sqref="I461:J461">
    <cfRule type="containsText" dxfId="6593" priority="302" operator="containsText" text="No">
      <formula>NOT(ISERROR(SEARCH("No",I461)))</formula>
    </cfRule>
  </conditionalFormatting>
  <conditionalFormatting sqref="O454:P454">
    <cfRule type="containsText" dxfId="6592" priority="301" operator="containsText" text="Select">
      <formula>NOT(ISERROR(SEARCH("Select",O454)))</formula>
    </cfRule>
  </conditionalFormatting>
  <conditionalFormatting sqref="O454:P454">
    <cfRule type="containsText" dxfId="6591" priority="300" operator="containsText" text="No">
      <formula>NOT(ISERROR(SEARCH("No",O454)))</formula>
    </cfRule>
  </conditionalFormatting>
  <conditionalFormatting sqref="O458:P459">
    <cfRule type="containsText" dxfId="6590" priority="297" operator="containsText" text="Select">
      <formula>NOT(ISERROR(SEARCH("Select",O458)))</formula>
    </cfRule>
  </conditionalFormatting>
  <conditionalFormatting sqref="N453:O453">
    <cfRule type="containsText" dxfId="6589" priority="299" operator="containsText" text="Select">
      <formula>NOT(ISERROR(SEARCH("Select",N453)))</formula>
    </cfRule>
  </conditionalFormatting>
  <conditionalFormatting sqref="N453:O453">
    <cfRule type="containsText" dxfId="6588" priority="298" operator="containsText" text="No">
      <formula>NOT(ISERROR(SEARCH("No",N453)))</formula>
    </cfRule>
  </conditionalFormatting>
  <conditionalFormatting sqref="O458:P459">
    <cfRule type="containsText" dxfId="6587" priority="296" operator="containsText" text="No">
      <formula>NOT(ISERROR(SEARCH("No",O458)))</formula>
    </cfRule>
  </conditionalFormatting>
  <conditionalFormatting sqref="N457:O457">
    <cfRule type="containsText" dxfId="6586" priority="295" operator="containsText" text="Select">
      <formula>NOT(ISERROR(SEARCH("Select",N457)))</formula>
    </cfRule>
  </conditionalFormatting>
  <conditionalFormatting sqref="N457:O457">
    <cfRule type="containsText" dxfId="6585" priority="294" operator="containsText" text="No">
      <formula>NOT(ISERROR(SEARCH("No",N457)))</formula>
    </cfRule>
  </conditionalFormatting>
  <conditionalFormatting sqref="O462:P462">
    <cfRule type="containsText" dxfId="6584" priority="293" operator="containsText" text="Select">
      <formula>NOT(ISERROR(SEARCH("Select",O462)))</formula>
    </cfRule>
  </conditionalFormatting>
  <conditionalFormatting sqref="O466:P466">
    <cfRule type="containsText" dxfId="6583" priority="288" operator="containsText" text="No">
      <formula>NOT(ISERROR(SEARCH("No",O466)))</formula>
    </cfRule>
  </conditionalFormatting>
  <conditionalFormatting sqref="N465:O465">
    <cfRule type="containsText" dxfId="6582" priority="287" operator="containsText" text="Select">
      <formula>NOT(ISERROR(SEARCH("Select",N465)))</formula>
    </cfRule>
  </conditionalFormatting>
  <conditionalFormatting sqref="N465:O465">
    <cfRule type="containsText" dxfId="6581" priority="286" operator="containsText" text="No">
      <formula>NOT(ISERROR(SEARCH("No",N465)))</formula>
    </cfRule>
  </conditionalFormatting>
  <conditionalFormatting sqref="O481:P481">
    <cfRule type="containsText" dxfId="6580" priority="261" operator="containsText" text="No">
      <formula>NOT(ISERROR(SEARCH("No",O481)))</formula>
    </cfRule>
  </conditionalFormatting>
  <conditionalFormatting sqref="N480:O480">
    <cfRule type="containsText" dxfId="6579" priority="260" operator="containsText" text="Select">
      <formula>NOT(ISERROR(SEARCH("Select",N480)))</formula>
    </cfRule>
  </conditionalFormatting>
  <conditionalFormatting sqref="N480:O480">
    <cfRule type="containsText" dxfId="6578" priority="259" operator="containsText" text="No">
      <formula>NOT(ISERROR(SEARCH("No",N480)))</formula>
    </cfRule>
  </conditionalFormatting>
  <conditionalFormatting sqref="O485:P485">
    <cfRule type="containsText" dxfId="6577" priority="258" operator="containsText" text="Select">
      <formula>NOT(ISERROR(SEARCH("Select",O485)))</formula>
    </cfRule>
  </conditionalFormatting>
  <conditionalFormatting sqref="G472 L472">
    <cfRule type="cellIs" dxfId="6576" priority="284" operator="equal">
      <formula>"FALSE"</formula>
    </cfRule>
  </conditionalFormatting>
  <conditionalFormatting sqref="G472 L472">
    <cfRule type="cellIs" dxfId="6575" priority="285" operator="equal">
      <formula>"TRUE"</formula>
    </cfRule>
  </conditionalFormatting>
  <conditionalFormatting sqref="J473:K473">
    <cfRule type="containsText" dxfId="6574" priority="283" operator="containsText" text="Select">
      <formula>NOT(ISERROR(SEARCH("Select",J473)))</formula>
    </cfRule>
  </conditionalFormatting>
  <conditionalFormatting sqref="O482:P482">
    <cfRule type="containsText" dxfId="6573" priority="281" operator="containsText" text="Select">
      <formula>NOT(ISERROR(SEARCH("Select",O482)))</formula>
    </cfRule>
  </conditionalFormatting>
  <conditionalFormatting sqref="O482:P482 J473:K473">
    <cfRule type="containsText" dxfId="6572" priority="282" operator="containsText" text="No">
      <formula>NOT(ISERROR(SEARCH("No",J473)))</formula>
    </cfRule>
  </conditionalFormatting>
  <conditionalFormatting sqref="J477:K478 J482:K485">
    <cfRule type="containsText" dxfId="6571" priority="278" operator="containsText" text="Select">
      <formula>NOT(ISERROR(SEARCH("Select",J477)))</formula>
    </cfRule>
  </conditionalFormatting>
  <conditionalFormatting sqref="I472:J472">
    <cfRule type="containsText" dxfId="6570" priority="280" operator="containsText" text="Select">
      <formula>NOT(ISERROR(SEARCH("Select",I472)))</formula>
    </cfRule>
  </conditionalFormatting>
  <conditionalFormatting sqref="I472:J472">
    <cfRule type="containsText" dxfId="6569" priority="279" operator="containsText" text="No">
      <formula>NOT(ISERROR(SEARCH("No",I472)))</formula>
    </cfRule>
  </conditionalFormatting>
  <conditionalFormatting sqref="J477:K478 J482:K485">
    <cfRule type="containsText" dxfId="6568" priority="277" operator="containsText" text="No">
      <formula>NOT(ISERROR(SEARCH("No",J477)))</formula>
    </cfRule>
  </conditionalFormatting>
  <conditionalFormatting sqref="I476:J476">
    <cfRule type="containsText" dxfId="6567" priority="276" operator="containsText" text="Select">
      <formula>NOT(ISERROR(SEARCH("Select",I476)))</formula>
    </cfRule>
  </conditionalFormatting>
  <conditionalFormatting sqref="I476:J476">
    <cfRule type="containsText" dxfId="6566" priority="275" operator="containsText" text="No">
      <formula>NOT(ISERROR(SEARCH("No",I476)))</formula>
    </cfRule>
  </conditionalFormatting>
  <conditionalFormatting sqref="J481:K481">
    <cfRule type="containsText" dxfId="6565" priority="274" operator="containsText" text="Select">
      <formula>NOT(ISERROR(SEARCH("Select",J481)))</formula>
    </cfRule>
  </conditionalFormatting>
  <conditionalFormatting sqref="J481:K481">
    <cfRule type="containsText" dxfId="6564" priority="273" operator="containsText" text="No">
      <formula>NOT(ISERROR(SEARCH("No",J481)))</formula>
    </cfRule>
  </conditionalFormatting>
  <conditionalFormatting sqref="I480:J480">
    <cfRule type="containsText" dxfId="6563" priority="272" operator="containsText" text="Select">
      <formula>NOT(ISERROR(SEARCH("Select",I480)))</formula>
    </cfRule>
  </conditionalFormatting>
  <conditionalFormatting sqref="I480:J480">
    <cfRule type="containsText" dxfId="6562" priority="271" operator="containsText" text="No">
      <formula>NOT(ISERROR(SEARCH("No",I480)))</formula>
    </cfRule>
  </conditionalFormatting>
  <conditionalFormatting sqref="O473:P473">
    <cfRule type="containsText" dxfId="6561" priority="270" operator="containsText" text="Select">
      <formula>NOT(ISERROR(SEARCH("Select",O473)))</formula>
    </cfRule>
  </conditionalFormatting>
  <conditionalFormatting sqref="O473:P473">
    <cfRule type="containsText" dxfId="6560" priority="269" operator="containsText" text="No">
      <formula>NOT(ISERROR(SEARCH("No",O473)))</formula>
    </cfRule>
  </conditionalFormatting>
  <conditionalFormatting sqref="O477:P478">
    <cfRule type="containsText" dxfId="6559" priority="266" operator="containsText" text="Select">
      <formula>NOT(ISERROR(SEARCH("Select",O477)))</formula>
    </cfRule>
  </conditionalFormatting>
  <conditionalFormatting sqref="N472:O472">
    <cfRule type="containsText" dxfId="6558" priority="268" operator="containsText" text="Select">
      <formula>NOT(ISERROR(SEARCH("Select",N472)))</formula>
    </cfRule>
  </conditionalFormatting>
  <conditionalFormatting sqref="N472:O472">
    <cfRule type="containsText" dxfId="6557" priority="267" operator="containsText" text="No">
      <formula>NOT(ISERROR(SEARCH("No",N472)))</formula>
    </cfRule>
  </conditionalFormatting>
  <conditionalFormatting sqref="O477:P478">
    <cfRule type="containsText" dxfId="6556" priority="265" operator="containsText" text="No">
      <formula>NOT(ISERROR(SEARCH("No",O477)))</formula>
    </cfRule>
  </conditionalFormatting>
  <conditionalFormatting sqref="N476:O476">
    <cfRule type="containsText" dxfId="6555" priority="264" operator="containsText" text="Select">
      <formula>NOT(ISERROR(SEARCH("Select",N476)))</formula>
    </cfRule>
  </conditionalFormatting>
  <conditionalFormatting sqref="N476:O476">
    <cfRule type="containsText" dxfId="6554" priority="263" operator="containsText" text="No">
      <formula>NOT(ISERROR(SEARCH("No",N476)))</formula>
    </cfRule>
  </conditionalFormatting>
  <conditionalFormatting sqref="O481:P481">
    <cfRule type="containsText" dxfId="6553" priority="262" operator="containsText" text="Select">
      <formula>NOT(ISERROR(SEARCH("Select",O481)))</formula>
    </cfRule>
  </conditionalFormatting>
  <conditionalFormatting sqref="O485:P485">
    <cfRule type="containsText" dxfId="6552" priority="257" operator="containsText" text="No">
      <formula>NOT(ISERROR(SEARCH("No",O485)))</formula>
    </cfRule>
  </conditionalFormatting>
  <conditionalFormatting sqref="N484:O484">
    <cfRule type="containsText" dxfId="6551" priority="256" operator="containsText" text="Select">
      <formula>NOT(ISERROR(SEARCH("Select",N484)))</formula>
    </cfRule>
  </conditionalFormatting>
  <conditionalFormatting sqref="N484:O484">
    <cfRule type="containsText" dxfId="6550" priority="255" operator="containsText" text="No">
      <formula>NOT(ISERROR(SEARCH("No",N484)))</formula>
    </cfRule>
  </conditionalFormatting>
  <conditionalFormatting sqref="O500:P500">
    <cfRule type="containsText" dxfId="6549" priority="230" operator="containsText" text="No">
      <formula>NOT(ISERROR(SEARCH("No",O500)))</formula>
    </cfRule>
  </conditionalFormatting>
  <conditionalFormatting sqref="N499:O499">
    <cfRule type="containsText" dxfId="6548" priority="229" operator="containsText" text="Select">
      <formula>NOT(ISERROR(SEARCH("Select",N499)))</formula>
    </cfRule>
  </conditionalFormatting>
  <conditionalFormatting sqref="N499:O499">
    <cfRule type="containsText" dxfId="6547" priority="228" operator="containsText" text="No">
      <formula>NOT(ISERROR(SEARCH("No",N499)))</formula>
    </cfRule>
  </conditionalFormatting>
  <conditionalFormatting sqref="O504:P504">
    <cfRule type="containsText" dxfId="6546" priority="227" operator="containsText" text="Select">
      <formula>NOT(ISERROR(SEARCH("Select",O504)))</formula>
    </cfRule>
  </conditionalFormatting>
  <conditionalFormatting sqref="G491 L491">
    <cfRule type="cellIs" dxfId="6545" priority="253" operator="equal">
      <formula>"FALSE"</formula>
    </cfRule>
  </conditionalFormatting>
  <conditionalFormatting sqref="G491 L491">
    <cfRule type="cellIs" dxfId="6544" priority="254" operator="equal">
      <formula>"TRUE"</formula>
    </cfRule>
  </conditionalFormatting>
  <conditionalFormatting sqref="J492:K492">
    <cfRule type="containsText" dxfId="6543" priority="252" operator="containsText" text="Select">
      <formula>NOT(ISERROR(SEARCH("Select",J492)))</formula>
    </cfRule>
  </conditionalFormatting>
  <conditionalFormatting sqref="O501:P501">
    <cfRule type="containsText" dxfId="6542" priority="250" operator="containsText" text="Select">
      <formula>NOT(ISERROR(SEARCH("Select",O501)))</formula>
    </cfRule>
  </conditionalFormatting>
  <conditionalFormatting sqref="O501:P501 J492:K492">
    <cfRule type="containsText" dxfId="6541" priority="251" operator="containsText" text="No">
      <formula>NOT(ISERROR(SEARCH("No",J492)))</formula>
    </cfRule>
  </conditionalFormatting>
  <conditionalFormatting sqref="J496:K497 J501:K504">
    <cfRule type="containsText" dxfId="6540" priority="247" operator="containsText" text="Select">
      <formula>NOT(ISERROR(SEARCH("Select",J496)))</formula>
    </cfRule>
  </conditionalFormatting>
  <conditionalFormatting sqref="I491:J491">
    <cfRule type="containsText" dxfId="6539" priority="249" operator="containsText" text="Select">
      <formula>NOT(ISERROR(SEARCH("Select",I491)))</formula>
    </cfRule>
  </conditionalFormatting>
  <conditionalFormatting sqref="I491:J491">
    <cfRule type="containsText" dxfId="6538" priority="248" operator="containsText" text="No">
      <formula>NOT(ISERROR(SEARCH("No",I491)))</formula>
    </cfRule>
  </conditionalFormatting>
  <conditionalFormatting sqref="J496:K497 J501:K504">
    <cfRule type="containsText" dxfId="6537" priority="246" operator="containsText" text="No">
      <formula>NOT(ISERROR(SEARCH("No",J496)))</formula>
    </cfRule>
  </conditionalFormatting>
  <conditionalFormatting sqref="I495:J495">
    <cfRule type="containsText" dxfId="6536" priority="245" operator="containsText" text="Select">
      <formula>NOT(ISERROR(SEARCH("Select",I495)))</formula>
    </cfRule>
  </conditionalFormatting>
  <conditionalFormatting sqref="I495:J495">
    <cfRule type="containsText" dxfId="6535" priority="244" operator="containsText" text="No">
      <formula>NOT(ISERROR(SEARCH("No",I495)))</formula>
    </cfRule>
  </conditionalFormatting>
  <conditionalFormatting sqref="J500:K500">
    <cfRule type="containsText" dxfId="6534" priority="243" operator="containsText" text="Select">
      <formula>NOT(ISERROR(SEARCH("Select",J500)))</formula>
    </cfRule>
  </conditionalFormatting>
  <conditionalFormatting sqref="J500:K500">
    <cfRule type="containsText" dxfId="6533" priority="242" operator="containsText" text="No">
      <formula>NOT(ISERROR(SEARCH("No",J500)))</formula>
    </cfRule>
  </conditionalFormatting>
  <conditionalFormatting sqref="I499:J499">
    <cfRule type="containsText" dxfId="6532" priority="241" operator="containsText" text="Select">
      <formula>NOT(ISERROR(SEARCH("Select",I499)))</formula>
    </cfRule>
  </conditionalFormatting>
  <conditionalFormatting sqref="I499:J499">
    <cfRule type="containsText" dxfId="6531" priority="240" operator="containsText" text="No">
      <formula>NOT(ISERROR(SEARCH("No",I499)))</formula>
    </cfRule>
  </conditionalFormatting>
  <conditionalFormatting sqref="O492:P492">
    <cfRule type="containsText" dxfId="6530" priority="239" operator="containsText" text="Select">
      <formula>NOT(ISERROR(SEARCH("Select",O492)))</formula>
    </cfRule>
  </conditionalFormatting>
  <conditionalFormatting sqref="O492:P492">
    <cfRule type="containsText" dxfId="6529" priority="238" operator="containsText" text="No">
      <formula>NOT(ISERROR(SEARCH("No",O492)))</formula>
    </cfRule>
  </conditionalFormatting>
  <conditionalFormatting sqref="O496:P497">
    <cfRule type="containsText" dxfId="6528" priority="235" operator="containsText" text="Select">
      <formula>NOT(ISERROR(SEARCH("Select",O496)))</formula>
    </cfRule>
  </conditionalFormatting>
  <conditionalFormatting sqref="N491:O491">
    <cfRule type="containsText" dxfId="6527" priority="237" operator="containsText" text="Select">
      <formula>NOT(ISERROR(SEARCH("Select",N491)))</formula>
    </cfRule>
  </conditionalFormatting>
  <conditionalFormatting sqref="N491:O491">
    <cfRule type="containsText" dxfId="6526" priority="236" operator="containsText" text="No">
      <formula>NOT(ISERROR(SEARCH("No",N491)))</formula>
    </cfRule>
  </conditionalFormatting>
  <conditionalFormatting sqref="O496:P497">
    <cfRule type="containsText" dxfId="6525" priority="234" operator="containsText" text="No">
      <formula>NOT(ISERROR(SEARCH("No",O496)))</formula>
    </cfRule>
  </conditionalFormatting>
  <conditionalFormatting sqref="N495:O495">
    <cfRule type="containsText" dxfId="6524" priority="233" operator="containsText" text="Select">
      <formula>NOT(ISERROR(SEARCH("Select",N495)))</formula>
    </cfRule>
  </conditionalFormatting>
  <conditionalFormatting sqref="N495:O495">
    <cfRule type="containsText" dxfId="6523" priority="232" operator="containsText" text="No">
      <formula>NOT(ISERROR(SEARCH("No",N495)))</formula>
    </cfRule>
  </conditionalFormatting>
  <conditionalFormatting sqref="O500:P500">
    <cfRule type="containsText" dxfId="6522" priority="231" operator="containsText" text="Select">
      <formula>NOT(ISERROR(SEARCH("Select",O500)))</formula>
    </cfRule>
  </conditionalFormatting>
  <conditionalFormatting sqref="O504:P504">
    <cfRule type="containsText" dxfId="6521" priority="226" operator="containsText" text="No">
      <formula>NOT(ISERROR(SEARCH("No",O504)))</formula>
    </cfRule>
  </conditionalFormatting>
  <conditionalFormatting sqref="N503:O503">
    <cfRule type="containsText" dxfId="6520" priority="225" operator="containsText" text="Select">
      <formula>NOT(ISERROR(SEARCH("Select",N503)))</formula>
    </cfRule>
  </conditionalFormatting>
  <conditionalFormatting sqref="N503:O503">
    <cfRule type="containsText" dxfId="6519" priority="224" operator="containsText" text="No">
      <formula>NOT(ISERROR(SEARCH("No",N503)))</formula>
    </cfRule>
  </conditionalFormatting>
  <conditionalFormatting sqref="O519:P519">
    <cfRule type="containsText" dxfId="6518" priority="199" operator="containsText" text="No">
      <formula>NOT(ISERROR(SEARCH("No",O519)))</formula>
    </cfRule>
  </conditionalFormatting>
  <conditionalFormatting sqref="N518:O518">
    <cfRule type="containsText" dxfId="6517" priority="198" operator="containsText" text="Select">
      <formula>NOT(ISERROR(SEARCH("Select",N518)))</formula>
    </cfRule>
  </conditionalFormatting>
  <conditionalFormatting sqref="N518:O518">
    <cfRule type="containsText" dxfId="6516" priority="197" operator="containsText" text="No">
      <formula>NOT(ISERROR(SEARCH("No",N518)))</formula>
    </cfRule>
  </conditionalFormatting>
  <conditionalFormatting sqref="O523:P523">
    <cfRule type="containsText" dxfId="6515" priority="196" operator="containsText" text="Select">
      <formula>NOT(ISERROR(SEARCH("Select",O523)))</formula>
    </cfRule>
  </conditionalFormatting>
  <conditionalFormatting sqref="G510 L510">
    <cfRule type="cellIs" dxfId="6514" priority="222" operator="equal">
      <formula>"FALSE"</formula>
    </cfRule>
  </conditionalFormatting>
  <conditionalFormatting sqref="G510 L510">
    <cfRule type="cellIs" dxfId="6513" priority="223" operator="equal">
      <formula>"TRUE"</formula>
    </cfRule>
  </conditionalFormatting>
  <conditionalFormatting sqref="J511:K511">
    <cfRule type="containsText" dxfId="6512" priority="221" operator="containsText" text="Select">
      <formula>NOT(ISERROR(SEARCH("Select",J511)))</formula>
    </cfRule>
  </conditionalFormatting>
  <conditionalFormatting sqref="O520:P520">
    <cfRule type="containsText" dxfId="6511" priority="219" operator="containsText" text="Select">
      <formula>NOT(ISERROR(SEARCH("Select",O520)))</formula>
    </cfRule>
  </conditionalFormatting>
  <conditionalFormatting sqref="O520:P520 J511:K511">
    <cfRule type="containsText" dxfId="6510" priority="220" operator="containsText" text="No">
      <formula>NOT(ISERROR(SEARCH("No",J511)))</formula>
    </cfRule>
  </conditionalFormatting>
  <conditionalFormatting sqref="J515:K516 J520:K523">
    <cfRule type="containsText" dxfId="6509" priority="216" operator="containsText" text="Select">
      <formula>NOT(ISERROR(SEARCH("Select",J515)))</formula>
    </cfRule>
  </conditionalFormatting>
  <conditionalFormatting sqref="I510:J510">
    <cfRule type="containsText" dxfId="6508" priority="218" operator="containsText" text="Select">
      <formula>NOT(ISERROR(SEARCH("Select",I510)))</formula>
    </cfRule>
  </conditionalFormatting>
  <conditionalFormatting sqref="I510:J510">
    <cfRule type="containsText" dxfId="6507" priority="217" operator="containsText" text="No">
      <formula>NOT(ISERROR(SEARCH("No",I510)))</formula>
    </cfRule>
  </conditionalFormatting>
  <conditionalFormatting sqref="J515:K516 J520:K523">
    <cfRule type="containsText" dxfId="6506" priority="215" operator="containsText" text="No">
      <formula>NOT(ISERROR(SEARCH("No",J515)))</formula>
    </cfRule>
  </conditionalFormatting>
  <conditionalFormatting sqref="I514:J514">
    <cfRule type="containsText" dxfId="6505" priority="214" operator="containsText" text="Select">
      <formula>NOT(ISERROR(SEARCH("Select",I514)))</formula>
    </cfRule>
  </conditionalFormatting>
  <conditionalFormatting sqref="I514:J514">
    <cfRule type="containsText" dxfId="6504" priority="213" operator="containsText" text="No">
      <formula>NOT(ISERROR(SEARCH("No",I514)))</formula>
    </cfRule>
  </conditionalFormatting>
  <conditionalFormatting sqref="J519:K519">
    <cfRule type="containsText" dxfId="6503" priority="212" operator="containsText" text="Select">
      <formula>NOT(ISERROR(SEARCH("Select",J519)))</formula>
    </cfRule>
  </conditionalFormatting>
  <conditionalFormatting sqref="J519:K519">
    <cfRule type="containsText" dxfId="6502" priority="211" operator="containsText" text="No">
      <formula>NOT(ISERROR(SEARCH("No",J519)))</formula>
    </cfRule>
  </conditionalFormatting>
  <conditionalFormatting sqref="I518:J518">
    <cfRule type="containsText" dxfId="6501" priority="210" operator="containsText" text="Select">
      <formula>NOT(ISERROR(SEARCH("Select",I518)))</formula>
    </cfRule>
  </conditionalFormatting>
  <conditionalFormatting sqref="I518:J518">
    <cfRule type="containsText" dxfId="6500" priority="209" operator="containsText" text="No">
      <formula>NOT(ISERROR(SEARCH("No",I518)))</formula>
    </cfRule>
  </conditionalFormatting>
  <conditionalFormatting sqref="O511:P511">
    <cfRule type="containsText" dxfId="6499" priority="208" operator="containsText" text="Select">
      <formula>NOT(ISERROR(SEARCH("Select",O511)))</formula>
    </cfRule>
  </conditionalFormatting>
  <conditionalFormatting sqref="O511:P511">
    <cfRule type="containsText" dxfId="6498" priority="207" operator="containsText" text="No">
      <formula>NOT(ISERROR(SEARCH("No",O511)))</formula>
    </cfRule>
  </conditionalFormatting>
  <conditionalFormatting sqref="O515:P516">
    <cfRule type="containsText" dxfId="6497" priority="204" operator="containsText" text="Select">
      <formula>NOT(ISERROR(SEARCH("Select",O515)))</formula>
    </cfRule>
  </conditionalFormatting>
  <conditionalFormatting sqref="N510:O510">
    <cfRule type="containsText" dxfId="6496" priority="206" operator="containsText" text="Select">
      <formula>NOT(ISERROR(SEARCH("Select",N510)))</formula>
    </cfRule>
  </conditionalFormatting>
  <conditionalFormatting sqref="N510:O510">
    <cfRule type="containsText" dxfId="6495" priority="205" operator="containsText" text="No">
      <formula>NOT(ISERROR(SEARCH("No",N510)))</formula>
    </cfRule>
  </conditionalFormatting>
  <conditionalFormatting sqref="O515:P516">
    <cfRule type="containsText" dxfId="6494" priority="203" operator="containsText" text="No">
      <formula>NOT(ISERROR(SEARCH("No",O515)))</formula>
    </cfRule>
  </conditionalFormatting>
  <conditionalFormatting sqref="N514:O514">
    <cfRule type="containsText" dxfId="6493" priority="202" operator="containsText" text="Select">
      <formula>NOT(ISERROR(SEARCH("Select",N514)))</formula>
    </cfRule>
  </conditionalFormatting>
  <conditionalFormatting sqref="N514:O514">
    <cfRule type="containsText" dxfId="6492" priority="201" operator="containsText" text="No">
      <formula>NOT(ISERROR(SEARCH("No",N514)))</formula>
    </cfRule>
  </conditionalFormatting>
  <conditionalFormatting sqref="O519:P519">
    <cfRule type="containsText" dxfId="6491" priority="200" operator="containsText" text="Select">
      <formula>NOT(ISERROR(SEARCH("Select",O519)))</formula>
    </cfRule>
  </conditionalFormatting>
  <conditionalFormatting sqref="O523:P523">
    <cfRule type="containsText" dxfId="6490" priority="195" operator="containsText" text="No">
      <formula>NOT(ISERROR(SEARCH("No",O523)))</formula>
    </cfRule>
  </conditionalFormatting>
  <conditionalFormatting sqref="N522:O522">
    <cfRule type="containsText" dxfId="6489" priority="194" operator="containsText" text="Select">
      <formula>NOT(ISERROR(SEARCH("Select",N522)))</formula>
    </cfRule>
  </conditionalFormatting>
  <conditionalFormatting sqref="N522:O522">
    <cfRule type="containsText" dxfId="6488" priority="193" operator="containsText" text="No">
      <formula>NOT(ISERROR(SEARCH("No",N522)))</formula>
    </cfRule>
  </conditionalFormatting>
  <conditionalFormatting sqref="O538:P538">
    <cfRule type="containsText" dxfId="6487" priority="168" operator="containsText" text="No">
      <formula>NOT(ISERROR(SEARCH("No",O538)))</formula>
    </cfRule>
  </conditionalFormatting>
  <conditionalFormatting sqref="N537:O537">
    <cfRule type="containsText" dxfId="6486" priority="167" operator="containsText" text="Select">
      <formula>NOT(ISERROR(SEARCH("Select",N537)))</formula>
    </cfRule>
  </conditionalFormatting>
  <conditionalFormatting sqref="N537:O537">
    <cfRule type="containsText" dxfId="6485" priority="166" operator="containsText" text="No">
      <formula>NOT(ISERROR(SEARCH("No",N537)))</formula>
    </cfRule>
  </conditionalFormatting>
  <conditionalFormatting sqref="O542:P542">
    <cfRule type="containsText" dxfId="6484" priority="165" operator="containsText" text="Select">
      <formula>NOT(ISERROR(SEARCH("Select",O542)))</formula>
    </cfRule>
  </conditionalFormatting>
  <conditionalFormatting sqref="G529 L529">
    <cfRule type="cellIs" dxfId="6483" priority="191" operator="equal">
      <formula>"FALSE"</formula>
    </cfRule>
  </conditionalFormatting>
  <conditionalFormatting sqref="G529 L529">
    <cfRule type="cellIs" dxfId="6482" priority="192" operator="equal">
      <formula>"TRUE"</formula>
    </cfRule>
  </conditionalFormatting>
  <conditionalFormatting sqref="J530:K530">
    <cfRule type="containsText" dxfId="6481" priority="190" operator="containsText" text="Select">
      <formula>NOT(ISERROR(SEARCH("Select",J530)))</formula>
    </cfRule>
  </conditionalFormatting>
  <conditionalFormatting sqref="O539:P539">
    <cfRule type="containsText" dxfId="6480" priority="188" operator="containsText" text="Select">
      <formula>NOT(ISERROR(SEARCH("Select",O539)))</formula>
    </cfRule>
  </conditionalFormatting>
  <conditionalFormatting sqref="O539:P539 J530:K530">
    <cfRule type="containsText" dxfId="6479" priority="189" operator="containsText" text="No">
      <formula>NOT(ISERROR(SEARCH("No",J530)))</formula>
    </cfRule>
  </conditionalFormatting>
  <conditionalFormatting sqref="J534:K535 J539:K542">
    <cfRule type="containsText" dxfId="6478" priority="185" operator="containsText" text="Select">
      <formula>NOT(ISERROR(SEARCH("Select",J534)))</formula>
    </cfRule>
  </conditionalFormatting>
  <conditionalFormatting sqref="I529:J529">
    <cfRule type="containsText" dxfId="6477" priority="187" operator="containsText" text="Select">
      <formula>NOT(ISERROR(SEARCH("Select",I529)))</formula>
    </cfRule>
  </conditionalFormatting>
  <conditionalFormatting sqref="I529:J529">
    <cfRule type="containsText" dxfId="6476" priority="186" operator="containsText" text="No">
      <formula>NOT(ISERROR(SEARCH("No",I529)))</formula>
    </cfRule>
  </conditionalFormatting>
  <conditionalFormatting sqref="J534:K535 J539:K542">
    <cfRule type="containsText" dxfId="6475" priority="184" operator="containsText" text="No">
      <formula>NOT(ISERROR(SEARCH("No",J534)))</formula>
    </cfRule>
  </conditionalFormatting>
  <conditionalFormatting sqref="I533:J533">
    <cfRule type="containsText" dxfId="6474" priority="183" operator="containsText" text="Select">
      <formula>NOT(ISERROR(SEARCH("Select",I533)))</formula>
    </cfRule>
  </conditionalFormatting>
  <conditionalFormatting sqref="I533:J533">
    <cfRule type="containsText" dxfId="6473" priority="182" operator="containsText" text="No">
      <formula>NOT(ISERROR(SEARCH("No",I533)))</formula>
    </cfRule>
  </conditionalFormatting>
  <conditionalFormatting sqref="J538:K538">
    <cfRule type="containsText" dxfId="6472" priority="181" operator="containsText" text="Select">
      <formula>NOT(ISERROR(SEARCH("Select",J538)))</formula>
    </cfRule>
  </conditionalFormatting>
  <conditionalFormatting sqref="J538:K538">
    <cfRule type="containsText" dxfId="6471" priority="180" operator="containsText" text="No">
      <formula>NOT(ISERROR(SEARCH("No",J538)))</formula>
    </cfRule>
  </conditionalFormatting>
  <conditionalFormatting sqref="I537:J537">
    <cfRule type="containsText" dxfId="6470" priority="179" operator="containsText" text="Select">
      <formula>NOT(ISERROR(SEARCH("Select",I537)))</formula>
    </cfRule>
  </conditionalFormatting>
  <conditionalFormatting sqref="I537:J537">
    <cfRule type="containsText" dxfId="6469" priority="178" operator="containsText" text="No">
      <formula>NOT(ISERROR(SEARCH("No",I537)))</formula>
    </cfRule>
  </conditionalFormatting>
  <conditionalFormatting sqref="O530:P530">
    <cfRule type="containsText" dxfId="6468" priority="177" operator="containsText" text="Select">
      <formula>NOT(ISERROR(SEARCH("Select",O530)))</formula>
    </cfRule>
  </conditionalFormatting>
  <conditionalFormatting sqref="O530:P530">
    <cfRule type="containsText" dxfId="6467" priority="176" operator="containsText" text="No">
      <formula>NOT(ISERROR(SEARCH("No",O530)))</formula>
    </cfRule>
  </conditionalFormatting>
  <conditionalFormatting sqref="O534:P535">
    <cfRule type="containsText" dxfId="6466" priority="173" operator="containsText" text="Select">
      <formula>NOT(ISERROR(SEARCH("Select",O534)))</formula>
    </cfRule>
  </conditionalFormatting>
  <conditionalFormatting sqref="N529:O529">
    <cfRule type="containsText" dxfId="6465" priority="175" operator="containsText" text="Select">
      <formula>NOT(ISERROR(SEARCH("Select",N529)))</formula>
    </cfRule>
  </conditionalFormatting>
  <conditionalFormatting sqref="N529:O529">
    <cfRule type="containsText" dxfId="6464" priority="174" operator="containsText" text="No">
      <formula>NOT(ISERROR(SEARCH("No",N529)))</formula>
    </cfRule>
  </conditionalFormatting>
  <conditionalFormatting sqref="O534:P535">
    <cfRule type="containsText" dxfId="6463" priority="172" operator="containsText" text="No">
      <formula>NOT(ISERROR(SEARCH("No",O534)))</formula>
    </cfRule>
  </conditionalFormatting>
  <conditionalFormatting sqref="N533:O533">
    <cfRule type="containsText" dxfId="6462" priority="171" operator="containsText" text="Select">
      <formula>NOT(ISERROR(SEARCH("Select",N533)))</formula>
    </cfRule>
  </conditionalFormatting>
  <conditionalFormatting sqref="N533:O533">
    <cfRule type="containsText" dxfId="6461" priority="170" operator="containsText" text="No">
      <formula>NOT(ISERROR(SEARCH("No",N533)))</formula>
    </cfRule>
  </conditionalFormatting>
  <conditionalFormatting sqref="O538:P538">
    <cfRule type="containsText" dxfId="6460" priority="169" operator="containsText" text="Select">
      <formula>NOT(ISERROR(SEARCH("Select",O538)))</formula>
    </cfRule>
  </conditionalFormatting>
  <conditionalFormatting sqref="O542:P542">
    <cfRule type="containsText" dxfId="6459" priority="164" operator="containsText" text="No">
      <formula>NOT(ISERROR(SEARCH("No",O542)))</formula>
    </cfRule>
  </conditionalFormatting>
  <conditionalFormatting sqref="N541:O541">
    <cfRule type="containsText" dxfId="6458" priority="163" operator="containsText" text="Select">
      <formula>NOT(ISERROR(SEARCH("Select",N541)))</formula>
    </cfRule>
  </conditionalFormatting>
  <conditionalFormatting sqref="N541:O541">
    <cfRule type="containsText" dxfId="6457" priority="162" operator="containsText" text="No">
      <formula>NOT(ISERROR(SEARCH("No",N541)))</formula>
    </cfRule>
  </conditionalFormatting>
  <conditionalFormatting sqref="G548 L548">
    <cfRule type="cellIs" dxfId="6456" priority="160" operator="equal">
      <formula>"FALSE"</formula>
    </cfRule>
  </conditionalFormatting>
  <conditionalFormatting sqref="G548 L548">
    <cfRule type="cellIs" dxfId="6455" priority="161" operator="equal">
      <formula>"TRUE"</formula>
    </cfRule>
  </conditionalFormatting>
  <conditionalFormatting sqref="J549:K549">
    <cfRule type="containsText" dxfId="6454" priority="159" operator="containsText" text="Select">
      <formula>NOT(ISERROR(SEARCH("Select",J549)))</formula>
    </cfRule>
  </conditionalFormatting>
  <conditionalFormatting sqref="O558:P558">
    <cfRule type="containsText" dxfId="6453" priority="157" operator="containsText" text="Select">
      <formula>NOT(ISERROR(SEARCH("Select",O558)))</formula>
    </cfRule>
  </conditionalFormatting>
  <conditionalFormatting sqref="O558:P558 J549:K549">
    <cfRule type="containsText" dxfId="6452" priority="158" operator="containsText" text="No">
      <formula>NOT(ISERROR(SEARCH("No",J549)))</formula>
    </cfRule>
  </conditionalFormatting>
  <conditionalFormatting sqref="J553:K554 J558:K561">
    <cfRule type="containsText" dxfId="6451" priority="154" operator="containsText" text="Select">
      <formula>NOT(ISERROR(SEARCH("Select",J553)))</formula>
    </cfRule>
  </conditionalFormatting>
  <conditionalFormatting sqref="I548:J548">
    <cfRule type="containsText" dxfId="6450" priority="156" operator="containsText" text="Select">
      <formula>NOT(ISERROR(SEARCH("Select",I548)))</formula>
    </cfRule>
  </conditionalFormatting>
  <conditionalFormatting sqref="I548:J548">
    <cfRule type="containsText" dxfId="6449" priority="155" operator="containsText" text="No">
      <formula>NOT(ISERROR(SEARCH("No",I548)))</formula>
    </cfRule>
  </conditionalFormatting>
  <conditionalFormatting sqref="J553:K554 J558:K561">
    <cfRule type="containsText" dxfId="6448" priority="153" operator="containsText" text="No">
      <formula>NOT(ISERROR(SEARCH("No",J553)))</formula>
    </cfRule>
  </conditionalFormatting>
  <conditionalFormatting sqref="I552:J552">
    <cfRule type="containsText" dxfId="6447" priority="152" operator="containsText" text="Select">
      <formula>NOT(ISERROR(SEARCH("Select",I552)))</formula>
    </cfRule>
  </conditionalFormatting>
  <conditionalFormatting sqref="I552:J552">
    <cfRule type="containsText" dxfId="6446" priority="151" operator="containsText" text="No">
      <formula>NOT(ISERROR(SEARCH("No",I552)))</formula>
    </cfRule>
  </conditionalFormatting>
  <conditionalFormatting sqref="J557:K557">
    <cfRule type="containsText" dxfId="6445" priority="150" operator="containsText" text="Select">
      <formula>NOT(ISERROR(SEARCH("Select",J557)))</formula>
    </cfRule>
  </conditionalFormatting>
  <conditionalFormatting sqref="J557:K557">
    <cfRule type="containsText" dxfId="6444" priority="149" operator="containsText" text="No">
      <formula>NOT(ISERROR(SEARCH("No",J557)))</formula>
    </cfRule>
  </conditionalFormatting>
  <conditionalFormatting sqref="I556:J556">
    <cfRule type="containsText" dxfId="6443" priority="148" operator="containsText" text="Select">
      <formula>NOT(ISERROR(SEARCH("Select",I556)))</formula>
    </cfRule>
  </conditionalFormatting>
  <conditionalFormatting sqref="I556:J556">
    <cfRule type="containsText" dxfId="6442" priority="147" operator="containsText" text="No">
      <formula>NOT(ISERROR(SEARCH("No",I556)))</formula>
    </cfRule>
  </conditionalFormatting>
  <conditionalFormatting sqref="O549:P549">
    <cfRule type="containsText" dxfId="6441" priority="146" operator="containsText" text="Select">
      <formula>NOT(ISERROR(SEARCH("Select",O549)))</formula>
    </cfRule>
  </conditionalFormatting>
  <conditionalFormatting sqref="O549:P549">
    <cfRule type="containsText" dxfId="6440" priority="145" operator="containsText" text="No">
      <formula>NOT(ISERROR(SEARCH("No",O549)))</formula>
    </cfRule>
  </conditionalFormatting>
  <conditionalFormatting sqref="O553:P554">
    <cfRule type="containsText" dxfId="6439" priority="142" operator="containsText" text="Select">
      <formula>NOT(ISERROR(SEARCH("Select",O553)))</formula>
    </cfRule>
  </conditionalFormatting>
  <conditionalFormatting sqref="N548:O548">
    <cfRule type="containsText" dxfId="6438" priority="144" operator="containsText" text="Select">
      <formula>NOT(ISERROR(SEARCH("Select",N548)))</formula>
    </cfRule>
  </conditionalFormatting>
  <conditionalFormatting sqref="N548:O548">
    <cfRule type="containsText" dxfId="6437" priority="143" operator="containsText" text="No">
      <formula>NOT(ISERROR(SEARCH("No",N548)))</formula>
    </cfRule>
  </conditionalFormatting>
  <conditionalFormatting sqref="O553:P554">
    <cfRule type="containsText" dxfId="6436" priority="141" operator="containsText" text="No">
      <formula>NOT(ISERROR(SEARCH("No",O553)))</formula>
    </cfRule>
  </conditionalFormatting>
  <conditionalFormatting sqref="N552:O552">
    <cfRule type="containsText" dxfId="6435" priority="140" operator="containsText" text="Select">
      <formula>NOT(ISERROR(SEARCH("Select",N552)))</formula>
    </cfRule>
  </conditionalFormatting>
  <conditionalFormatting sqref="N552:O552">
    <cfRule type="containsText" dxfId="6434" priority="139" operator="containsText" text="No">
      <formula>NOT(ISERROR(SEARCH("No",N552)))</formula>
    </cfRule>
  </conditionalFormatting>
  <conditionalFormatting sqref="O557:P557">
    <cfRule type="containsText" dxfId="6433" priority="138" operator="containsText" text="Select">
      <formula>NOT(ISERROR(SEARCH("Select",O557)))</formula>
    </cfRule>
  </conditionalFormatting>
  <conditionalFormatting sqref="O561:P561">
    <cfRule type="containsText" dxfId="6432" priority="133" operator="containsText" text="No">
      <formula>NOT(ISERROR(SEARCH("No",O561)))</formula>
    </cfRule>
  </conditionalFormatting>
  <conditionalFormatting sqref="N560:O560">
    <cfRule type="containsText" dxfId="6431" priority="132" operator="containsText" text="Select">
      <formula>NOT(ISERROR(SEARCH("Select",N560)))</formula>
    </cfRule>
  </conditionalFormatting>
  <conditionalFormatting sqref="N560:O560">
    <cfRule type="containsText" dxfId="6430" priority="131" operator="containsText" text="No">
      <formula>NOT(ISERROR(SEARCH("No",N560)))</formula>
    </cfRule>
  </conditionalFormatting>
  <conditionalFormatting sqref="N827:O827 N823:O823 N819:O819">
    <cfRule type="endsWith" dxfId="6429" priority="128" operator="endsWith" text="No">
      <formula>RIGHT(N819,LEN("No"))="No"</formula>
    </cfRule>
    <cfRule type="containsText" dxfId="6428" priority="130" operator="containsText" text="Select">
      <formula>NOT(ISERROR(SEARCH("Select",N819)))</formula>
    </cfRule>
  </conditionalFormatting>
  <conditionalFormatting sqref="N827:O827 N823:O823 N819:O819">
    <cfRule type="containsText" dxfId="6427" priority="129" operator="containsText" text="Not Addressed">
      <formula>NOT(ISERROR(SEARCH("Not Addressed",N819)))</formula>
    </cfRule>
  </conditionalFormatting>
  <conditionalFormatting sqref="N841:O841 N837:O837 N833:O833">
    <cfRule type="endsWith" dxfId="6426" priority="125" operator="endsWith" text="No">
      <formula>RIGHT(N833,LEN("No"))="No"</formula>
    </cfRule>
    <cfRule type="containsText" dxfId="6425" priority="127" operator="containsText" text="Select">
      <formula>NOT(ISERROR(SEARCH("Select",N833)))</formula>
    </cfRule>
  </conditionalFormatting>
  <conditionalFormatting sqref="N841:O841 N837:O837 N833:O833">
    <cfRule type="containsText" dxfId="6424" priority="126" operator="containsText" text="Not Addressed">
      <formula>NOT(ISERROR(SEARCH("Not Addressed",N833)))</formula>
    </cfRule>
  </conditionalFormatting>
  <conditionalFormatting sqref="N855:O855 N851:O851 N847:O847">
    <cfRule type="endsWith" dxfId="6423" priority="122" operator="endsWith" text="No">
      <formula>RIGHT(N847,LEN("No"))="No"</formula>
    </cfRule>
    <cfRule type="containsText" dxfId="6422" priority="124" operator="containsText" text="Select">
      <formula>NOT(ISERROR(SEARCH("Select",N847)))</formula>
    </cfRule>
  </conditionalFormatting>
  <conditionalFormatting sqref="N855:O855 N851:O851 N847:O847">
    <cfRule type="containsText" dxfId="6421" priority="123" operator="containsText" text="Not Addressed">
      <formula>NOT(ISERROR(SEARCH("Not Addressed",N847)))</formula>
    </cfRule>
  </conditionalFormatting>
  <conditionalFormatting sqref="N869:O869 N865:O865 N861:O861">
    <cfRule type="endsWith" dxfId="6420" priority="119" operator="endsWith" text="No">
      <formula>RIGHT(N861,LEN("No"))="No"</formula>
    </cfRule>
    <cfRule type="containsText" dxfId="6419" priority="121" operator="containsText" text="Select">
      <formula>NOT(ISERROR(SEARCH("Select",N861)))</formula>
    </cfRule>
  </conditionalFormatting>
  <conditionalFormatting sqref="N869:O869 N865:O865 N861:O861">
    <cfRule type="containsText" dxfId="6418" priority="120" operator="containsText" text="Not Addressed">
      <formula>NOT(ISERROR(SEARCH("Not Addressed",N861)))</formula>
    </cfRule>
  </conditionalFormatting>
  <conditionalFormatting sqref="N883:O883 N879:O879 N875:O875">
    <cfRule type="endsWith" dxfId="6417" priority="116" operator="endsWith" text="No">
      <formula>RIGHT(N875,LEN("No"))="No"</formula>
    </cfRule>
    <cfRule type="containsText" dxfId="6416" priority="118" operator="containsText" text="Select">
      <formula>NOT(ISERROR(SEARCH("Select",N875)))</formula>
    </cfRule>
  </conditionalFormatting>
  <conditionalFormatting sqref="N883:O883 N879:O879 N875:O875">
    <cfRule type="containsText" dxfId="6415" priority="117" operator="containsText" text="Not Addressed">
      <formula>NOT(ISERROR(SEARCH("Not Addressed",N875)))</formula>
    </cfRule>
  </conditionalFormatting>
  <conditionalFormatting sqref="N897:O897 N893:O893 N889:O889">
    <cfRule type="endsWith" dxfId="6414" priority="113" operator="endsWith" text="No">
      <formula>RIGHT(N889,LEN("No"))="No"</formula>
    </cfRule>
    <cfRule type="containsText" dxfId="6413" priority="115" operator="containsText" text="Select">
      <formula>NOT(ISERROR(SEARCH("Select",N889)))</formula>
    </cfRule>
  </conditionalFormatting>
  <conditionalFormatting sqref="N897:O897 N893:O893 N889:O889">
    <cfRule type="containsText" dxfId="6412" priority="114" operator="containsText" text="Not Addressed">
      <formula>NOT(ISERROR(SEARCH("Not Addressed",N889)))</formula>
    </cfRule>
  </conditionalFormatting>
  <conditionalFormatting sqref="I910:J910">
    <cfRule type="containsText" dxfId="6411" priority="111" operator="containsText" text="Not Addressed">
      <formula>NOT(ISERROR(SEARCH("Not Addressed",I910)))</formula>
    </cfRule>
    <cfRule type="containsText" dxfId="6410" priority="112" operator="containsText" text="Select">
      <formula>NOT(ISERROR(SEARCH("Select",I910)))</formula>
    </cfRule>
  </conditionalFormatting>
  <conditionalFormatting sqref="I934:J934">
    <cfRule type="containsText" dxfId="6409" priority="109" operator="containsText" text="Not Addressed">
      <formula>NOT(ISERROR(SEARCH("Not Addressed",I934)))</formula>
    </cfRule>
    <cfRule type="containsText" dxfId="6408" priority="110" operator="containsText" text="Select">
      <formula>NOT(ISERROR(SEARCH("Select",I934)))</formula>
    </cfRule>
  </conditionalFormatting>
  <conditionalFormatting sqref="I914:J914">
    <cfRule type="containsText" dxfId="6407" priority="107" operator="containsText" text="Not Addressed">
      <formula>NOT(ISERROR(SEARCH("Not Addressed",I914)))</formula>
    </cfRule>
    <cfRule type="containsText" dxfId="6406" priority="108" operator="containsText" text="Select">
      <formula>NOT(ISERROR(SEARCH("Select",I914)))</formula>
    </cfRule>
  </conditionalFormatting>
  <conditionalFormatting sqref="I918:J918">
    <cfRule type="containsText" dxfId="6405" priority="105" operator="containsText" text="Not Addressed">
      <formula>NOT(ISERROR(SEARCH("Not Addressed",I918)))</formula>
    </cfRule>
    <cfRule type="containsText" dxfId="6404" priority="106" operator="containsText" text="Select">
      <formula>NOT(ISERROR(SEARCH("Select",I918)))</formula>
    </cfRule>
  </conditionalFormatting>
  <conditionalFormatting sqref="I922:J922">
    <cfRule type="containsText" dxfId="6403" priority="103" operator="containsText" text="Not Addressed">
      <formula>NOT(ISERROR(SEARCH("Not Addressed",I922)))</formula>
    </cfRule>
    <cfRule type="containsText" dxfId="6402" priority="104" operator="containsText" text="Select">
      <formula>NOT(ISERROR(SEARCH("Select",I922)))</formula>
    </cfRule>
  </conditionalFormatting>
  <conditionalFormatting sqref="I926:J926">
    <cfRule type="containsText" dxfId="6401" priority="101" operator="containsText" text="Not Addressed">
      <formula>NOT(ISERROR(SEARCH("Not Addressed",I926)))</formula>
    </cfRule>
    <cfRule type="containsText" dxfId="6400" priority="102" operator="containsText" text="Select">
      <formula>NOT(ISERROR(SEARCH("Select",I926)))</formula>
    </cfRule>
  </conditionalFormatting>
  <conditionalFormatting sqref="I930:J930">
    <cfRule type="containsText" dxfId="6399" priority="99" operator="containsText" text="Not Addressed">
      <formula>NOT(ISERROR(SEARCH("Not Addressed",I930)))</formula>
    </cfRule>
    <cfRule type="containsText" dxfId="6398" priority="100" operator="containsText" text="Select">
      <formula>NOT(ISERROR(SEARCH("Select",I930)))</formula>
    </cfRule>
  </conditionalFormatting>
  <conditionalFormatting sqref="I938:J938">
    <cfRule type="containsText" dxfId="6397" priority="97" operator="containsText" text="Not Addressed">
      <formula>NOT(ISERROR(SEARCH("Not Addressed",I938)))</formula>
    </cfRule>
    <cfRule type="containsText" dxfId="6396" priority="98" operator="containsText" text="Select">
      <formula>NOT(ISERROR(SEARCH("Select",I938)))</formula>
    </cfRule>
  </conditionalFormatting>
  <conditionalFormatting sqref="I942:J942">
    <cfRule type="containsText" dxfId="6395" priority="95" operator="containsText" text="Not Addressed">
      <formula>NOT(ISERROR(SEARCH("Not Addressed",I942)))</formula>
    </cfRule>
    <cfRule type="containsText" dxfId="6394" priority="96" operator="containsText" text="Select">
      <formula>NOT(ISERROR(SEARCH("Select",I942)))</formula>
    </cfRule>
  </conditionalFormatting>
  <conditionalFormatting sqref="I946:J946">
    <cfRule type="containsText" dxfId="6393" priority="93" operator="containsText" text="Not Addressed">
      <formula>NOT(ISERROR(SEARCH("Not Addressed",I946)))</formula>
    </cfRule>
    <cfRule type="containsText" dxfId="6392" priority="94" operator="containsText" text="Select">
      <formula>NOT(ISERROR(SEARCH("Select",I946)))</formula>
    </cfRule>
  </conditionalFormatting>
  <conditionalFormatting sqref="I950:J950">
    <cfRule type="containsText" dxfId="6391" priority="91" operator="containsText" text="Not Addressed">
      <formula>NOT(ISERROR(SEARCH("Not Addressed",I950)))</formula>
    </cfRule>
    <cfRule type="containsText" dxfId="6390" priority="92" operator="containsText" text="Select">
      <formula>NOT(ISERROR(SEARCH("Select",I950)))</formula>
    </cfRule>
  </conditionalFormatting>
  <conditionalFormatting sqref="I966:J966">
    <cfRule type="containsText" dxfId="6389" priority="89" operator="containsText" text="Not Addressed">
      <formula>NOT(ISERROR(SEARCH("Not Addressed",I966)))</formula>
    </cfRule>
    <cfRule type="containsText" dxfId="6388" priority="90" operator="containsText" text="Select">
      <formula>NOT(ISERROR(SEARCH("Select",I966)))</formula>
    </cfRule>
  </conditionalFormatting>
  <conditionalFormatting sqref="I954:J954">
    <cfRule type="containsText" dxfId="6387" priority="87" operator="containsText" text="Not Addressed">
      <formula>NOT(ISERROR(SEARCH("Not Addressed",I954)))</formula>
    </cfRule>
    <cfRule type="containsText" dxfId="6386" priority="88" operator="containsText" text="Select">
      <formula>NOT(ISERROR(SEARCH("Select",I954)))</formula>
    </cfRule>
  </conditionalFormatting>
  <conditionalFormatting sqref="I958:J958">
    <cfRule type="containsText" dxfId="6385" priority="85" operator="containsText" text="Not Addressed">
      <formula>NOT(ISERROR(SEARCH("Not Addressed",I958)))</formula>
    </cfRule>
    <cfRule type="containsText" dxfId="6384" priority="86" operator="containsText" text="Select">
      <formula>NOT(ISERROR(SEARCH("Select",I958)))</formula>
    </cfRule>
  </conditionalFormatting>
  <conditionalFormatting sqref="I962:J962">
    <cfRule type="containsText" dxfId="6383" priority="83" operator="containsText" text="Not Addressed">
      <formula>NOT(ISERROR(SEARCH("Not Addressed",I962)))</formula>
    </cfRule>
    <cfRule type="containsText" dxfId="6382" priority="84" operator="containsText" text="Select">
      <formula>NOT(ISERROR(SEARCH("Select",I962)))</formula>
    </cfRule>
  </conditionalFormatting>
  <conditionalFormatting sqref="I979:J979">
    <cfRule type="containsText" dxfId="6381" priority="82" operator="containsText" text="Select">
      <formula>NOT(ISERROR(SEARCH("Select",I979)))</formula>
    </cfRule>
  </conditionalFormatting>
  <conditionalFormatting sqref="I979:J979">
    <cfRule type="containsText" dxfId="6380" priority="81" operator="containsText" text="Not Addressed">
      <formula>NOT(ISERROR(SEARCH("Not Addressed",I979)))</formula>
    </cfRule>
  </conditionalFormatting>
  <conditionalFormatting sqref="N979:O979">
    <cfRule type="containsText" dxfId="6379" priority="80" operator="containsText" text="Select">
      <formula>NOT(ISERROR(SEARCH("Select",N979)))</formula>
    </cfRule>
  </conditionalFormatting>
  <conditionalFormatting sqref="N979:O979">
    <cfRule type="containsText" dxfId="6378" priority="79" operator="containsText" text="Not Addressed">
      <formula>NOT(ISERROR(SEARCH("Not Addressed",N979)))</formula>
    </cfRule>
  </conditionalFormatting>
  <conditionalFormatting sqref="I984:J984">
    <cfRule type="containsText" dxfId="6377" priority="78" operator="containsText" text="Select">
      <formula>NOT(ISERROR(SEARCH("Select",I984)))</formula>
    </cfRule>
  </conditionalFormatting>
  <conditionalFormatting sqref="I984:J984">
    <cfRule type="containsText" dxfId="6376" priority="77" operator="containsText" text="Not Addressed">
      <formula>NOT(ISERROR(SEARCH("Not Addressed",I984)))</formula>
    </cfRule>
  </conditionalFormatting>
  <conditionalFormatting sqref="N984:O984">
    <cfRule type="containsText" dxfId="6375" priority="76" operator="containsText" text="Select">
      <formula>NOT(ISERROR(SEARCH("Select",N984)))</formula>
    </cfRule>
  </conditionalFormatting>
  <conditionalFormatting sqref="N984:O984">
    <cfRule type="containsText" dxfId="6374" priority="75" operator="containsText" text="Not Addressed">
      <formula>NOT(ISERROR(SEARCH("Not Addressed",N984)))</formula>
    </cfRule>
  </conditionalFormatting>
  <conditionalFormatting sqref="M972">
    <cfRule type="containsText" dxfId="6373" priority="74" operator="containsText" text="Select">
      <formula>NOT(ISERROR(SEARCH("Select",M972)))</formula>
    </cfRule>
  </conditionalFormatting>
  <conditionalFormatting sqref="M972">
    <cfRule type="containsText" dxfId="6372" priority="73" operator="containsText" text="Not Addressed">
      <formula>NOT(ISERROR(SEARCH("Not Addressed",M972)))</formula>
    </cfRule>
  </conditionalFormatting>
  <conditionalFormatting sqref="G996:G1002">
    <cfRule type="cellIs" dxfId="6371" priority="72" operator="equal">
      <formula>"TRUE"</formula>
    </cfRule>
  </conditionalFormatting>
  <conditionalFormatting sqref="G1004:G1010">
    <cfRule type="cellIs" dxfId="6370" priority="71" operator="equal">
      <formula>"TRUE"</formula>
    </cfRule>
  </conditionalFormatting>
  <conditionalFormatting sqref="O997:P997 O1001:P1001 O1005:P1005 O1009:P1009">
    <cfRule type="containsText" dxfId="6369" priority="70" operator="containsText" text="Select">
      <formula>NOT(ISERROR(SEARCH("Select",O997)))</formula>
    </cfRule>
  </conditionalFormatting>
  <conditionalFormatting sqref="O1009:P1009 O1005:P1005 O1001:P1001 O997:P997">
    <cfRule type="containsText" dxfId="6368" priority="69" operator="containsText" text="No">
      <formula>NOT(ISERROR(SEARCH("No",O997)))</formula>
    </cfRule>
  </conditionalFormatting>
  <conditionalFormatting sqref="T161:U161">
    <cfRule type="containsText" dxfId="6367" priority="68" operator="containsText" text="Select">
      <formula>NOT(ISERROR(SEARCH("Select",T161)))</formula>
    </cfRule>
  </conditionalFormatting>
  <conditionalFormatting sqref="T197:U197">
    <cfRule type="containsText" dxfId="6366" priority="67" operator="containsText" text="Select">
      <formula>NOT(ISERROR(SEARCH("Select",T197)))</formula>
    </cfRule>
  </conditionalFormatting>
  <conditionalFormatting sqref="T217:U217">
    <cfRule type="containsText" dxfId="6365" priority="66" operator="containsText" text="Select">
      <formula>NOT(ISERROR(SEARCH("Select",T217)))</formula>
    </cfRule>
  </conditionalFormatting>
  <conditionalFormatting sqref="T228:U228">
    <cfRule type="containsText" dxfId="6364" priority="65" operator="containsText" text="Select">
      <formula>NOT(ISERROR(SEARCH("Select",T228)))</formula>
    </cfRule>
  </conditionalFormatting>
  <conditionalFormatting sqref="T231:U231">
    <cfRule type="containsText" dxfId="6363" priority="64" operator="containsText" text="Select">
      <formula>NOT(ISERROR(SEARCH("Select",T231)))</formula>
    </cfRule>
  </conditionalFormatting>
  <conditionalFormatting sqref="T242:U242">
    <cfRule type="containsText" dxfId="6362" priority="63" operator="containsText" text="Select">
      <formula>NOT(ISERROR(SEARCH("Select",T242)))</formula>
    </cfRule>
  </conditionalFormatting>
  <conditionalFormatting sqref="T257:U257">
    <cfRule type="containsText" dxfId="6361" priority="62" operator="containsText" text="Select">
      <formula>NOT(ISERROR(SEARCH("Select",T257)))</formula>
    </cfRule>
  </conditionalFormatting>
  <conditionalFormatting sqref="T263:U263">
    <cfRule type="containsText" dxfId="6360" priority="61" operator="containsText" text="Select">
      <formula>NOT(ISERROR(SEARCH("Select",T263)))</formula>
    </cfRule>
  </conditionalFormatting>
  <conditionalFormatting sqref="T266:U266">
    <cfRule type="containsText" dxfId="6359" priority="60" operator="containsText" text="Select">
      <formula>NOT(ISERROR(SEARCH("Select",T266)))</formula>
    </cfRule>
  </conditionalFormatting>
  <conditionalFormatting sqref="T269:U269">
    <cfRule type="containsText" dxfId="6358" priority="59" operator="containsText" text="Select">
      <formula>NOT(ISERROR(SEARCH("Select",T269)))</formula>
    </cfRule>
  </conditionalFormatting>
  <conditionalFormatting sqref="T273:U273">
    <cfRule type="containsText" dxfId="6357" priority="58" operator="containsText" text="Select">
      <formula>NOT(ISERROR(SEARCH("Select",T273)))</formula>
    </cfRule>
  </conditionalFormatting>
  <conditionalFormatting sqref="T276:U276">
    <cfRule type="containsText" dxfId="6356" priority="57" operator="containsText" text="Select">
      <formula>NOT(ISERROR(SEARCH("Select",T276)))</formula>
    </cfRule>
  </conditionalFormatting>
  <conditionalFormatting sqref="T286:U286">
    <cfRule type="containsText" dxfId="6355" priority="56" operator="containsText" text="Select">
      <formula>NOT(ISERROR(SEARCH("Select",T286)))</formula>
    </cfRule>
  </conditionalFormatting>
  <conditionalFormatting sqref="T570:U570">
    <cfRule type="containsText" dxfId="6354" priority="55" operator="containsText" text="Select">
      <formula>NOT(ISERROR(SEARCH("Select",T570)))</formula>
    </cfRule>
  </conditionalFormatting>
  <conditionalFormatting sqref="T419:U419">
    <cfRule type="containsText" dxfId="6353" priority="46" operator="containsText" text="Select">
      <formula>NOT(ISERROR(SEARCH("Select",T419)))</formula>
    </cfRule>
  </conditionalFormatting>
  <conditionalFormatting sqref="T584:U584">
    <cfRule type="containsText" dxfId="6352" priority="54" operator="containsText" text="Select">
      <formula>NOT(ISERROR(SEARCH("Select",T584)))</formula>
    </cfRule>
  </conditionalFormatting>
  <conditionalFormatting sqref="T602:U602">
    <cfRule type="containsText" dxfId="6351" priority="53" operator="containsText" text="Select">
      <formula>NOT(ISERROR(SEARCH("Select",T602)))</formula>
    </cfRule>
  </conditionalFormatting>
  <conditionalFormatting sqref="T305:U305">
    <cfRule type="containsText" dxfId="6350" priority="52" operator="containsText" text="Select">
      <formula>NOT(ISERROR(SEARCH("Select",T305)))</formula>
    </cfRule>
  </conditionalFormatting>
  <conditionalFormatting sqref="T324:U324">
    <cfRule type="containsText" dxfId="6349" priority="51" operator="containsText" text="Select">
      <formula>NOT(ISERROR(SEARCH("Select",T324)))</formula>
    </cfRule>
  </conditionalFormatting>
  <conditionalFormatting sqref="T343:U343">
    <cfRule type="containsText" dxfId="6348" priority="50" operator="containsText" text="Select">
      <formula>NOT(ISERROR(SEARCH("Select",T343)))</formula>
    </cfRule>
  </conditionalFormatting>
  <conditionalFormatting sqref="T362:U362">
    <cfRule type="containsText" dxfId="6347" priority="49" operator="containsText" text="Select">
      <formula>NOT(ISERROR(SEARCH("Select",T362)))</formula>
    </cfRule>
  </conditionalFormatting>
  <conditionalFormatting sqref="T381:U381">
    <cfRule type="containsText" dxfId="6346" priority="48" operator="containsText" text="Select">
      <formula>NOT(ISERROR(SEARCH("Select",T381)))</formula>
    </cfRule>
  </conditionalFormatting>
  <conditionalFormatting sqref="T400:U400">
    <cfRule type="containsText" dxfId="6345" priority="47" operator="containsText" text="Select">
      <formula>NOT(ISERROR(SEARCH("Select",T400)))</formula>
    </cfRule>
  </conditionalFormatting>
  <conditionalFormatting sqref="T438:U438">
    <cfRule type="containsText" dxfId="6344" priority="45" operator="containsText" text="Select">
      <formula>NOT(ISERROR(SEARCH("Select",T438)))</formula>
    </cfRule>
  </conditionalFormatting>
  <conditionalFormatting sqref="T457:U457">
    <cfRule type="containsText" dxfId="6343" priority="44" operator="containsText" text="Select">
      <formula>NOT(ISERROR(SEARCH("Select",T457)))</formula>
    </cfRule>
  </conditionalFormatting>
  <conditionalFormatting sqref="T476:U476">
    <cfRule type="containsText" dxfId="6342" priority="43" operator="containsText" text="Select">
      <formula>NOT(ISERROR(SEARCH("Select",T476)))</formula>
    </cfRule>
  </conditionalFormatting>
  <conditionalFormatting sqref="T495:U495">
    <cfRule type="containsText" dxfId="6341" priority="42" operator="containsText" text="Select">
      <formula>NOT(ISERROR(SEARCH("Select",T495)))</formula>
    </cfRule>
  </conditionalFormatting>
  <conditionalFormatting sqref="T514:U514">
    <cfRule type="containsText" dxfId="6340" priority="41" operator="containsText" text="Select">
      <formula>NOT(ISERROR(SEARCH("Select",T514)))</formula>
    </cfRule>
  </conditionalFormatting>
  <conditionalFormatting sqref="T533:U533">
    <cfRule type="containsText" dxfId="6339" priority="40" operator="containsText" text="Select">
      <formula>NOT(ISERROR(SEARCH("Select",T533)))</formula>
    </cfRule>
  </conditionalFormatting>
  <conditionalFormatting sqref="T552:U552">
    <cfRule type="containsText" dxfId="6338" priority="39" operator="containsText" text="Select">
      <formula>NOT(ISERROR(SEARCH("Select",T552)))</formula>
    </cfRule>
  </conditionalFormatting>
  <conditionalFormatting sqref="T617:U617">
    <cfRule type="containsText" dxfId="6337" priority="38" operator="containsText" text="Select">
      <formula>NOT(ISERROR(SEARCH("Select",T617)))</formula>
    </cfRule>
  </conditionalFormatting>
  <conditionalFormatting sqref="T628:U628">
    <cfRule type="containsText" dxfId="6336" priority="37" operator="containsText" text="Select">
      <formula>NOT(ISERROR(SEARCH("Select",T628)))</formula>
    </cfRule>
  </conditionalFormatting>
  <conditionalFormatting sqref="T640:U640">
    <cfRule type="containsText" dxfId="6335" priority="36" operator="containsText" text="Select">
      <formula>NOT(ISERROR(SEARCH("Select",T640)))</formula>
    </cfRule>
  </conditionalFormatting>
  <conditionalFormatting sqref="T645:U645">
    <cfRule type="containsText" dxfId="6334" priority="35" operator="containsText" text="Select">
      <formula>NOT(ISERROR(SEARCH("Select",T645)))</formula>
    </cfRule>
  </conditionalFormatting>
  <conditionalFormatting sqref="T654:U654">
    <cfRule type="containsText" dxfId="6333" priority="34" operator="containsText" text="Select">
      <formula>NOT(ISERROR(SEARCH("Select",T654)))</formula>
    </cfRule>
  </conditionalFormatting>
  <conditionalFormatting sqref="T662:U662">
    <cfRule type="containsText" dxfId="6332" priority="33" operator="containsText" text="Select">
      <formula>NOT(ISERROR(SEARCH("Select",T662)))</formula>
    </cfRule>
  </conditionalFormatting>
  <conditionalFormatting sqref="T670:U670">
    <cfRule type="containsText" dxfId="6331" priority="32" operator="containsText" text="Select">
      <formula>NOT(ISERROR(SEARCH("Select",T670)))</formula>
    </cfRule>
  </conditionalFormatting>
  <conditionalFormatting sqref="T676:U676">
    <cfRule type="containsText" dxfId="6330" priority="31" operator="containsText" text="Select">
      <formula>NOT(ISERROR(SEARCH("Select",T676)))</formula>
    </cfRule>
  </conditionalFormatting>
  <conditionalFormatting sqref="T690:U690">
    <cfRule type="containsText" dxfId="6329" priority="30" operator="containsText" text="Select">
      <formula>NOT(ISERROR(SEARCH("Select",T690)))</formula>
    </cfRule>
  </conditionalFormatting>
  <conditionalFormatting sqref="T702:U702">
    <cfRule type="containsText" dxfId="6328" priority="29" operator="containsText" text="Select">
      <formula>NOT(ISERROR(SEARCH("Select",T702)))</formula>
    </cfRule>
  </conditionalFormatting>
  <conditionalFormatting sqref="T711:U711">
    <cfRule type="containsText" dxfId="6327" priority="28" operator="containsText" text="Select">
      <formula>NOT(ISERROR(SEARCH("Select",T711)))</formula>
    </cfRule>
  </conditionalFormatting>
  <conditionalFormatting sqref="T715:U715">
    <cfRule type="containsText" dxfId="6326" priority="27" operator="containsText" text="Select">
      <formula>NOT(ISERROR(SEARCH("Select",T715)))</formula>
    </cfRule>
  </conditionalFormatting>
  <conditionalFormatting sqref="T723:U723">
    <cfRule type="containsText" dxfId="6325" priority="26" operator="containsText" text="Select">
      <formula>NOT(ISERROR(SEARCH("Select",T723)))</formula>
    </cfRule>
  </conditionalFormatting>
  <conditionalFormatting sqref="T737:U737">
    <cfRule type="containsText" dxfId="6324" priority="25" operator="containsText" text="Select">
      <formula>NOT(ISERROR(SEARCH("Select",T737)))</formula>
    </cfRule>
  </conditionalFormatting>
  <conditionalFormatting sqref="T751:U751">
    <cfRule type="containsText" dxfId="6323" priority="24" operator="containsText" text="Select">
      <formula>NOT(ISERROR(SEARCH("Select",T751)))</formula>
    </cfRule>
  </conditionalFormatting>
  <conditionalFormatting sqref="T765:U765">
    <cfRule type="containsText" dxfId="6322" priority="23" operator="containsText" text="Select">
      <formula>NOT(ISERROR(SEARCH("Select",T765)))</formula>
    </cfRule>
  </conditionalFormatting>
  <conditionalFormatting sqref="T823:U823">
    <cfRule type="containsText" dxfId="6321" priority="22" operator="containsText" text="Select">
      <formula>NOT(ISERROR(SEARCH("Select",T823)))</formula>
    </cfRule>
  </conditionalFormatting>
  <conditionalFormatting sqref="T837:U837">
    <cfRule type="containsText" dxfId="6320" priority="21" operator="containsText" text="Select">
      <formula>NOT(ISERROR(SEARCH("Select",T837)))</formula>
    </cfRule>
  </conditionalFormatting>
  <conditionalFormatting sqref="T851:U851">
    <cfRule type="containsText" dxfId="6319" priority="20" operator="containsText" text="Select">
      <formula>NOT(ISERROR(SEARCH("Select",T851)))</formula>
    </cfRule>
  </conditionalFormatting>
  <conditionalFormatting sqref="T865:U865">
    <cfRule type="containsText" dxfId="6318" priority="19" operator="containsText" text="Select">
      <formula>NOT(ISERROR(SEARCH("Select",T865)))</formula>
    </cfRule>
  </conditionalFormatting>
  <conditionalFormatting sqref="T879:U879">
    <cfRule type="containsText" dxfId="6317" priority="18" operator="containsText" text="Select">
      <formula>NOT(ISERROR(SEARCH("Select",T879)))</formula>
    </cfRule>
  </conditionalFormatting>
  <conditionalFormatting sqref="T893:U893">
    <cfRule type="containsText" dxfId="6316" priority="17" operator="containsText" text="Select">
      <formula>NOT(ISERROR(SEARCH("Select",T893)))</formula>
    </cfRule>
  </conditionalFormatting>
  <conditionalFormatting sqref="T901:U901">
    <cfRule type="containsText" dxfId="6315" priority="16" operator="containsText" text="Select">
      <formula>NOT(ISERROR(SEARCH("Select",T901)))</formula>
    </cfRule>
  </conditionalFormatting>
  <conditionalFormatting sqref="T905:U905">
    <cfRule type="containsText" dxfId="6314" priority="15" operator="containsText" text="Select">
      <formula>NOT(ISERROR(SEARCH("Select",T905)))</formula>
    </cfRule>
  </conditionalFormatting>
  <conditionalFormatting sqref="T918:U918">
    <cfRule type="containsText" dxfId="6313" priority="14" operator="containsText" text="Select">
      <formula>NOT(ISERROR(SEARCH("Select",T918)))</formula>
    </cfRule>
  </conditionalFormatting>
  <conditionalFormatting sqref="T950:U950">
    <cfRule type="containsText" dxfId="6312" priority="13" operator="containsText" text="Select">
      <formula>NOT(ISERROR(SEARCH("Select",T950)))</formula>
    </cfRule>
  </conditionalFormatting>
  <conditionalFormatting sqref="T974:U974">
    <cfRule type="containsText" dxfId="6311" priority="12" operator="containsText" text="Select">
      <formula>NOT(ISERROR(SEARCH("Select",T974)))</formula>
    </cfRule>
  </conditionalFormatting>
  <conditionalFormatting sqref="T991:U991">
    <cfRule type="containsText" dxfId="6310" priority="11" operator="containsText" text="Select">
      <formula>NOT(ISERROR(SEARCH("Select",T991)))</formula>
    </cfRule>
  </conditionalFormatting>
  <conditionalFormatting sqref="O992">
    <cfRule type="containsText" dxfId="6309" priority="10" operator="containsText" text="Select">
      <formula>NOT(ISERROR(SEARCH("Select",O992)))</formula>
    </cfRule>
  </conditionalFormatting>
  <conditionalFormatting sqref="O992">
    <cfRule type="containsText" dxfId="6308" priority="9" operator="containsText" text="Not Addressed">
      <formula>NOT(ISERROR(SEARCH("Not Addressed",O992)))</formula>
    </cfRule>
  </conditionalFormatting>
  <conditionalFormatting sqref="T1002:U1002">
    <cfRule type="containsText" dxfId="6307" priority="8" operator="containsText" text="Select">
      <formula>NOT(ISERROR(SEARCH("Select",T1002)))</formula>
    </cfRule>
  </conditionalFormatting>
  <conditionalFormatting sqref="T1016:U1016">
    <cfRule type="containsText" dxfId="6306" priority="7" operator="containsText" text="Select">
      <formula>NOT(ISERROR(SEARCH("Select",T1016)))</formula>
    </cfRule>
  </conditionalFormatting>
  <conditionalFormatting sqref="T1019:U1019">
    <cfRule type="containsText" dxfId="6305" priority="6" operator="containsText" text="Select">
      <formula>NOT(ISERROR(SEARCH("Select",T1019)))</formula>
    </cfRule>
  </conditionalFormatting>
  <conditionalFormatting sqref="T1024:U1024">
    <cfRule type="containsText" dxfId="6304" priority="5" operator="containsText" text="Select">
      <formula>NOT(ISERROR(SEARCH("Select",T1024)))</formula>
    </cfRule>
  </conditionalFormatting>
  <conditionalFormatting sqref="T1027:U1027">
    <cfRule type="containsText" dxfId="6303" priority="4" operator="containsText" text="Select">
      <formula>NOT(ISERROR(SEARCH("Select",T1027)))</formula>
    </cfRule>
  </conditionalFormatting>
  <conditionalFormatting sqref="T1030:U1030">
    <cfRule type="containsText" dxfId="6302" priority="3" operator="containsText" text="Select">
      <formula>NOT(ISERROR(SEARCH("Select",T1030)))</formula>
    </cfRule>
  </conditionalFormatting>
  <conditionalFormatting sqref="T1033:U1033">
    <cfRule type="containsText" dxfId="6301" priority="2" operator="containsText" text="Select">
      <formula>NOT(ISERROR(SEARCH("Select",T1033)))</formula>
    </cfRule>
  </conditionalFormatting>
  <conditionalFormatting sqref="T33:U33">
    <cfRule type="containsText" dxfId="6300" priority="1" operator="containsText" text="Select">
      <formula>NOT(ISERROR(SEARCH("Select",T33)))</formula>
    </cfRule>
  </conditionalFormatting>
  <dataValidations count="23">
    <dataValidation type="list" allowBlank="1" showInputMessage="1" showErrorMessage="1" sqref="M972:O972" xr:uid="{00000000-0002-0000-0200-000000000000}">
      <formula1>"Select, Needed, Not Needed, To be Determined by..., Not Addressed"</formula1>
    </dataValidation>
    <dataValidation type="date" operator="greaterThan" allowBlank="1" showInputMessage="1" showErrorMessage="1" sqref="M974:O974" xr:uid="{00000000-0002-0000-0200-000001000000}">
      <formula1>367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200-000002000000}">
      <formula1>"Select, Accept, Reject, Not Addressed"</formula1>
    </dataValidation>
    <dataValidation type="list" allowBlank="1" showInputMessage="1" showErrorMessage="1" sqref="J730:Q730 J744:Q744 J758:Q758 J772:Q772 J786:Q786 J800:Q800" xr:uid="{00000000-0002-0000-0200-000003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H711:J711" xr:uid="{00000000-0002-0000-0200-000004000000}">
      <formula1>"Select, Meeting Notice, Individual Student Invite, Other, Not Addressed"</formula1>
    </dataValidation>
    <dataValidation type="list" allowBlank="1" showInputMessage="1" showErrorMessage="1" sqref="N624:O624 N628:O628 N632:O632 I650:J650 I665:J665 I681:J681 I693:J693 I705:J705" xr:uid="{00000000-0002-0000-0200-000005000000}">
      <formula1>"Select, Yes, No, Not Addressed, Not Applicable"</formula1>
    </dataValidation>
    <dataValidation type="list" allowBlank="1" showInputMessage="1" showErrorMessage="1" sqref="I618:L618" xr:uid="{00000000-0002-0000-0200-000006000000}">
      <formula1>"Select, With Accommodations, Without Accommodations, No Assessment Required, Not Addressed"</formula1>
    </dataValidation>
    <dataValidation type="list" allowBlank="1" showInputMessage="1" showErrorMessage="1" sqref="I612:J612" xr:uid="{00000000-0002-0000-0200-000007000000}">
      <formula1>"Select, Not Applicable, Yes, Not Addressed"</formula1>
    </dataValidation>
    <dataValidation type="list" allowBlank="1" showInputMessage="1" showErrorMessage="1" sqref="N607:O607" xr:uid="{00000000-0002-0000-0200-000008000000}">
      <formula1>"Select, Regular, Not Required, Adaptive, Not Addressed"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200-000009000000}">
      <formula1>"Select, Yes, No, Not Addressed"</formula1>
    </dataValidation>
    <dataValidation type="list" allowBlank="1" showInputMessage="1" showErrorMessage="1" sqref="O6" xr:uid="{00000000-0002-0000-02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237:J237 O237:P237 I242:J242 O242:P242 I247:J247 O247:P247 I252:J252 O252:P252" xr:uid="{00000000-0002-0000-0200-00000B000000}">
      <formula1>"Select, Present, Excused, Unexcused, Not Applicable "</formula1>
    </dataValidation>
    <dataValidation type="list" allowBlank="1" showInputMessage="1" showErrorMessage="1" sqref="O222:P222 K715 K258:N258" xr:uid="{00000000-0002-0000-0200-00000C000000}">
      <formula1>"Select, Yes, No"</formula1>
    </dataValidation>
    <dataValidation type="list" allowBlank="1" showInputMessage="1" showErrorMessage="1" sqref="I217:J217 O217:P217 I222:J222" xr:uid="{00000000-0002-0000-0200-00000D000000}">
      <formula1>"Select, Agree, Disagree, No Signature"</formula1>
    </dataValidation>
    <dataValidation type="list" allowBlank="1" showInputMessage="1" showErrorMessage="1" sqref="O137:O140 G137:G140 K137:K140" xr:uid="{00000000-0002-0000-0200-00000E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200-00000F000000}">
      <formula1>"Select,Yes, No, Not Addressed"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200-000010000000}">
      <formula1>"Select,Yes, No, Not Applicable"</formula1>
    </dataValidation>
    <dataValidation type="list" allowBlank="1" sqref="D8" xr:uid="{00000000-0002-0000-0200-000011000000}">
      <formula1>"Initial,Reevaluation,Initial - Transition,Reeval - Transition"</formula1>
    </dataValidation>
    <dataValidation type="list" allowBlank="1" sqref="G901" xr:uid="{00000000-0002-0000-0200-00001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howInputMessage="1" showErrorMessage="1" sqref="G903:Q903" xr:uid="{00000000-0002-0000-0200-000013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21:G23 K20:K23 O20:O23 J816 J830 J844 J858 J872 J886" xr:uid="{00000000-0002-0000-0200-000014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93:I104" xr:uid="{00000000-0002-0000-0200-000015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  <dataValidation type="list" allowBlank="1" showInputMessage="1" showErrorMessage="1" sqref="G71:I82" xr:uid="{00000000-0002-0000-0200-000016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</dataValidations>
  <hyperlinks>
    <hyperlink ref="N637:R637" location="'File 2'!A729:R760" display="Related Services. " xr:uid="{00000000-0004-0000-0200-000000000000}"/>
    <hyperlink ref="L1037:M1037" location="'File 2'!A2" display="Top of Page" xr:uid="{00000000-0004-0000-0200-000001000000}"/>
    <hyperlink ref="X7:AB7" location="'File 2'!A637:R669" display="For Transition Only Click Here" xr:uid="{00000000-0004-0000-0200-000002000000}"/>
    <hyperlink ref="K135:R135" location="'File 2'!A226:R254" display="Meeting Notice." xr:uid="{00000000-0004-0000-0200-000003000000}"/>
  </hyperlinks>
  <pageMargins left="0.25" right="0.25" top="0.75" bottom="0.75" header="0.3" footer="0.3"/>
  <pageSetup scale="8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Schedule'!C24</f>
        <v>File 3</v>
      </c>
      <c r="F1" s="770"/>
      <c r="G1" s="775" t="s">
        <v>43</v>
      </c>
      <c r="H1" s="770"/>
      <c r="I1" s="770"/>
      <c r="J1" s="769">
        <f>'Master Schedule'!E24</f>
        <v>0</v>
      </c>
      <c r="K1" s="770"/>
      <c r="L1" s="770"/>
      <c r="M1" s="775" t="s">
        <v>44</v>
      </c>
      <c r="N1" s="770"/>
      <c r="O1" s="770"/>
      <c r="P1" s="769">
        <f>'Master Schedule'!H24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Schedule'!K24</f>
        <v>0</v>
      </c>
      <c r="F4" s="612"/>
      <c r="G4" s="612"/>
      <c r="H4" s="612"/>
      <c r="I4" s="613"/>
      <c r="J4" s="723">
        <f>'Master Schedule'!N24</f>
        <v>0</v>
      </c>
      <c r="K4" s="724"/>
      <c r="L4" s="724"/>
      <c r="M4" s="724"/>
      <c r="N4" s="725"/>
      <c r="O4" s="726">
        <f>'Master Schedule'!Q24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Schedule'!S24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Schedule'!V24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COUNTIF(AF28,"No")*3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hidden="1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hidden="1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hidden="1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hidden="1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hidden="1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hidden="1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collapsed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hidden="1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hidden="1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hidden="1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hidden="1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collapsed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hidden="1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hidden="1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hidden="1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hidden="1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hidden="1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hidden="1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collapsed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145"/>
      <c r="J908" s="145"/>
      <c r="K908" s="145"/>
      <c r="L908" s="145"/>
      <c r="M908" s="145"/>
      <c r="N908" s="14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5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O992:Q992"/>
    <mergeCell ref="A968:F968"/>
    <mergeCell ref="A969:F986"/>
    <mergeCell ref="G969:Q969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33:P935"/>
    <mergeCell ref="I934:J934"/>
    <mergeCell ref="K937:P939"/>
    <mergeCell ref="I938:J938"/>
    <mergeCell ref="K941:P943"/>
    <mergeCell ref="I942:J942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K909:P911"/>
    <mergeCell ref="I910:J910"/>
    <mergeCell ref="K913:P915"/>
    <mergeCell ref="I914:J914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T901:U901"/>
    <mergeCell ref="G902:Q902"/>
    <mergeCell ref="G903:Q903"/>
    <mergeCell ref="A904:F906"/>
    <mergeCell ref="G904:Q906"/>
    <mergeCell ref="I893:L893"/>
    <mergeCell ref="N893:O893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29:P931"/>
    <mergeCell ref="N841:O841"/>
    <mergeCell ref="G844:I844"/>
    <mergeCell ref="J844:Q844"/>
    <mergeCell ref="I827:L827"/>
    <mergeCell ref="N827:O827"/>
    <mergeCell ref="I807:L807"/>
    <mergeCell ref="N807:O807"/>
    <mergeCell ref="I811:L811"/>
    <mergeCell ref="N811:O811"/>
    <mergeCell ref="A813:F813"/>
    <mergeCell ref="A814:R814"/>
    <mergeCell ref="A772:F812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G817:Q817"/>
    <mergeCell ref="G772:I772"/>
    <mergeCell ref="J772:Q772"/>
    <mergeCell ref="G773:Q773"/>
    <mergeCell ref="I775:L775"/>
    <mergeCell ref="N775:O775"/>
    <mergeCell ref="I779:L779"/>
    <mergeCell ref="N779:O779"/>
    <mergeCell ref="J758:Q758"/>
    <mergeCell ref="G759:Q75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G716:J716"/>
    <mergeCell ref="K716:M716"/>
    <mergeCell ref="N716:Q716"/>
    <mergeCell ref="A725:F727"/>
    <mergeCell ref="G725:Q727"/>
    <mergeCell ref="A728:R728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I737:L737"/>
    <mergeCell ref="N737:O737"/>
    <mergeCell ref="T737:U737"/>
    <mergeCell ref="N755:O755"/>
    <mergeCell ref="G758:I758"/>
    <mergeCell ref="T751:U75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19:F720"/>
    <mergeCell ref="G719:M719"/>
    <mergeCell ref="N719:Q719"/>
    <mergeCell ref="W719:Y728"/>
    <mergeCell ref="A708:F708"/>
    <mergeCell ref="G708:Q708"/>
    <mergeCell ref="S708:AB708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T711:U711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6299" priority="773" operator="equal">
      <formula>"TRUE"</formula>
    </cfRule>
  </conditionalFormatting>
  <conditionalFormatting sqref="N719:Q719">
    <cfRule type="containsText" dxfId="6298" priority="758" operator="containsText" text="12/31/1916">
      <formula>NOT(ISERROR(SEARCH("12/31/1916",N719)))</formula>
    </cfRule>
    <cfRule type="cellIs" dxfId="6297" priority="777" operator="equal">
      <formula>"DOB not determined"</formula>
    </cfRule>
  </conditionalFormatting>
  <conditionalFormatting sqref="L121:N121">
    <cfRule type="cellIs" dxfId="6296" priority="778" operator="equal">
      <formula>"Not Determined"</formula>
    </cfRule>
  </conditionalFormatting>
  <conditionalFormatting sqref="K68:M68">
    <cfRule type="expression" dxfId="6295" priority="779">
      <formula>K68=30</formula>
    </cfRule>
  </conditionalFormatting>
  <conditionalFormatting sqref="K68:M68">
    <cfRule type="containsText" dxfId="6294" priority="780" operator="containsText" text="#VALUE!">
      <formula>NOT(ISERROR(SEARCH(("#VALUE!"),(K68))))</formula>
    </cfRule>
  </conditionalFormatting>
  <conditionalFormatting sqref="G282 L282">
    <cfRule type="cellIs" dxfId="6293" priority="781" operator="equal">
      <formula>"FALSE"</formula>
    </cfRule>
  </conditionalFormatting>
  <conditionalFormatting sqref="G282 L282">
    <cfRule type="cellIs" dxfId="6292" priority="782" operator="equal">
      <formula>"TRUE"</formula>
    </cfRule>
  </conditionalFormatting>
  <conditionalFormatting sqref="Q123:R123">
    <cfRule type="containsText" dxfId="6291" priority="783" operator="containsText" text="Not">
      <formula>NOT(ISERROR(SEARCH("Not",Q123)))</formula>
    </cfRule>
  </conditionalFormatting>
  <conditionalFormatting sqref="L121:N121">
    <cfRule type="expression" dxfId="6290" priority="784">
      <formula>L121&lt;2</formula>
    </cfRule>
  </conditionalFormatting>
  <conditionalFormatting sqref="Q123:R123">
    <cfRule type="expression" dxfId="6289" priority="785">
      <formula>Q123&lt;31</formula>
    </cfRule>
  </conditionalFormatting>
  <conditionalFormatting sqref="K991:M991">
    <cfRule type="cellIs" dxfId="6288" priority="786" operator="equal">
      <formula>"Input date sent"</formula>
    </cfRule>
  </conditionalFormatting>
  <conditionalFormatting sqref="N71:O82 N93:O104">
    <cfRule type="containsBlanks" dxfId="6287" priority="768">
      <formula>LEN(TRIM(N71))=0</formula>
    </cfRule>
    <cfRule type="cellIs" dxfId="6286" priority="771" operator="lessThan">
      <formula>$K$66</formula>
    </cfRule>
    <cfRule type="cellIs" dxfId="6285" priority="772" operator="greaterThan">
      <formula>$K$68</formula>
    </cfRule>
  </conditionalFormatting>
  <conditionalFormatting sqref="N84:O91">
    <cfRule type="cellIs" dxfId="6284" priority="769" operator="greaterThan">
      <formula>$K$66-1</formula>
    </cfRule>
    <cfRule type="cellIs" dxfId="6283" priority="770" operator="greaterThan">
      <formula>$K$66</formula>
    </cfRule>
  </conditionalFormatting>
  <conditionalFormatting sqref="N71:O82">
    <cfRule type="cellIs" dxfId="6282" priority="767" operator="greaterThan">
      <formula>$L$108</formula>
    </cfRule>
    <cfRule type="containsBlanks" dxfId="6281" priority="787">
      <formula>LEN(TRIM(N71))=0</formula>
    </cfRule>
  </conditionalFormatting>
  <conditionalFormatting sqref="N93:O104">
    <cfRule type="cellIs" dxfId="6280" priority="766" operator="greaterThan">
      <formula>$L$108</formula>
    </cfRule>
  </conditionalFormatting>
  <conditionalFormatting sqref="L122:N122">
    <cfRule type="cellIs" dxfId="6279" priority="765" operator="greaterThan">
      <formula>$Q$122</formula>
    </cfRule>
  </conditionalFormatting>
  <conditionalFormatting sqref="L269:N269">
    <cfRule type="containsBlanks" dxfId="6278" priority="763">
      <formula>LEN(TRIM(L269))=0</formula>
    </cfRule>
    <cfRule type="cellIs" dxfId="6277" priority="764" operator="lessThan">
      <formula>$Q$269</formula>
    </cfRule>
  </conditionalFormatting>
  <conditionalFormatting sqref="Q129:R129">
    <cfRule type="cellIs" dxfId="6276" priority="761" operator="equal">
      <formula>"12/30/3796"</formula>
    </cfRule>
  </conditionalFormatting>
  <conditionalFormatting sqref="Q129:R129">
    <cfRule type="cellIs" dxfId="6275" priority="762" operator="equal">
      <formula>"Not Determined"</formula>
    </cfRule>
  </conditionalFormatting>
  <conditionalFormatting sqref="Q270:R270">
    <cfRule type="expression" dxfId="6274" priority="759">
      <formula>Q270=693596</formula>
    </cfRule>
  </conditionalFormatting>
  <conditionalFormatting sqref="Q270:R270">
    <cfRule type="cellIs" dxfId="6273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6272" priority="774" operator="equal">
      <formula>"N/A"</formula>
    </cfRule>
    <cfRule type="cellIs" dxfId="6271" priority="775" operator="equal">
      <formula>100%</formula>
    </cfRule>
    <cfRule type="cellIs" dxfId="6270" priority="776" operator="lessThan">
      <formula>"100%"</formula>
    </cfRule>
  </conditionalFormatting>
  <conditionalFormatting sqref="Q6">
    <cfRule type="containsText" dxfId="6269" priority="755" operator="containsText" text="119">
      <formula>NOT(ISERROR(SEARCH(("119"),(Q6))))</formula>
    </cfRule>
  </conditionalFormatting>
  <conditionalFormatting sqref="D8:F8 J6 I8:J8">
    <cfRule type="containsText" dxfId="6268" priority="756" operator="containsText" text="Reeval">
      <formula>NOT(ISERROR(SEARCH(("Reeval"),(D6))))</formula>
    </cfRule>
  </conditionalFormatting>
  <conditionalFormatting sqref="D8:F8 J6 I8:J8">
    <cfRule type="containsText" dxfId="6267" priority="757" operator="containsText" text="Initial">
      <formula>NOT(ISERROR(SEARCH(("Initial"),(D6))))</formula>
    </cfRule>
  </conditionalFormatting>
  <conditionalFormatting sqref="A5:C5 J3:J4 A6">
    <cfRule type="cellIs" dxfId="6266" priority="754" operator="equal">
      <formula>"Confidential"</formula>
    </cfRule>
  </conditionalFormatting>
  <conditionalFormatting sqref="T15:U15">
    <cfRule type="containsText" dxfId="6265" priority="753" operator="containsText" text="Select">
      <formula>NOT(ISERROR(SEARCH("Select",T15)))</formula>
    </cfRule>
  </conditionalFormatting>
  <conditionalFormatting sqref="T21:U21">
    <cfRule type="containsText" dxfId="6264" priority="752" operator="containsText" text="Select">
      <formula>NOT(ISERROR(SEARCH("Select",T21)))</formula>
    </cfRule>
  </conditionalFormatting>
  <conditionalFormatting sqref="T28:U28">
    <cfRule type="containsText" dxfId="6263" priority="751" operator="containsText" text="Select">
      <formula>NOT(ISERROR(SEARCH("Select",T28)))</formula>
    </cfRule>
  </conditionalFormatting>
  <conditionalFormatting sqref="T37:U37">
    <cfRule type="containsText" dxfId="6262" priority="750" operator="containsText" text="Select">
      <formula>NOT(ISERROR(SEARCH("Select",T37)))</formula>
    </cfRule>
  </conditionalFormatting>
  <conditionalFormatting sqref="T40:U40">
    <cfRule type="containsText" dxfId="6261" priority="749" operator="containsText" text="Select">
      <formula>NOT(ISERROR(SEARCH("Select",T40)))</formula>
    </cfRule>
  </conditionalFormatting>
  <conditionalFormatting sqref="T43:U43">
    <cfRule type="containsText" dxfId="6260" priority="748" operator="containsText" text="Select">
      <formula>NOT(ISERROR(SEARCH("Select",T43)))</formula>
    </cfRule>
  </conditionalFormatting>
  <conditionalFormatting sqref="G55:G61">
    <cfRule type="cellIs" dxfId="6259" priority="747" operator="equal">
      <formula>"TRUE"</formula>
    </cfRule>
  </conditionalFormatting>
  <conditionalFormatting sqref="T53:U53">
    <cfRule type="containsText" dxfId="6258" priority="746" operator="containsText" text="Select">
      <formula>NOT(ISERROR(SEARCH("Select",T53)))</formula>
    </cfRule>
  </conditionalFormatting>
  <conditionalFormatting sqref="O48:P48 O52:P52 O56:P56 O60:P60">
    <cfRule type="containsText" dxfId="6257" priority="745" operator="containsText" text="Select">
      <formula>NOT(ISERROR(SEARCH("Select",O48)))</formula>
    </cfRule>
  </conditionalFormatting>
  <conditionalFormatting sqref="T66:U66">
    <cfRule type="containsText" dxfId="6256" priority="744" operator="containsText" text="Select">
      <formula>NOT(ISERROR(SEARCH("Select",T66)))</formula>
    </cfRule>
  </conditionalFormatting>
  <conditionalFormatting sqref="T73:U73">
    <cfRule type="containsText" dxfId="6255" priority="743" operator="containsText" text="Select">
      <formula>NOT(ISERROR(SEARCH("Select",T73)))</formula>
    </cfRule>
  </conditionalFormatting>
  <conditionalFormatting sqref="T85:U85">
    <cfRule type="containsText" dxfId="6254" priority="742" operator="containsText" text="Select">
      <formula>NOT(ISERROR(SEARCH("Select",T85)))</formula>
    </cfRule>
  </conditionalFormatting>
  <conditionalFormatting sqref="T95:U95">
    <cfRule type="containsText" dxfId="6253" priority="741" operator="containsText" text="Select">
      <formula>NOT(ISERROR(SEARCH("Select",T95)))</formula>
    </cfRule>
  </conditionalFormatting>
  <conditionalFormatting sqref="T106:U106">
    <cfRule type="containsText" dxfId="6252" priority="740" operator="containsText" text="Select">
      <formula>NOT(ISERROR(SEARCH("Select",T106)))</formula>
    </cfRule>
  </conditionalFormatting>
  <conditionalFormatting sqref="T110:U110">
    <cfRule type="containsText" dxfId="6251" priority="739" operator="containsText" text="Select">
      <formula>NOT(ISERROR(SEARCH("Select",T110)))</formula>
    </cfRule>
  </conditionalFormatting>
  <conditionalFormatting sqref="T113:U113">
    <cfRule type="containsText" dxfId="6250" priority="738" operator="containsText" text="Select">
      <formula>NOT(ISERROR(SEARCH("Select",T113)))</formula>
    </cfRule>
  </conditionalFormatting>
  <conditionalFormatting sqref="T116:U116">
    <cfRule type="containsText" dxfId="6249" priority="737" operator="containsText" text="Select">
      <formula>NOT(ISERROR(SEARCH("Select",T116)))</formula>
    </cfRule>
  </conditionalFormatting>
  <conditionalFormatting sqref="T119:U119">
    <cfRule type="containsText" dxfId="6248" priority="736" operator="containsText" text="Select">
      <formula>NOT(ISERROR(SEARCH("Select",T119)))</formula>
    </cfRule>
  </conditionalFormatting>
  <conditionalFormatting sqref="T122:U122">
    <cfRule type="containsText" dxfId="6247" priority="735" operator="containsText" text="Select">
      <formula>NOT(ISERROR(SEARCH("Select",T122)))</formula>
    </cfRule>
  </conditionalFormatting>
  <conditionalFormatting sqref="T125:U125">
    <cfRule type="containsText" dxfId="6246" priority="734" operator="containsText" text="Select">
      <formula>NOT(ISERROR(SEARCH("Select",T125)))</formula>
    </cfRule>
  </conditionalFormatting>
  <conditionalFormatting sqref="T128:U128">
    <cfRule type="containsText" dxfId="6245" priority="733" operator="containsText" text="Select">
      <formula>NOT(ISERROR(SEARCH("Select",T128)))</formula>
    </cfRule>
  </conditionalFormatting>
  <conditionalFormatting sqref="T131:U131">
    <cfRule type="containsText" dxfId="6244" priority="732" operator="containsText" text="Select">
      <formula>NOT(ISERROR(SEARCH("Select",T131)))</formula>
    </cfRule>
  </conditionalFormatting>
  <conditionalFormatting sqref="T138:U138">
    <cfRule type="containsText" dxfId="6243" priority="731" operator="containsText" text="Select">
      <formula>NOT(ISERROR(SEARCH("Select",T138)))</formula>
    </cfRule>
  </conditionalFormatting>
  <conditionalFormatting sqref="M145:N145">
    <cfRule type="containsText" dxfId="6242" priority="730" operator="containsText" text="Select">
      <formula>NOT(ISERROR(SEARCH("Select",M145)))</formula>
    </cfRule>
  </conditionalFormatting>
  <conditionalFormatting sqref="M149:N149">
    <cfRule type="containsText" dxfId="6241" priority="729" operator="containsText" text="Select">
      <formula>NOT(ISERROR(SEARCH("Select",M149)))</formula>
    </cfRule>
  </conditionalFormatting>
  <conditionalFormatting sqref="M153:N153">
    <cfRule type="containsText" dxfId="6240" priority="728" operator="containsText" text="Select">
      <formula>NOT(ISERROR(SEARCH("Select",M153)))</formula>
    </cfRule>
  </conditionalFormatting>
  <conditionalFormatting sqref="M157:N157">
    <cfRule type="containsText" dxfId="6239" priority="727" operator="containsText" text="Select">
      <formula>NOT(ISERROR(SEARCH("Select",M157)))</formula>
    </cfRule>
  </conditionalFormatting>
  <conditionalFormatting sqref="M161:N161">
    <cfRule type="containsText" dxfId="6238" priority="726" operator="containsText" text="Select">
      <formula>NOT(ISERROR(SEARCH("Select",M161)))</formula>
    </cfRule>
  </conditionalFormatting>
  <conditionalFormatting sqref="M165:N165">
    <cfRule type="containsText" dxfId="6237" priority="725" operator="containsText" text="Select">
      <formula>NOT(ISERROR(SEARCH("Select",M165)))</formula>
    </cfRule>
  </conditionalFormatting>
  <conditionalFormatting sqref="M169:N169">
    <cfRule type="containsText" dxfId="6236" priority="724" operator="containsText" text="Select">
      <formula>NOT(ISERROR(SEARCH("Select",M169)))</formula>
    </cfRule>
  </conditionalFormatting>
  <conditionalFormatting sqref="M173:N173">
    <cfRule type="containsText" dxfId="6235" priority="723" operator="containsText" text="Select">
      <formula>NOT(ISERROR(SEARCH("Select",M173)))</formula>
    </cfRule>
  </conditionalFormatting>
  <conditionalFormatting sqref="M177:N177">
    <cfRule type="containsText" dxfId="6234" priority="722" operator="containsText" text="Select">
      <formula>NOT(ISERROR(SEARCH("Select",M177)))</formula>
    </cfRule>
  </conditionalFormatting>
  <conditionalFormatting sqref="M181:N181">
    <cfRule type="containsText" dxfId="6233" priority="721" operator="containsText" text="Select">
      <formula>NOT(ISERROR(SEARCH("Select",M181)))</formula>
    </cfRule>
  </conditionalFormatting>
  <conditionalFormatting sqref="M189:N189">
    <cfRule type="containsText" dxfId="6232" priority="720" operator="containsText" text="Select">
      <formula>NOT(ISERROR(SEARCH("Select",M189)))</formula>
    </cfRule>
  </conditionalFormatting>
  <conditionalFormatting sqref="M193:N193">
    <cfRule type="containsText" dxfId="6231" priority="719" operator="containsText" text="Select">
      <formula>NOT(ISERROR(SEARCH("Select",M193)))</formula>
    </cfRule>
  </conditionalFormatting>
  <conditionalFormatting sqref="M197:N197">
    <cfRule type="containsText" dxfId="6230" priority="718" operator="containsText" text="Select">
      <formula>NOT(ISERROR(SEARCH("Select",M197)))</formula>
    </cfRule>
  </conditionalFormatting>
  <conditionalFormatting sqref="M201:N201">
    <cfRule type="containsText" dxfId="6229" priority="717" operator="containsText" text="Select">
      <formula>NOT(ISERROR(SEARCH("Select",M201)))</formula>
    </cfRule>
  </conditionalFormatting>
  <conditionalFormatting sqref="M205:N205">
    <cfRule type="containsText" dxfId="6228" priority="716" operator="containsText" text="Select">
      <formula>NOT(ISERROR(SEARCH("Select",M205)))</formula>
    </cfRule>
  </conditionalFormatting>
  <conditionalFormatting sqref="M209:N209">
    <cfRule type="containsText" dxfId="6227" priority="715" operator="containsText" text="Select">
      <formula>NOT(ISERROR(SEARCH("Select",M209)))</formula>
    </cfRule>
  </conditionalFormatting>
  <conditionalFormatting sqref="I217:J217">
    <cfRule type="containsText" dxfId="6226" priority="714" operator="containsText" text="Select">
      <formula>NOT(ISERROR(SEARCH("Select",I217)))</formula>
    </cfRule>
  </conditionalFormatting>
  <conditionalFormatting sqref="O222:P222">
    <cfRule type="containsText" dxfId="6225" priority="713" operator="containsText" text="Select">
      <formula>NOT(ISERROR(SEARCH("Select",O222)))</formula>
    </cfRule>
  </conditionalFormatting>
  <conditionalFormatting sqref="I222:J222">
    <cfRule type="containsText" dxfId="6224" priority="711" operator="containsText" text="Select">
      <formula>NOT(ISERROR(SEARCH("Select",I222)))</formula>
    </cfRule>
  </conditionalFormatting>
  <conditionalFormatting sqref="O217:P217">
    <cfRule type="containsText" dxfId="6223" priority="712" operator="containsText" text="Select">
      <formula>NOT(ISERROR(SEARCH("Select",O217)))</formula>
    </cfRule>
  </conditionalFormatting>
  <conditionalFormatting sqref="I217:J217 O217:P217 O222:P222 I222:J222">
    <cfRule type="containsText" dxfId="6222" priority="710" operator="containsText" text="No">
      <formula>NOT(ISERROR(SEARCH("No",I217)))</formula>
    </cfRule>
  </conditionalFormatting>
  <conditionalFormatting sqref="I237:J237">
    <cfRule type="containsText" dxfId="6221" priority="709" operator="containsText" text="Select">
      <formula>NOT(ISERROR(SEARCH("Select",I237)))</formula>
    </cfRule>
  </conditionalFormatting>
  <conditionalFormatting sqref="O242:P242">
    <cfRule type="containsText" dxfId="6220" priority="708" operator="containsText" text="Select">
      <formula>NOT(ISERROR(SEARCH("Select",O242)))</formula>
    </cfRule>
  </conditionalFormatting>
  <conditionalFormatting sqref="I242:J242">
    <cfRule type="containsText" dxfId="6219" priority="706" operator="containsText" text="Select">
      <formula>NOT(ISERROR(SEARCH("Select",I242)))</formula>
    </cfRule>
  </conditionalFormatting>
  <conditionalFormatting sqref="O237:P237">
    <cfRule type="containsText" dxfId="6218" priority="707" operator="containsText" text="Select">
      <formula>NOT(ISERROR(SEARCH("Select",O237)))</formula>
    </cfRule>
  </conditionalFormatting>
  <conditionalFormatting sqref="N251:Q251">
    <cfRule type="containsText" dxfId="6217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6216" priority="704" operator="containsText" text="Select">
      <formula>NOT(ISERROR(SEARCH("Select",I237)))</formula>
    </cfRule>
  </conditionalFormatting>
  <conditionalFormatting sqref="J283:K283">
    <cfRule type="containsText" dxfId="6215" priority="703" operator="containsText" text="Select">
      <formula>NOT(ISERROR(SEARCH("Select",J283)))</formula>
    </cfRule>
  </conditionalFormatting>
  <conditionalFormatting sqref="P107:Q107">
    <cfRule type="containsText" dxfId="6214" priority="701" operator="containsText" text="No">
      <formula>NOT(ISERROR(SEARCH("No",P107)))</formula>
    </cfRule>
    <cfRule type="containsText" dxfId="6213" priority="702" operator="containsText" text="Select">
      <formula>NOT(ISERROR(SEARCH("Select",P107)))</formula>
    </cfRule>
  </conditionalFormatting>
  <conditionalFormatting sqref="O60:P60 O56:P56 O52:P52 O48:P48">
    <cfRule type="containsText" dxfId="6212" priority="700" operator="containsText" text="No">
      <formula>NOT(ISERROR(SEARCH("No",O48)))</formula>
    </cfRule>
  </conditionalFormatting>
  <conditionalFormatting sqref="I217:J217 O217:P217 I222:J222 O222:P222">
    <cfRule type="containsText" dxfId="6211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6210" priority="698" operator="containsText" text="Unexcuse">
      <formula>NOT(ISERROR(SEARCH("Unexcuse",I237)))</formula>
    </cfRule>
  </conditionalFormatting>
  <conditionalFormatting sqref="L10:M10">
    <cfRule type="containsText" dxfId="6209" priority="697" operator="containsText" text="Select">
      <formula>NOT(ISERROR(SEARCH("Select",L10)))</formula>
    </cfRule>
  </conditionalFormatting>
  <conditionalFormatting sqref="L10:M10">
    <cfRule type="containsText" dxfId="6208" priority="696" operator="containsText" text="No">
      <formula>NOT(ISERROR(SEARCH("No",L10)))</formula>
    </cfRule>
  </conditionalFormatting>
  <conditionalFormatting sqref="O292:P292">
    <cfRule type="containsText" dxfId="6207" priority="694" operator="containsText" text="Select">
      <formula>NOT(ISERROR(SEARCH("Select",O292)))</formula>
    </cfRule>
  </conditionalFormatting>
  <conditionalFormatting sqref="N570:O570">
    <cfRule type="containsText" dxfId="6206" priority="690" operator="containsText" text="Select">
      <formula>NOT(ISERROR(SEARCH("Select",N570)))</formula>
    </cfRule>
  </conditionalFormatting>
  <conditionalFormatting sqref="I607:J607">
    <cfRule type="containsText" dxfId="6205" priority="671" operator="containsText" text="Select">
      <formula>NOT(ISERROR(SEARCH("Select",I607)))</formula>
    </cfRule>
  </conditionalFormatting>
  <conditionalFormatting sqref="N574:O574">
    <cfRule type="containsText" dxfId="6204" priority="688" operator="containsText" text="Select">
      <formula>NOT(ISERROR(SEARCH("Select",N574)))</formula>
    </cfRule>
  </conditionalFormatting>
  <conditionalFormatting sqref="O292:P292 J283:K283">
    <cfRule type="containsText" dxfId="6203" priority="695" operator="containsText" text="No">
      <formula>NOT(ISERROR(SEARCH("No",J283)))</formula>
    </cfRule>
  </conditionalFormatting>
  <conditionalFormatting sqref="I423:J423">
    <cfRule type="containsText" dxfId="6202" priority="365" operator="containsText" text="Select">
      <formula>NOT(ISERROR(SEARCH("Select",I423)))</formula>
    </cfRule>
  </conditionalFormatting>
  <conditionalFormatting sqref="I347:J347">
    <cfRule type="containsText" dxfId="6201" priority="488" operator="containsText" text="No">
      <formula>NOT(ISERROR(SEARCH("No",I347)))</formula>
    </cfRule>
  </conditionalFormatting>
  <conditionalFormatting sqref="O401:P402">
    <cfRule type="containsText" dxfId="6200" priority="390" operator="containsText" text="Select">
      <formula>NOT(ISERROR(SEARCH("Select",O401)))</formula>
    </cfRule>
  </conditionalFormatting>
  <conditionalFormatting sqref="O401:P402">
    <cfRule type="containsText" dxfId="6199" priority="389" operator="containsText" text="No">
      <formula>NOT(ISERROR(SEARCH("No",O401)))</formula>
    </cfRule>
  </conditionalFormatting>
  <conditionalFormatting sqref="N385:O385">
    <cfRule type="containsText" dxfId="6198" priority="415" operator="containsText" text="Select">
      <formula>NOT(ISERROR(SEARCH("Select",N385)))</formula>
    </cfRule>
  </conditionalFormatting>
  <conditionalFormatting sqref="N385:O385">
    <cfRule type="containsText" dxfId="6197" priority="414" operator="containsText" text="No">
      <formula>NOT(ISERROR(SEARCH("No",N385)))</formula>
    </cfRule>
  </conditionalFormatting>
  <conditionalFormatting sqref="J363:K364 J368:K371">
    <cfRule type="containsText" dxfId="6196" priority="463" operator="containsText" text="No">
      <formula>NOT(ISERROR(SEARCH("No",J363)))</formula>
    </cfRule>
  </conditionalFormatting>
  <conditionalFormatting sqref="I362:J362">
    <cfRule type="containsText" dxfId="6195" priority="462" operator="containsText" text="Select">
      <formula>NOT(ISERROR(SEARCH("Select",I362)))</formula>
    </cfRule>
  </conditionalFormatting>
  <conditionalFormatting sqref="I423:J423">
    <cfRule type="containsText" dxfId="6194" priority="364" operator="containsText" text="No">
      <formula>NOT(ISERROR(SEARCH("No",I423)))</formula>
    </cfRule>
  </conditionalFormatting>
  <conditionalFormatting sqref="O340:P340">
    <cfRule type="containsText" dxfId="6193" priority="487" operator="containsText" text="Select">
      <formula>NOT(ISERROR(SEARCH("Select",O340)))</formula>
    </cfRule>
  </conditionalFormatting>
  <conditionalFormatting sqref="O325:P326">
    <cfRule type="containsText" dxfId="6192" priority="513" operator="containsText" text="No">
      <formula>NOT(ISERROR(SEARCH("No",O325)))</formula>
    </cfRule>
  </conditionalFormatting>
  <conditionalFormatting sqref="N324:O324">
    <cfRule type="containsText" dxfId="6191" priority="512" operator="containsText" text="Select">
      <formula>NOT(ISERROR(SEARCH("Select",N324)))</formula>
    </cfRule>
  </conditionalFormatting>
  <conditionalFormatting sqref="N309:O309">
    <cfRule type="containsText" dxfId="6190" priority="538" operator="containsText" text="No">
      <formula>NOT(ISERROR(SEARCH("No",N309)))</formula>
    </cfRule>
  </conditionalFormatting>
  <conditionalFormatting sqref="O314:P314">
    <cfRule type="containsText" dxfId="6189" priority="537" operator="containsText" text="Select">
      <formula>NOT(ISERROR(SEARCH("Select",O314)))</formula>
    </cfRule>
  </conditionalFormatting>
  <conditionalFormatting sqref="J302:K302">
    <cfRule type="containsText" dxfId="6188" priority="562" operator="containsText" text="Select">
      <formula>NOT(ISERROR(SEARCH("Select",J302)))</formula>
    </cfRule>
  </conditionalFormatting>
  <conditionalFormatting sqref="I282:J282">
    <cfRule type="containsText" dxfId="6187" priority="590" operator="containsText" text="Select">
      <formula>NOT(ISERROR(SEARCH("Select",I282)))</formula>
    </cfRule>
  </conditionalFormatting>
  <conditionalFormatting sqref="I282:J282">
    <cfRule type="containsText" dxfId="6186" priority="589" operator="containsText" text="No">
      <formula>NOT(ISERROR(SEARCH("No",I282)))</formula>
    </cfRule>
  </conditionalFormatting>
  <conditionalFormatting sqref="N566:O566">
    <cfRule type="containsText" dxfId="6185" priority="692" operator="containsText" text="Select">
      <formula>NOT(ISERROR(SEARCH("Select",N566)))</formula>
    </cfRule>
  </conditionalFormatting>
  <conditionalFormatting sqref="N566:O566">
    <cfRule type="containsText" dxfId="6184" priority="693" operator="containsText" text="No">
      <formula>NOT(ISERROR(SEARCH("No",N566)))</formula>
    </cfRule>
  </conditionalFormatting>
  <conditionalFormatting sqref="N570:O570">
    <cfRule type="containsText" dxfId="6183" priority="691" operator="containsText" text="No">
      <formula>NOT(ISERROR(SEARCH("No",N570)))</formula>
    </cfRule>
  </conditionalFormatting>
  <conditionalFormatting sqref="N574:O574">
    <cfRule type="containsText" dxfId="6182" priority="689" operator="containsText" text="No">
      <formula>NOT(ISERROR(SEARCH("No",N574)))</formula>
    </cfRule>
  </conditionalFormatting>
  <conditionalFormatting sqref="N584:O584">
    <cfRule type="containsText" dxfId="6181" priority="684" operator="containsText" text="Select">
      <formula>NOT(ISERROR(SEARCH("Select",N584)))</formula>
    </cfRule>
  </conditionalFormatting>
  <conditionalFormatting sqref="N588:O588">
    <cfRule type="containsText" dxfId="6180" priority="682" operator="containsText" text="Select">
      <formula>NOT(ISERROR(SEARCH("Select",N588)))</formula>
    </cfRule>
  </conditionalFormatting>
  <conditionalFormatting sqref="N580:O580">
    <cfRule type="containsText" dxfId="6179" priority="686" operator="containsText" text="Select">
      <formula>NOT(ISERROR(SEARCH("Select",N580)))</formula>
    </cfRule>
  </conditionalFormatting>
  <conditionalFormatting sqref="N580:O580">
    <cfRule type="containsText" dxfId="6178" priority="687" operator="containsText" text="No">
      <formula>NOT(ISERROR(SEARCH("No",N580)))</formula>
    </cfRule>
  </conditionalFormatting>
  <conditionalFormatting sqref="N584:O584">
    <cfRule type="containsText" dxfId="6177" priority="685" operator="containsText" text="No">
      <formula>NOT(ISERROR(SEARCH("No",N584)))</formula>
    </cfRule>
  </conditionalFormatting>
  <conditionalFormatting sqref="N588:O588">
    <cfRule type="containsText" dxfId="6176" priority="683" operator="containsText" text="No">
      <formula>NOT(ISERROR(SEARCH("No",N588)))</formula>
    </cfRule>
  </conditionalFormatting>
  <conditionalFormatting sqref="I597:J597">
    <cfRule type="containsText" dxfId="6175" priority="681" operator="containsText" text="Select">
      <formula>NOT(ISERROR(SEARCH("Select",I597)))</formula>
    </cfRule>
  </conditionalFormatting>
  <conditionalFormatting sqref="I597:J597">
    <cfRule type="containsText" dxfId="6174" priority="680" operator="containsText" text="Not Addressed">
      <formula>NOT(ISERROR(SEARCH("Not Addressed",I597)))</formula>
    </cfRule>
  </conditionalFormatting>
  <conditionalFormatting sqref="N607:O607">
    <cfRule type="containsText" dxfId="6173" priority="679" operator="containsText" text="Select">
      <formula>NOT(ISERROR(SEARCH("Select",N607)))</formula>
    </cfRule>
  </conditionalFormatting>
  <conditionalFormatting sqref="N607:O607">
    <cfRule type="containsText" dxfId="6172" priority="678" operator="containsText" text="Not Addressed">
      <formula>NOT(ISERROR(SEARCH("Not Addressed",N607)))</formula>
    </cfRule>
  </conditionalFormatting>
  <conditionalFormatting sqref="N597:O597">
    <cfRule type="containsText" dxfId="6171" priority="677" operator="containsText" text="Select">
      <formula>NOT(ISERROR(SEARCH("Select",N597)))</formula>
    </cfRule>
  </conditionalFormatting>
  <conditionalFormatting sqref="N597:O597">
    <cfRule type="containsText" dxfId="6170" priority="676" operator="containsText" text="Not Addressed">
      <formula>NOT(ISERROR(SEARCH("Not Addressed",N597)))</formula>
    </cfRule>
  </conditionalFormatting>
  <conditionalFormatting sqref="I602:J602">
    <cfRule type="containsText" dxfId="6169" priority="675" operator="containsText" text="Select">
      <formula>NOT(ISERROR(SEARCH("Select",I602)))</formula>
    </cfRule>
  </conditionalFormatting>
  <conditionalFormatting sqref="I602:J602">
    <cfRule type="containsText" dxfId="6168" priority="674" operator="containsText" text="Not Addressed">
      <formula>NOT(ISERROR(SEARCH("Not Addressed",I602)))</formula>
    </cfRule>
  </conditionalFormatting>
  <conditionalFormatting sqref="N602:O602">
    <cfRule type="containsText" dxfId="6167" priority="673" operator="containsText" text="Select">
      <formula>NOT(ISERROR(SEARCH("Select",N602)))</formula>
    </cfRule>
  </conditionalFormatting>
  <conditionalFormatting sqref="N602:O602">
    <cfRule type="containsText" dxfId="6166" priority="672" operator="containsText" text="Not Addressed">
      <formula>NOT(ISERROR(SEARCH("Not Addressed",N602)))</formula>
    </cfRule>
  </conditionalFormatting>
  <conditionalFormatting sqref="I607:J607">
    <cfRule type="containsText" dxfId="6165" priority="670" operator="containsText" text="Not Addressed">
      <formula>NOT(ISERROR(SEARCH("Not Addressed",I607)))</formula>
    </cfRule>
  </conditionalFormatting>
  <conditionalFormatting sqref="I612:J612">
    <cfRule type="containsText" dxfId="6164" priority="669" operator="containsText" text="Select">
      <formula>NOT(ISERROR(SEARCH("Select",I612)))</formula>
    </cfRule>
  </conditionalFormatting>
  <conditionalFormatting sqref="I612:J612">
    <cfRule type="containsText" dxfId="6163" priority="668" operator="containsText" text="Not Addressed">
      <formula>NOT(ISERROR(SEARCH("Not Addressed",I612)))</formula>
    </cfRule>
  </conditionalFormatting>
  <conditionalFormatting sqref="I618:L618">
    <cfRule type="containsText" dxfId="6162" priority="666" operator="containsText" text="Not Addressed">
      <formula>NOT(ISERROR(SEARCH("Not Addressed",I618)))</formula>
    </cfRule>
    <cfRule type="containsText" dxfId="6161" priority="667" operator="containsText" text="Select">
      <formula>NOT(ISERROR(SEARCH("Select",I618)))</formula>
    </cfRule>
  </conditionalFormatting>
  <conditionalFormatting sqref="N624:O624">
    <cfRule type="endsWith" dxfId="6160" priority="663" operator="endsWith" text="Addressed">
      <formula>RIGHT(N624,LEN("Addressed"))="Addressed"</formula>
    </cfRule>
    <cfRule type="containsText" dxfId="6159" priority="664" operator="containsText" text="Select">
      <formula>NOT(ISERROR(SEARCH("Select",N624)))</formula>
    </cfRule>
  </conditionalFormatting>
  <conditionalFormatting sqref="N624:O624">
    <cfRule type="endsWith" dxfId="6158" priority="665" operator="endsWith" text="No">
      <formula>RIGHT(N624,LEN("No"))="No"</formula>
    </cfRule>
  </conditionalFormatting>
  <conditionalFormatting sqref="N632:O632 N628:O628">
    <cfRule type="endsWith" dxfId="6157" priority="660" operator="endsWith" text="Addressed">
      <formula>RIGHT(N628,LEN("Addressed"))="Addressed"</formula>
    </cfRule>
    <cfRule type="containsText" dxfId="6156" priority="661" operator="containsText" text="Select">
      <formula>NOT(ISERROR(SEARCH("Select",N628)))</formula>
    </cfRule>
  </conditionalFormatting>
  <conditionalFormatting sqref="N632:O632 N628:O628">
    <cfRule type="endsWith" dxfId="6155" priority="662" operator="endsWith" text="No">
      <formula>RIGHT(N628,LEN("No"))="No"</formula>
    </cfRule>
  </conditionalFormatting>
  <conditionalFormatting sqref="I645:J645">
    <cfRule type="endsWith" dxfId="6154" priority="657" operator="endsWith" text="No">
      <formula>RIGHT(I645,LEN("No"))="No"</formula>
    </cfRule>
    <cfRule type="containsText" dxfId="6153" priority="659" operator="containsText" text="Select">
      <formula>NOT(ISERROR(SEARCH("Select",I645)))</formula>
    </cfRule>
  </conditionalFormatting>
  <conditionalFormatting sqref="I645:J645">
    <cfRule type="containsText" dxfId="6152" priority="658" operator="containsText" text="Not Addressed">
      <formula>NOT(ISERROR(SEARCH("Not Addressed",I645)))</formula>
    </cfRule>
  </conditionalFormatting>
  <conditionalFormatting sqref="N645:O645">
    <cfRule type="endsWith" dxfId="6151" priority="654" operator="endsWith" text="No">
      <formula>RIGHT(N645,LEN("No"))="No"</formula>
    </cfRule>
    <cfRule type="containsText" dxfId="6150" priority="656" operator="containsText" text="Select">
      <formula>NOT(ISERROR(SEARCH("Select",N645)))</formula>
    </cfRule>
  </conditionalFormatting>
  <conditionalFormatting sqref="N645:O645">
    <cfRule type="containsText" dxfId="6149" priority="655" operator="containsText" text="Not Addressed">
      <formula>NOT(ISERROR(SEARCH("Not Addressed",N645)))</formula>
    </cfRule>
  </conditionalFormatting>
  <conditionalFormatting sqref="I650:J650">
    <cfRule type="endsWith" dxfId="6148" priority="651" operator="endsWith" text="No">
      <formula>RIGHT(I650,LEN("No"))="No"</formula>
    </cfRule>
    <cfRule type="containsText" dxfId="6147" priority="653" operator="containsText" text="Select">
      <formula>NOT(ISERROR(SEARCH("Select",I650)))</formula>
    </cfRule>
  </conditionalFormatting>
  <conditionalFormatting sqref="I650:J650">
    <cfRule type="containsText" dxfId="6146" priority="652" operator="containsText" text="Not Addressed">
      <formula>NOT(ISERROR(SEARCH("Not Addressed",I650)))</formula>
    </cfRule>
  </conditionalFormatting>
  <conditionalFormatting sqref="I660:J660">
    <cfRule type="endsWith" dxfId="6145" priority="648" operator="endsWith" text="No">
      <formula>RIGHT(I660,LEN("No"))="No"</formula>
    </cfRule>
    <cfRule type="containsText" dxfId="6144" priority="650" operator="containsText" text="Select">
      <formula>NOT(ISERROR(SEARCH("Select",I660)))</formula>
    </cfRule>
  </conditionalFormatting>
  <conditionalFormatting sqref="I660:J660">
    <cfRule type="containsText" dxfId="6143" priority="649" operator="containsText" text="Not Addressed">
      <formula>NOT(ISERROR(SEARCH("Not Addressed",I660)))</formula>
    </cfRule>
  </conditionalFormatting>
  <conditionalFormatting sqref="N660:O660">
    <cfRule type="endsWith" dxfId="6142" priority="645" operator="endsWith" text="No">
      <formula>RIGHT(N660,LEN("No"))="No"</formula>
    </cfRule>
    <cfRule type="containsText" dxfId="6141" priority="647" operator="containsText" text="Select">
      <formula>NOT(ISERROR(SEARCH("Select",N660)))</formula>
    </cfRule>
  </conditionalFormatting>
  <conditionalFormatting sqref="N660:O660">
    <cfRule type="containsText" dxfId="6140" priority="646" operator="containsText" text="Not Addressed">
      <formula>NOT(ISERROR(SEARCH("Not Addressed",N660)))</formula>
    </cfRule>
  </conditionalFormatting>
  <conditionalFormatting sqref="I665:J665">
    <cfRule type="endsWith" dxfId="6139" priority="642" operator="endsWith" text="No">
      <formula>RIGHT(I665,LEN("No"))="No"</formula>
    </cfRule>
    <cfRule type="containsText" dxfId="6138" priority="644" operator="containsText" text="Select">
      <formula>NOT(ISERROR(SEARCH("Select",I665)))</formula>
    </cfRule>
  </conditionalFormatting>
  <conditionalFormatting sqref="I665:J665">
    <cfRule type="containsText" dxfId="6137" priority="643" operator="containsText" text="Not Addressed">
      <formula>NOT(ISERROR(SEARCH("Not Addressed",I665)))</formula>
    </cfRule>
  </conditionalFormatting>
  <conditionalFormatting sqref="I676:J676">
    <cfRule type="endsWith" dxfId="6136" priority="639" operator="endsWith" text="No">
      <formula>RIGHT(I676,LEN("No"))="No"</formula>
    </cfRule>
    <cfRule type="containsText" dxfId="6135" priority="641" operator="containsText" text="Select">
      <formula>NOT(ISERROR(SEARCH("Select",I676)))</formula>
    </cfRule>
  </conditionalFormatting>
  <conditionalFormatting sqref="I676:J676">
    <cfRule type="containsText" dxfId="6134" priority="640" operator="containsText" text="Not Addressed">
      <formula>NOT(ISERROR(SEARCH("Not Addressed",I676)))</formula>
    </cfRule>
  </conditionalFormatting>
  <conditionalFormatting sqref="N676:O676">
    <cfRule type="endsWith" dxfId="6133" priority="636" operator="endsWith" text="No">
      <formula>RIGHT(N676,LEN("No"))="No"</formula>
    </cfRule>
    <cfRule type="containsText" dxfId="6132" priority="638" operator="containsText" text="Select">
      <formula>NOT(ISERROR(SEARCH("Select",N676)))</formula>
    </cfRule>
  </conditionalFormatting>
  <conditionalFormatting sqref="N676:O676">
    <cfRule type="containsText" dxfId="6131" priority="637" operator="containsText" text="Not Addressed">
      <formula>NOT(ISERROR(SEARCH("Not Addressed",N676)))</formula>
    </cfRule>
  </conditionalFormatting>
  <conditionalFormatting sqref="I681:J681">
    <cfRule type="endsWith" dxfId="6130" priority="633" operator="endsWith" text="No">
      <formula>RIGHT(I681,LEN("No"))="No"</formula>
    </cfRule>
    <cfRule type="containsText" dxfId="6129" priority="635" operator="containsText" text="Select">
      <formula>NOT(ISERROR(SEARCH("Select",I681)))</formula>
    </cfRule>
  </conditionalFormatting>
  <conditionalFormatting sqref="I681:J681">
    <cfRule type="containsText" dxfId="6128" priority="634" operator="containsText" text="Not Addressed">
      <formula>NOT(ISERROR(SEARCH("Not Addressed",I681)))</formula>
    </cfRule>
  </conditionalFormatting>
  <conditionalFormatting sqref="I688:J688">
    <cfRule type="endsWith" dxfId="6127" priority="630" operator="endsWith" text="No">
      <formula>RIGHT(I688,LEN("No"))="No"</formula>
    </cfRule>
    <cfRule type="containsText" dxfId="6126" priority="632" operator="containsText" text="Select">
      <formula>NOT(ISERROR(SEARCH("Select",I688)))</formula>
    </cfRule>
  </conditionalFormatting>
  <conditionalFormatting sqref="I688:J688">
    <cfRule type="containsText" dxfId="6125" priority="631" operator="containsText" text="Not Addressed">
      <formula>NOT(ISERROR(SEARCH("Not Addressed",I688)))</formula>
    </cfRule>
  </conditionalFormatting>
  <conditionalFormatting sqref="N688:O688">
    <cfRule type="endsWith" dxfId="6124" priority="627" operator="endsWith" text="No">
      <formula>RIGHT(N688,LEN("No"))="No"</formula>
    </cfRule>
    <cfRule type="containsText" dxfId="6123" priority="629" operator="containsText" text="Select">
      <formula>NOT(ISERROR(SEARCH("Select",N688)))</formula>
    </cfRule>
  </conditionalFormatting>
  <conditionalFormatting sqref="N688:O688">
    <cfRule type="containsText" dxfId="6122" priority="628" operator="containsText" text="Not Addressed">
      <formula>NOT(ISERROR(SEARCH("Not Addressed",N688)))</formula>
    </cfRule>
  </conditionalFormatting>
  <conditionalFormatting sqref="I693:J693">
    <cfRule type="endsWith" dxfId="6121" priority="624" operator="endsWith" text="No">
      <formula>RIGHT(I693,LEN("No"))="No"</formula>
    </cfRule>
    <cfRule type="containsText" dxfId="6120" priority="626" operator="containsText" text="Select">
      <formula>NOT(ISERROR(SEARCH("Select",I693)))</formula>
    </cfRule>
  </conditionalFormatting>
  <conditionalFormatting sqref="I693:J693">
    <cfRule type="containsText" dxfId="6119" priority="625" operator="containsText" text="Not Addressed">
      <formula>NOT(ISERROR(SEARCH("Not Addressed",I693)))</formula>
    </cfRule>
  </conditionalFormatting>
  <conditionalFormatting sqref="I700:J700">
    <cfRule type="endsWith" dxfId="6118" priority="621" operator="endsWith" text="No">
      <formula>RIGHT(I700,LEN("No"))="No"</formula>
    </cfRule>
    <cfRule type="containsText" dxfId="6117" priority="623" operator="containsText" text="Select">
      <formula>NOT(ISERROR(SEARCH("Select",I700)))</formula>
    </cfRule>
  </conditionalFormatting>
  <conditionalFormatting sqref="I700:J700">
    <cfRule type="containsText" dxfId="6116" priority="622" operator="containsText" text="Not Addressed">
      <formula>NOT(ISERROR(SEARCH("Not Addressed",I700)))</formula>
    </cfRule>
  </conditionalFormatting>
  <conditionalFormatting sqref="N700:O700">
    <cfRule type="endsWith" dxfId="6115" priority="618" operator="endsWith" text="No">
      <formula>RIGHT(N700,LEN("No"))="No"</formula>
    </cfRule>
    <cfRule type="containsText" dxfId="6114" priority="620" operator="containsText" text="Select">
      <formula>NOT(ISERROR(SEARCH("Select",N700)))</formula>
    </cfRule>
  </conditionalFormatting>
  <conditionalFormatting sqref="N700:O700">
    <cfRule type="containsText" dxfId="6113" priority="619" operator="containsText" text="Not Addressed">
      <formula>NOT(ISERROR(SEARCH("Not Addressed",N700)))</formula>
    </cfRule>
  </conditionalFormatting>
  <conditionalFormatting sqref="I705:J705">
    <cfRule type="endsWith" dxfId="6112" priority="615" operator="endsWith" text="No">
      <formula>RIGHT(I705,LEN("No"))="No"</formula>
    </cfRule>
    <cfRule type="containsText" dxfId="6111" priority="617" operator="containsText" text="Select">
      <formula>NOT(ISERROR(SEARCH("Select",I705)))</formula>
    </cfRule>
  </conditionalFormatting>
  <conditionalFormatting sqref="I705:J705">
    <cfRule type="containsText" dxfId="6110" priority="616" operator="containsText" text="Not Addressed">
      <formula>NOT(ISERROR(SEARCH("Not Addressed",I705)))</formula>
    </cfRule>
  </conditionalFormatting>
  <conditionalFormatting sqref="H711:J711">
    <cfRule type="containsText" dxfId="6109" priority="613" operator="containsText" text="Not Addressed">
      <formula>NOT(ISERROR(SEARCH("Not Addressed",H711)))</formula>
    </cfRule>
    <cfRule type="containsText" dxfId="6108" priority="614" operator="containsText" text="Select">
      <formula>NOT(ISERROR(SEARCH("Select",H711)))</formula>
    </cfRule>
  </conditionalFormatting>
  <conditionalFormatting sqref="K715:M715">
    <cfRule type="endsWith" dxfId="6107" priority="611" operator="endsWith" text="No">
      <formula>RIGHT(K715,LEN("No"))="No"</formula>
    </cfRule>
    <cfRule type="containsText" dxfId="6106" priority="612" operator="containsText" text="Select">
      <formula>NOT(ISERROR(SEARCH("Select",K715)))</formula>
    </cfRule>
  </conditionalFormatting>
  <conditionalFormatting sqref="K258:N258">
    <cfRule type="endsWith" dxfId="6105" priority="609" operator="endsWith" text="No">
      <formula>RIGHT(K258,LEN("No"))="No"</formula>
    </cfRule>
    <cfRule type="containsText" dxfId="6104" priority="610" operator="containsText" text="Select">
      <formula>NOT(ISERROR(SEARCH("Select",K258)))</formula>
    </cfRule>
  </conditionalFormatting>
  <conditionalFormatting sqref="J287:K288 J292:K295">
    <cfRule type="containsText" dxfId="6103" priority="588" operator="containsText" text="Select">
      <formula>NOT(ISERROR(SEARCH("Select",J287)))</formula>
    </cfRule>
  </conditionalFormatting>
  <conditionalFormatting sqref="O291:P291">
    <cfRule type="containsText" dxfId="6102" priority="571" operator="containsText" text="No">
      <formula>NOT(ISERROR(SEARCH("No",O291)))</formula>
    </cfRule>
  </conditionalFormatting>
  <conditionalFormatting sqref="N741:O741 N737:O737 N733:O733">
    <cfRule type="endsWith" dxfId="6101" priority="606" operator="endsWith" text="No">
      <formula>RIGHT(N733,LEN("No"))="No"</formula>
    </cfRule>
    <cfRule type="containsText" dxfId="6100" priority="608" operator="containsText" text="Select">
      <formula>NOT(ISERROR(SEARCH("Select",N733)))</formula>
    </cfRule>
  </conditionalFormatting>
  <conditionalFormatting sqref="N741:O741 N737:O737 N733:O733">
    <cfRule type="containsText" dxfId="6099" priority="607" operator="containsText" text="Not Addressed">
      <formula>NOT(ISERROR(SEARCH("Not Addressed",N733)))</formula>
    </cfRule>
  </conditionalFormatting>
  <conditionalFormatting sqref="N755:O755 N751:O751 N747:O747">
    <cfRule type="endsWith" dxfId="6098" priority="603" operator="endsWith" text="No">
      <formula>RIGHT(N747,LEN("No"))="No"</formula>
    </cfRule>
    <cfRule type="containsText" dxfId="6097" priority="605" operator="containsText" text="Select">
      <formula>NOT(ISERROR(SEARCH("Select",N747)))</formula>
    </cfRule>
  </conditionalFormatting>
  <conditionalFormatting sqref="N755:O755 N751:O751 N747:O747">
    <cfRule type="containsText" dxfId="6096" priority="604" operator="containsText" text="Not Addressed">
      <formula>NOT(ISERROR(SEARCH("Not Addressed",N747)))</formula>
    </cfRule>
  </conditionalFormatting>
  <conditionalFormatting sqref="N769:O769 N765:O765 N761:O761">
    <cfRule type="endsWith" dxfId="6095" priority="600" operator="endsWith" text="No">
      <formula>RIGHT(N761,LEN("No"))="No"</formula>
    </cfRule>
    <cfRule type="containsText" dxfId="6094" priority="602" operator="containsText" text="Select">
      <formula>NOT(ISERROR(SEARCH("Select",N761)))</formula>
    </cfRule>
  </conditionalFormatting>
  <conditionalFormatting sqref="N769:O769 N765:O765 N761:O761">
    <cfRule type="containsText" dxfId="6093" priority="601" operator="containsText" text="Not Addressed">
      <formula>NOT(ISERROR(SEARCH("Not Addressed",N761)))</formula>
    </cfRule>
  </conditionalFormatting>
  <conditionalFormatting sqref="N783:O783 N779:O779 N775:O775">
    <cfRule type="endsWith" dxfId="6092" priority="597" operator="endsWith" text="No">
      <formula>RIGHT(N775,LEN("No"))="No"</formula>
    </cfRule>
    <cfRule type="containsText" dxfId="6091" priority="599" operator="containsText" text="Select">
      <formula>NOT(ISERROR(SEARCH("Select",N775)))</formula>
    </cfRule>
  </conditionalFormatting>
  <conditionalFormatting sqref="N783:O783 N779:O779 N775:O775">
    <cfRule type="containsText" dxfId="6090" priority="598" operator="containsText" text="Not Addressed">
      <formula>NOT(ISERROR(SEARCH("Not Addressed",N775)))</formula>
    </cfRule>
  </conditionalFormatting>
  <conditionalFormatting sqref="N797:O797 N793:O793 N789:O789">
    <cfRule type="endsWith" dxfId="6089" priority="594" operator="endsWith" text="No">
      <formula>RIGHT(N789,LEN("No"))="No"</formula>
    </cfRule>
    <cfRule type="containsText" dxfId="6088" priority="596" operator="containsText" text="Select">
      <formula>NOT(ISERROR(SEARCH("Select",N789)))</formula>
    </cfRule>
  </conditionalFormatting>
  <conditionalFormatting sqref="N797:O797 N793:O793 N789:O789">
    <cfRule type="containsText" dxfId="6087" priority="595" operator="containsText" text="Not Addressed">
      <formula>NOT(ISERROR(SEARCH("Not Addressed",N789)))</formula>
    </cfRule>
  </conditionalFormatting>
  <conditionalFormatting sqref="N811:O812 N807:O807 N803:O803">
    <cfRule type="endsWith" dxfId="6086" priority="591" operator="endsWith" text="No">
      <formula>RIGHT(N803,LEN("No"))="No"</formula>
    </cfRule>
    <cfRule type="containsText" dxfId="6085" priority="593" operator="containsText" text="Select">
      <formula>NOT(ISERROR(SEARCH("Select",N803)))</formula>
    </cfRule>
  </conditionalFormatting>
  <conditionalFormatting sqref="N811:O812 N807:O807 N803:O803">
    <cfRule type="containsText" dxfId="6084" priority="592" operator="containsText" text="Not Addressed">
      <formula>NOT(ISERROR(SEARCH("Not Addressed",N803)))</formula>
    </cfRule>
  </conditionalFormatting>
  <conditionalFormatting sqref="N290:O290">
    <cfRule type="containsText" dxfId="6083" priority="570" operator="containsText" text="Select">
      <formula>NOT(ISERROR(SEARCH("Select",N290)))</formula>
    </cfRule>
  </conditionalFormatting>
  <conditionalFormatting sqref="N290:O290">
    <cfRule type="containsText" dxfId="6082" priority="569" operator="containsText" text="No">
      <formula>NOT(ISERROR(SEARCH("No",N290)))</formula>
    </cfRule>
  </conditionalFormatting>
  <conditionalFormatting sqref="O295:P295">
    <cfRule type="containsText" dxfId="6081" priority="568" operator="containsText" text="Select">
      <formula>NOT(ISERROR(SEARCH("Select",O295)))</formula>
    </cfRule>
  </conditionalFormatting>
  <conditionalFormatting sqref="J287:K288 J292:K295">
    <cfRule type="containsText" dxfId="6080" priority="587" operator="containsText" text="No">
      <formula>NOT(ISERROR(SEARCH("No",J287)))</formula>
    </cfRule>
  </conditionalFormatting>
  <conditionalFormatting sqref="I286:J286">
    <cfRule type="containsText" dxfId="6079" priority="586" operator="containsText" text="Select">
      <formula>NOT(ISERROR(SEARCH("Select",I286)))</formula>
    </cfRule>
  </conditionalFormatting>
  <conditionalFormatting sqref="I286:J286">
    <cfRule type="containsText" dxfId="6078" priority="585" operator="containsText" text="No">
      <formula>NOT(ISERROR(SEARCH("No",I286)))</formula>
    </cfRule>
  </conditionalFormatting>
  <conditionalFormatting sqref="J291:K291">
    <cfRule type="containsText" dxfId="6077" priority="584" operator="containsText" text="Select">
      <formula>NOT(ISERROR(SEARCH("Select",J291)))</formula>
    </cfRule>
  </conditionalFormatting>
  <conditionalFormatting sqref="J291:K291">
    <cfRule type="containsText" dxfId="6076" priority="583" operator="containsText" text="No">
      <formula>NOT(ISERROR(SEARCH("No",J291)))</formula>
    </cfRule>
  </conditionalFormatting>
  <conditionalFormatting sqref="I290:J290">
    <cfRule type="containsText" dxfId="6075" priority="582" operator="containsText" text="Select">
      <formula>NOT(ISERROR(SEARCH("Select",I290)))</formula>
    </cfRule>
  </conditionalFormatting>
  <conditionalFormatting sqref="I290:J290">
    <cfRule type="containsText" dxfId="6074" priority="581" operator="containsText" text="No">
      <formula>NOT(ISERROR(SEARCH("No",I290)))</formula>
    </cfRule>
  </conditionalFormatting>
  <conditionalFormatting sqref="O283:P283">
    <cfRule type="containsText" dxfId="6073" priority="580" operator="containsText" text="Select">
      <formula>NOT(ISERROR(SEARCH("Select",O283)))</formula>
    </cfRule>
  </conditionalFormatting>
  <conditionalFormatting sqref="O283:P283">
    <cfRule type="containsText" dxfId="6072" priority="579" operator="containsText" text="No">
      <formula>NOT(ISERROR(SEARCH("No",O283)))</formula>
    </cfRule>
  </conditionalFormatting>
  <conditionalFormatting sqref="O287:P288">
    <cfRule type="containsText" dxfId="6071" priority="576" operator="containsText" text="Select">
      <formula>NOT(ISERROR(SEARCH("Select",O287)))</formula>
    </cfRule>
  </conditionalFormatting>
  <conditionalFormatting sqref="N282:O282">
    <cfRule type="containsText" dxfId="6070" priority="578" operator="containsText" text="Select">
      <formula>NOT(ISERROR(SEARCH("Select",N282)))</formula>
    </cfRule>
  </conditionalFormatting>
  <conditionalFormatting sqref="N282:O282">
    <cfRule type="containsText" dxfId="6069" priority="577" operator="containsText" text="No">
      <formula>NOT(ISERROR(SEARCH("No",N282)))</formula>
    </cfRule>
  </conditionalFormatting>
  <conditionalFormatting sqref="O287:P288">
    <cfRule type="containsText" dxfId="6068" priority="575" operator="containsText" text="No">
      <formula>NOT(ISERROR(SEARCH("No",O287)))</formula>
    </cfRule>
  </conditionalFormatting>
  <conditionalFormatting sqref="N286:O286">
    <cfRule type="containsText" dxfId="6067" priority="574" operator="containsText" text="Select">
      <formula>NOT(ISERROR(SEARCH("Select",N286)))</formula>
    </cfRule>
  </conditionalFormatting>
  <conditionalFormatting sqref="N286:O286">
    <cfRule type="containsText" dxfId="6066" priority="573" operator="containsText" text="No">
      <formula>NOT(ISERROR(SEARCH("No",N286)))</formula>
    </cfRule>
  </conditionalFormatting>
  <conditionalFormatting sqref="O291:P291">
    <cfRule type="containsText" dxfId="6065" priority="572" operator="containsText" text="Select">
      <formula>NOT(ISERROR(SEARCH("Select",O291)))</formula>
    </cfRule>
  </conditionalFormatting>
  <conditionalFormatting sqref="O310:P310">
    <cfRule type="containsText" dxfId="6064" priority="540" operator="containsText" text="No">
      <formula>NOT(ISERROR(SEARCH("No",O310)))</formula>
    </cfRule>
  </conditionalFormatting>
  <conditionalFormatting sqref="N309:O309">
    <cfRule type="containsText" dxfId="6063" priority="539" operator="containsText" text="Select">
      <formula>NOT(ISERROR(SEARCH("Select",N309)))</formula>
    </cfRule>
  </conditionalFormatting>
  <conditionalFormatting sqref="O295:P295">
    <cfRule type="containsText" dxfId="6062" priority="567" operator="containsText" text="No">
      <formula>NOT(ISERROR(SEARCH("No",O295)))</formula>
    </cfRule>
  </conditionalFormatting>
  <conditionalFormatting sqref="N294:O294">
    <cfRule type="containsText" dxfId="6061" priority="566" operator="containsText" text="Select">
      <formula>NOT(ISERROR(SEARCH("Select",N294)))</formula>
    </cfRule>
  </conditionalFormatting>
  <conditionalFormatting sqref="N294:O294">
    <cfRule type="containsText" dxfId="6060" priority="565" operator="containsText" text="No">
      <formula>NOT(ISERROR(SEARCH("No",N294)))</formula>
    </cfRule>
  </conditionalFormatting>
  <conditionalFormatting sqref="G301 L301">
    <cfRule type="cellIs" dxfId="6059" priority="563" operator="equal">
      <formula>"FALSE"</formula>
    </cfRule>
  </conditionalFormatting>
  <conditionalFormatting sqref="G301 L301">
    <cfRule type="cellIs" dxfId="6058" priority="564" operator="equal">
      <formula>"TRUE"</formula>
    </cfRule>
  </conditionalFormatting>
  <conditionalFormatting sqref="O311:P311">
    <cfRule type="containsText" dxfId="6057" priority="560" operator="containsText" text="Select">
      <formula>NOT(ISERROR(SEARCH("Select",O311)))</formula>
    </cfRule>
  </conditionalFormatting>
  <conditionalFormatting sqref="O311:P311 J302:K302">
    <cfRule type="containsText" dxfId="6056" priority="561" operator="containsText" text="No">
      <formula>NOT(ISERROR(SEARCH("No",J302)))</formula>
    </cfRule>
  </conditionalFormatting>
  <conditionalFormatting sqref="J306:K307 J311:K314">
    <cfRule type="containsText" dxfId="6055" priority="557" operator="containsText" text="Select">
      <formula>NOT(ISERROR(SEARCH("Select",J306)))</formula>
    </cfRule>
  </conditionalFormatting>
  <conditionalFormatting sqref="I301:J301">
    <cfRule type="containsText" dxfId="6054" priority="559" operator="containsText" text="Select">
      <formula>NOT(ISERROR(SEARCH("Select",I301)))</formula>
    </cfRule>
  </conditionalFormatting>
  <conditionalFormatting sqref="O557:P557">
    <cfRule type="containsText" dxfId="6053" priority="137" operator="containsText" text="No">
      <formula>NOT(ISERROR(SEARCH("No",O557)))</formula>
    </cfRule>
  </conditionalFormatting>
  <conditionalFormatting sqref="I301:J301">
    <cfRule type="containsText" dxfId="6052" priority="558" operator="containsText" text="No">
      <formula>NOT(ISERROR(SEARCH("No",I301)))</formula>
    </cfRule>
  </conditionalFormatting>
  <conditionalFormatting sqref="N556:O556">
    <cfRule type="containsText" dxfId="6051" priority="136" operator="containsText" text="Select">
      <formula>NOT(ISERROR(SEARCH("Select",N556)))</formula>
    </cfRule>
  </conditionalFormatting>
  <conditionalFormatting sqref="N556:O556">
    <cfRule type="containsText" dxfId="6050" priority="135" operator="containsText" text="No">
      <formula>NOT(ISERROR(SEARCH("No",N556)))</formula>
    </cfRule>
  </conditionalFormatting>
  <conditionalFormatting sqref="O561:P561">
    <cfRule type="containsText" dxfId="6049" priority="134" operator="containsText" text="Select">
      <formula>NOT(ISERROR(SEARCH("Select",O561)))</formula>
    </cfRule>
  </conditionalFormatting>
  <conditionalFormatting sqref="J306:K307 J311:K314">
    <cfRule type="containsText" dxfId="6048" priority="556" operator="containsText" text="No">
      <formula>NOT(ISERROR(SEARCH("No",J306)))</formula>
    </cfRule>
  </conditionalFormatting>
  <conditionalFormatting sqref="I305:J305">
    <cfRule type="containsText" dxfId="6047" priority="555" operator="containsText" text="Select">
      <formula>NOT(ISERROR(SEARCH("Select",I305)))</formula>
    </cfRule>
  </conditionalFormatting>
  <conditionalFormatting sqref="I305:J305">
    <cfRule type="containsText" dxfId="6046" priority="554" operator="containsText" text="No">
      <formula>NOT(ISERROR(SEARCH("No",I305)))</formula>
    </cfRule>
  </conditionalFormatting>
  <conditionalFormatting sqref="J310:K310">
    <cfRule type="containsText" dxfId="6045" priority="553" operator="containsText" text="Select">
      <formula>NOT(ISERROR(SEARCH("Select",J310)))</formula>
    </cfRule>
  </conditionalFormatting>
  <conditionalFormatting sqref="J310:K310">
    <cfRule type="containsText" dxfId="6044" priority="552" operator="containsText" text="No">
      <formula>NOT(ISERROR(SEARCH("No",J310)))</formula>
    </cfRule>
  </conditionalFormatting>
  <conditionalFormatting sqref="I309:J309">
    <cfRule type="containsText" dxfId="6043" priority="551" operator="containsText" text="Select">
      <formula>NOT(ISERROR(SEARCH("Select",I309)))</formula>
    </cfRule>
  </conditionalFormatting>
  <conditionalFormatting sqref="I309:J309">
    <cfRule type="containsText" dxfId="6042" priority="550" operator="containsText" text="No">
      <formula>NOT(ISERROR(SEARCH("No",I309)))</formula>
    </cfRule>
  </conditionalFormatting>
  <conditionalFormatting sqref="O302:P302">
    <cfRule type="containsText" dxfId="6041" priority="549" operator="containsText" text="Select">
      <formula>NOT(ISERROR(SEARCH("Select",O302)))</formula>
    </cfRule>
  </conditionalFormatting>
  <conditionalFormatting sqref="O302:P302">
    <cfRule type="containsText" dxfId="6040" priority="548" operator="containsText" text="No">
      <formula>NOT(ISERROR(SEARCH("No",O302)))</formula>
    </cfRule>
  </conditionalFormatting>
  <conditionalFormatting sqref="O306:P307">
    <cfRule type="containsText" dxfId="6039" priority="545" operator="containsText" text="Select">
      <formula>NOT(ISERROR(SEARCH("Select",O306)))</formula>
    </cfRule>
  </conditionalFormatting>
  <conditionalFormatting sqref="N301:O301">
    <cfRule type="containsText" dxfId="6038" priority="547" operator="containsText" text="Select">
      <formula>NOT(ISERROR(SEARCH("Select",N301)))</formula>
    </cfRule>
  </conditionalFormatting>
  <conditionalFormatting sqref="N301:O301">
    <cfRule type="containsText" dxfId="6037" priority="546" operator="containsText" text="No">
      <formula>NOT(ISERROR(SEARCH("No",N301)))</formula>
    </cfRule>
  </conditionalFormatting>
  <conditionalFormatting sqref="O306:P307">
    <cfRule type="containsText" dxfId="6036" priority="544" operator="containsText" text="No">
      <formula>NOT(ISERROR(SEARCH("No",O306)))</formula>
    </cfRule>
  </conditionalFormatting>
  <conditionalFormatting sqref="N305:O305">
    <cfRule type="containsText" dxfId="6035" priority="543" operator="containsText" text="Select">
      <formula>NOT(ISERROR(SEARCH("Select",N305)))</formula>
    </cfRule>
  </conditionalFormatting>
  <conditionalFormatting sqref="N305:O305">
    <cfRule type="containsText" dxfId="6034" priority="542" operator="containsText" text="No">
      <formula>NOT(ISERROR(SEARCH("No",N305)))</formula>
    </cfRule>
  </conditionalFormatting>
  <conditionalFormatting sqref="O310:P310">
    <cfRule type="containsText" dxfId="6033" priority="541" operator="containsText" text="Select">
      <formula>NOT(ISERROR(SEARCH("Select",O310)))</formula>
    </cfRule>
  </conditionalFormatting>
  <conditionalFormatting sqref="O314:P314">
    <cfRule type="containsText" dxfId="6032" priority="536" operator="containsText" text="No">
      <formula>NOT(ISERROR(SEARCH("No",O314)))</formula>
    </cfRule>
  </conditionalFormatting>
  <conditionalFormatting sqref="N313:O313">
    <cfRule type="containsText" dxfId="6031" priority="535" operator="containsText" text="Select">
      <formula>NOT(ISERROR(SEARCH("Select",N313)))</formula>
    </cfRule>
  </conditionalFormatting>
  <conditionalFormatting sqref="N313:O313">
    <cfRule type="containsText" dxfId="6030" priority="534" operator="containsText" text="No">
      <formula>NOT(ISERROR(SEARCH("No",N313)))</formula>
    </cfRule>
  </conditionalFormatting>
  <conditionalFormatting sqref="O329:P329">
    <cfRule type="containsText" dxfId="6029" priority="509" operator="containsText" text="No">
      <formula>NOT(ISERROR(SEARCH("No",O329)))</formula>
    </cfRule>
  </conditionalFormatting>
  <conditionalFormatting sqref="N328:O328">
    <cfRule type="containsText" dxfId="6028" priority="508" operator="containsText" text="Select">
      <formula>NOT(ISERROR(SEARCH("Select",N328)))</formula>
    </cfRule>
  </conditionalFormatting>
  <conditionalFormatting sqref="N328:O328">
    <cfRule type="containsText" dxfId="6027" priority="507" operator="containsText" text="No">
      <formula>NOT(ISERROR(SEARCH("No",N328)))</formula>
    </cfRule>
  </conditionalFormatting>
  <conditionalFormatting sqref="O333:P333">
    <cfRule type="containsText" dxfId="6026" priority="506" operator="containsText" text="Select">
      <formula>NOT(ISERROR(SEARCH("Select",O333)))</formula>
    </cfRule>
  </conditionalFormatting>
  <conditionalFormatting sqref="G320 L320">
    <cfRule type="cellIs" dxfId="6025" priority="532" operator="equal">
      <formula>"FALSE"</formula>
    </cfRule>
  </conditionalFormatting>
  <conditionalFormatting sqref="G320 L320">
    <cfRule type="cellIs" dxfId="6024" priority="533" operator="equal">
      <formula>"TRUE"</formula>
    </cfRule>
  </conditionalFormatting>
  <conditionalFormatting sqref="J321:K321">
    <cfRule type="containsText" dxfId="6023" priority="531" operator="containsText" text="Select">
      <formula>NOT(ISERROR(SEARCH("Select",J321)))</formula>
    </cfRule>
  </conditionalFormatting>
  <conditionalFormatting sqref="O330:P330">
    <cfRule type="containsText" dxfId="6022" priority="529" operator="containsText" text="Select">
      <formula>NOT(ISERROR(SEARCH("Select",O330)))</formula>
    </cfRule>
  </conditionalFormatting>
  <conditionalFormatting sqref="O330:P330 J321:K321">
    <cfRule type="containsText" dxfId="6021" priority="530" operator="containsText" text="No">
      <formula>NOT(ISERROR(SEARCH("No",J321)))</formula>
    </cfRule>
  </conditionalFormatting>
  <conditionalFormatting sqref="J325:K326 J330:K333">
    <cfRule type="containsText" dxfId="6020" priority="526" operator="containsText" text="Select">
      <formula>NOT(ISERROR(SEARCH("Select",J325)))</formula>
    </cfRule>
  </conditionalFormatting>
  <conditionalFormatting sqref="I320:J320">
    <cfRule type="containsText" dxfId="6019" priority="528" operator="containsText" text="Select">
      <formula>NOT(ISERROR(SEARCH("Select",I320)))</formula>
    </cfRule>
  </conditionalFormatting>
  <conditionalFormatting sqref="I320:J320">
    <cfRule type="containsText" dxfId="6018" priority="527" operator="containsText" text="No">
      <formula>NOT(ISERROR(SEARCH("No",I320)))</formula>
    </cfRule>
  </conditionalFormatting>
  <conditionalFormatting sqref="J325:K326 J330:K333">
    <cfRule type="containsText" dxfId="6017" priority="525" operator="containsText" text="No">
      <formula>NOT(ISERROR(SEARCH("No",J325)))</formula>
    </cfRule>
  </conditionalFormatting>
  <conditionalFormatting sqref="I324:J324">
    <cfRule type="containsText" dxfId="6016" priority="524" operator="containsText" text="Select">
      <formula>NOT(ISERROR(SEARCH("Select",I324)))</formula>
    </cfRule>
  </conditionalFormatting>
  <conditionalFormatting sqref="I324:J324">
    <cfRule type="containsText" dxfId="6015" priority="523" operator="containsText" text="No">
      <formula>NOT(ISERROR(SEARCH("No",I324)))</formula>
    </cfRule>
  </conditionalFormatting>
  <conditionalFormatting sqref="J329:K329">
    <cfRule type="containsText" dxfId="6014" priority="522" operator="containsText" text="Select">
      <formula>NOT(ISERROR(SEARCH("Select",J329)))</formula>
    </cfRule>
  </conditionalFormatting>
  <conditionalFormatting sqref="J329:K329">
    <cfRule type="containsText" dxfId="6013" priority="521" operator="containsText" text="No">
      <formula>NOT(ISERROR(SEARCH("No",J329)))</formula>
    </cfRule>
  </conditionalFormatting>
  <conditionalFormatting sqref="I328:J328">
    <cfRule type="containsText" dxfId="6012" priority="520" operator="containsText" text="Select">
      <formula>NOT(ISERROR(SEARCH("Select",I328)))</formula>
    </cfRule>
  </conditionalFormatting>
  <conditionalFormatting sqref="I328:J328">
    <cfRule type="containsText" dxfId="6011" priority="519" operator="containsText" text="No">
      <formula>NOT(ISERROR(SEARCH("No",I328)))</formula>
    </cfRule>
  </conditionalFormatting>
  <conditionalFormatting sqref="O321:P321">
    <cfRule type="containsText" dxfId="6010" priority="518" operator="containsText" text="Select">
      <formula>NOT(ISERROR(SEARCH("Select",O321)))</formula>
    </cfRule>
  </conditionalFormatting>
  <conditionalFormatting sqref="O321:P321">
    <cfRule type="containsText" dxfId="6009" priority="517" operator="containsText" text="No">
      <formula>NOT(ISERROR(SEARCH("No",O321)))</formula>
    </cfRule>
  </conditionalFormatting>
  <conditionalFormatting sqref="O325:P326">
    <cfRule type="containsText" dxfId="6008" priority="514" operator="containsText" text="Select">
      <formula>NOT(ISERROR(SEARCH("Select",O325)))</formula>
    </cfRule>
  </conditionalFormatting>
  <conditionalFormatting sqref="N320:O320">
    <cfRule type="containsText" dxfId="6007" priority="516" operator="containsText" text="Select">
      <formula>NOT(ISERROR(SEARCH("Select",N320)))</formula>
    </cfRule>
  </conditionalFormatting>
  <conditionalFormatting sqref="N320:O320">
    <cfRule type="containsText" dxfId="6006" priority="515" operator="containsText" text="No">
      <formula>NOT(ISERROR(SEARCH("No",N320)))</formula>
    </cfRule>
  </conditionalFormatting>
  <conditionalFormatting sqref="N324:O324">
    <cfRule type="containsText" dxfId="6005" priority="511" operator="containsText" text="No">
      <formula>NOT(ISERROR(SEARCH("No",N324)))</formula>
    </cfRule>
  </conditionalFormatting>
  <conditionalFormatting sqref="O329:P329">
    <cfRule type="containsText" dxfId="6004" priority="510" operator="containsText" text="Select">
      <formula>NOT(ISERROR(SEARCH("Select",O329)))</formula>
    </cfRule>
  </conditionalFormatting>
  <conditionalFormatting sqref="O333:P333">
    <cfRule type="containsText" dxfId="6003" priority="505" operator="containsText" text="No">
      <formula>NOT(ISERROR(SEARCH("No",O333)))</formula>
    </cfRule>
  </conditionalFormatting>
  <conditionalFormatting sqref="N332:O332">
    <cfRule type="containsText" dxfId="6002" priority="504" operator="containsText" text="Select">
      <formula>NOT(ISERROR(SEARCH("Select",N332)))</formula>
    </cfRule>
  </conditionalFormatting>
  <conditionalFormatting sqref="N332:O332">
    <cfRule type="containsText" dxfId="6001" priority="503" operator="containsText" text="No">
      <formula>NOT(ISERROR(SEARCH("No",N332)))</formula>
    </cfRule>
  </conditionalFormatting>
  <conditionalFormatting sqref="O348:P348">
    <cfRule type="containsText" dxfId="6000" priority="478" operator="containsText" text="No">
      <formula>NOT(ISERROR(SEARCH("No",O348)))</formula>
    </cfRule>
  </conditionalFormatting>
  <conditionalFormatting sqref="N347:O347">
    <cfRule type="containsText" dxfId="5999" priority="477" operator="containsText" text="Select">
      <formula>NOT(ISERROR(SEARCH("Select",N347)))</formula>
    </cfRule>
  </conditionalFormatting>
  <conditionalFormatting sqref="N347:O347">
    <cfRule type="containsText" dxfId="5998" priority="476" operator="containsText" text="No">
      <formula>NOT(ISERROR(SEARCH("No",N347)))</formula>
    </cfRule>
  </conditionalFormatting>
  <conditionalFormatting sqref="O352:P352">
    <cfRule type="containsText" dxfId="5997" priority="475" operator="containsText" text="Select">
      <formula>NOT(ISERROR(SEARCH("Select",O352)))</formula>
    </cfRule>
  </conditionalFormatting>
  <conditionalFormatting sqref="G339 L339">
    <cfRule type="cellIs" dxfId="5996" priority="501" operator="equal">
      <formula>"FALSE"</formula>
    </cfRule>
  </conditionalFormatting>
  <conditionalFormatting sqref="G339 L339">
    <cfRule type="cellIs" dxfId="5995" priority="502" operator="equal">
      <formula>"TRUE"</formula>
    </cfRule>
  </conditionalFormatting>
  <conditionalFormatting sqref="J340:K340">
    <cfRule type="containsText" dxfId="5994" priority="500" operator="containsText" text="Select">
      <formula>NOT(ISERROR(SEARCH("Select",J340)))</formula>
    </cfRule>
  </conditionalFormatting>
  <conditionalFormatting sqref="O349:P349">
    <cfRule type="containsText" dxfId="5993" priority="498" operator="containsText" text="Select">
      <formula>NOT(ISERROR(SEARCH("Select",O349)))</formula>
    </cfRule>
  </conditionalFormatting>
  <conditionalFormatting sqref="O349:P349 J340:K340">
    <cfRule type="containsText" dxfId="5992" priority="499" operator="containsText" text="No">
      <formula>NOT(ISERROR(SEARCH("No",J340)))</formula>
    </cfRule>
  </conditionalFormatting>
  <conditionalFormatting sqref="J344:K345 J349:K352">
    <cfRule type="containsText" dxfId="5991" priority="495" operator="containsText" text="Select">
      <formula>NOT(ISERROR(SEARCH("Select",J344)))</formula>
    </cfRule>
  </conditionalFormatting>
  <conditionalFormatting sqref="I339:J339">
    <cfRule type="containsText" dxfId="5990" priority="497" operator="containsText" text="Select">
      <formula>NOT(ISERROR(SEARCH("Select",I339)))</formula>
    </cfRule>
  </conditionalFormatting>
  <conditionalFormatting sqref="I339:J339">
    <cfRule type="containsText" dxfId="5989" priority="496" operator="containsText" text="No">
      <formula>NOT(ISERROR(SEARCH("No",I339)))</formula>
    </cfRule>
  </conditionalFormatting>
  <conditionalFormatting sqref="J344:K345 J349:K352">
    <cfRule type="containsText" dxfId="5988" priority="494" operator="containsText" text="No">
      <formula>NOT(ISERROR(SEARCH("No",J344)))</formula>
    </cfRule>
  </conditionalFormatting>
  <conditionalFormatting sqref="I343:J343">
    <cfRule type="containsText" dxfId="5987" priority="493" operator="containsText" text="Select">
      <formula>NOT(ISERROR(SEARCH("Select",I343)))</formula>
    </cfRule>
  </conditionalFormatting>
  <conditionalFormatting sqref="I343:J343">
    <cfRule type="containsText" dxfId="5986" priority="492" operator="containsText" text="No">
      <formula>NOT(ISERROR(SEARCH("No",I343)))</formula>
    </cfRule>
  </conditionalFormatting>
  <conditionalFormatting sqref="J348:K348">
    <cfRule type="containsText" dxfId="5985" priority="491" operator="containsText" text="Select">
      <formula>NOT(ISERROR(SEARCH("Select",J348)))</formula>
    </cfRule>
  </conditionalFormatting>
  <conditionalFormatting sqref="J348:K348">
    <cfRule type="containsText" dxfId="5984" priority="490" operator="containsText" text="No">
      <formula>NOT(ISERROR(SEARCH("No",J348)))</formula>
    </cfRule>
  </conditionalFormatting>
  <conditionalFormatting sqref="I347:J347">
    <cfRule type="containsText" dxfId="5983" priority="489" operator="containsText" text="Select">
      <formula>NOT(ISERROR(SEARCH("Select",I347)))</formula>
    </cfRule>
  </conditionalFormatting>
  <conditionalFormatting sqref="O340:P340">
    <cfRule type="containsText" dxfId="5982" priority="486" operator="containsText" text="No">
      <formula>NOT(ISERROR(SEARCH("No",O340)))</formula>
    </cfRule>
  </conditionalFormatting>
  <conditionalFormatting sqref="O344:P345">
    <cfRule type="containsText" dxfId="5981" priority="483" operator="containsText" text="Select">
      <formula>NOT(ISERROR(SEARCH("Select",O344)))</formula>
    </cfRule>
  </conditionalFormatting>
  <conditionalFormatting sqref="N339:O339">
    <cfRule type="containsText" dxfId="5980" priority="485" operator="containsText" text="Select">
      <formula>NOT(ISERROR(SEARCH("Select",N339)))</formula>
    </cfRule>
  </conditionalFormatting>
  <conditionalFormatting sqref="N339:O339">
    <cfRule type="containsText" dxfId="5979" priority="484" operator="containsText" text="No">
      <formula>NOT(ISERROR(SEARCH("No",N339)))</formula>
    </cfRule>
  </conditionalFormatting>
  <conditionalFormatting sqref="O344:P345">
    <cfRule type="containsText" dxfId="5978" priority="482" operator="containsText" text="No">
      <formula>NOT(ISERROR(SEARCH("No",O344)))</formula>
    </cfRule>
  </conditionalFormatting>
  <conditionalFormatting sqref="N343:O343">
    <cfRule type="containsText" dxfId="5977" priority="481" operator="containsText" text="Select">
      <formula>NOT(ISERROR(SEARCH("Select",N343)))</formula>
    </cfRule>
  </conditionalFormatting>
  <conditionalFormatting sqref="N343:O343">
    <cfRule type="containsText" dxfId="5976" priority="480" operator="containsText" text="No">
      <formula>NOT(ISERROR(SEARCH("No",N343)))</formula>
    </cfRule>
  </conditionalFormatting>
  <conditionalFormatting sqref="O348:P348">
    <cfRule type="containsText" dxfId="5975" priority="479" operator="containsText" text="Select">
      <formula>NOT(ISERROR(SEARCH("Select",O348)))</formula>
    </cfRule>
  </conditionalFormatting>
  <conditionalFormatting sqref="O352:P352">
    <cfRule type="containsText" dxfId="5974" priority="474" operator="containsText" text="No">
      <formula>NOT(ISERROR(SEARCH("No",O352)))</formula>
    </cfRule>
  </conditionalFormatting>
  <conditionalFormatting sqref="N351:O351">
    <cfRule type="containsText" dxfId="5973" priority="473" operator="containsText" text="Select">
      <formula>NOT(ISERROR(SEARCH("Select",N351)))</formula>
    </cfRule>
  </conditionalFormatting>
  <conditionalFormatting sqref="N351:O351">
    <cfRule type="containsText" dxfId="5972" priority="472" operator="containsText" text="No">
      <formula>NOT(ISERROR(SEARCH("No",N351)))</formula>
    </cfRule>
  </conditionalFormatting>
  <conditionalFormatting sqref="O367:P367">
    <cfRule type="containsText" dxfId="5971" priority="447" operator="containsText" text="No">
      <formula>NOT(ISERROR(SEARCH("No",O367)))</formula>
    </cfRule>
  </conditionalFormatting>
  <conditionalFormatting sqref="N366:O366">
    <cfRule type="containsText" dxfId="5970" priority="446" operator="containsText" text="Select">
      <formula>NOT(ISERROR(SEARCH("Select",N366)))</formula>
    </cfRule>
  </conditionalFormatting>
  <conditionalFormatting sqref="N366:O366">
    <cfRule type="containsText" dxfId="5969" priority="445" operator="containsText" text="No">
      <formula>NOT(ISERROR(SEARCH("No",N366)))</formula>
    </cfRule>
  </conditionalFormatting>
  <conditionalFormatting sqref="O371:P371">
    <cfRule type="containsText" dxfId="5968" priority="444" operator="containsText" text="Select">
      <formula>NOT(ISERROR(SEARCH("Select",O371)))</formula>
    </cfRule>
  </conditionalFormatting>
  <conditionalFormatting sqref="G358 L358">
    <cfRule type="cellIs" dxfId="5967" priority="470" operator="equal">
      <formula>"FALSE"</formula>
    </cfRule>
  </conditionalFormatting>
  <conditionalFormatting sqref="G358 L358">
    <cfRule type="cellIs" dxfId="5966" priority="471" operator="equal">
      <formula>"TRUE"</formula>
    </cfRule>
  </conditionalFormatting>
  <conditionalFormatting sqref="J359:K359">
    <cfRule type="containsText" dxfId="5965" priority="469" operator="containsText" text="Select">
      <formula>NOT(ISERROR(SEARCH("Select",J359)))</formula>
    </cfRule>
  </conditionalFormatting>
  <conditionalFormatting sqref="O368:P368">
    <cfRule type="containsText" dxfId="5964" priority="467" operator="containsText" text="Select">
      <formula>NOT(ISERROR(SEARCH("Select",O368)))</formula>
    </cfRule>
  </conditionalFormatting>
  <conditionalFormatting sqref="O368:P368 J359:K359">
    <cfRule type="containsText" dxfId="5963" priority="468" operator="containsText" text="No">
      <formula>NOT(ISERROR(SEARCH("No",J359)))</formula>
    </cfRule>
  </conditionalFormatting>
  <conditionalFormatting sqref="J363:K364 J368:K371">
    <cfRule type="containsText" dxfId="5962" priority="464" operator="containsText" text="Select">
      <formula>NOT(ISERROR(SEARCH("Select",J363)))</formula>
    </cfRule>
  </conditionalFormatting>
  <conditionalFormatting sqref="I358:J358">
    <cfRule type="containsText" dxfId="5961" priority="466" operator="containsText" text="Select">
      <formula>NOT(ISERROR(SEARCH("Select",I358)))</formula>
    </cfRule>
  </conditionalFormatting>
  <conditionalFormatting sqref="I358:J358">
    <cfRule type="containsText" dxfId="5960" priority="465" operator="containsText" text="No">
      <formula>NOT(ISERROR(SEARCH("No",I358)))</formula>
    </cfRule>
  </conditionalFormatting>
  <conditionalFormatting sqref="I362:J362">
    <cfRule type="containsText" dxfId="5959" priority="461" operator="containsText" text="No">
      <formula>NOT(ISERROR(SEARCH("No",I362)))</formula>
    </cfRule>
  </conditionalFormatting>
  <conditionalFormatting sqref="J367:K367">
    <cfRule type="containsText" dxfId="5958" priority="460" operator="containsText" text="Select">
      <formula>NOT(ISERROR(SEARCH("Select",J367)))</formula>
    </cfRule>
  </conditionalFormatting>
  <conditionalFormatting sqref="J367:K367">
    <cfRule type="containsText" dxfId="5957" priority="459" operator="containsText" text="No">
      <formula>NOT(ISERROR(SEARCH("No",J367)))</formula>
    </cfRule>
  </conditionalFormatting>
  <conditionalFormatting sqref="I366:J366">
    <cfRule type="containsText" dxfId="5956" priority="458" operator="containsText" text="Select">
      <formula>NOT(ISERROR(SEARCH("Select",I366)))</formula>
    </cfRule>
  </conditionalFormatting>
  <conditionalFormatting sqref="I366:J366">
    <cfRule type="containsText" dxfId="5955" priority="457" operator="containsText" text="No">
      <formula>NOT(ISERROR(SEARCH("No",I366)))</formula>
    </cfRule>
  </conditionalFormatting>
  <conditionalFormatting sqref="O359:P359">
    <cfRule type="containsText" dxfId="5954" priority="456" operator="containsText" text="Select">
      <formula>NOT(ISERROR(SEARCH("Select",O359)))</formula>
    </cfRule>
  </conditionalFormatting>
  <conditionalFormatting sqref="O359:P359">
    <cfRule type="containsText" dxfId="5953" priority="455" operator="containsText" text="No">
      <formula>NOT(ISERROR(SEARCH("No",O359)))</formula>
    </cfRule>
  </conditionalFormatting>
  <conditionalFormatting sqref="O363:P364">
    <cfRule type="containsText" dxfId="5952" priority="452" operator="containsText" text="Select">
      <formula>NOT(ISERROR(SEARCH("Select",O363)))</formula>
    </cfRule>
  </conditionalFormatting>
  <conditionalFormatting sqref="N358:O358">
    <cfRule type="containsText" dxfId="5951" priority="454" operator="containsText" text="Select">
      <formula>NOT(ISERROR(SEARCH("Select",N358)))</formula>
    </cfRule>
  </conditionalFormatting>
  <conditionalFormatting sqref="N358:O358">
    <cfRule type="containsText" dxfId="5950" priority="453" operator="containsText" text="No">
      <formula>NOT(ISERROR(SEARCH("No",N358)))</formula>
    </cfRule>
  </conditionalFormatting>
  <conditionalFormatting sqref="O363:P364">
    <cfRule type="containsText" dxfId="5949" priority="451" operator="containsText" text="No">
      <formula>NOT(ISERROR(SEARCH("No",O363)))</formula>
    </cfRule>
  </conditionalFormatting>
  <conditionalFormatting sqref="N362:O362">
    <cfRule type="containsText" dxfId="5948" priority="450" operator="containsText" text="Select">
      <formula>NOT(ISERROR(SEARCH("Select",N362)))</formula>
    </cfRule>
  </conditionalFormatting>
  <conditionalFormatting sqref="N362:O362">
    <cfRule type="containsText" dxfId="5947" priority="449" operator="containsText" text="No">
      <formula>NOT(ISERROR(SEARCH("No",N362)))</formula>
    </cfRule>
  </conditionalFormatting>
  <conditionalFormatting sqref="O367:P367">
    <cfRule type="containsText" dxfId="5946" priority="448" operator="containsText" text="Select">
      <formula>NOT(ISERROR(SEARCH("Select",O367)))</formula>
    </cfRule>
  </conditionalFormatting>
  <conditionalFormatting sqref="O371:P371">
    <cfRule type="containsText" dxfId="5945" priority="443" operator="containsText" text="No">
      <formula>NOT(ISERROR(SEARCH("No",O371)))</formula>
    </cfRule>
  </conditionalFormatting>
  <conditionalFormatting sqref="N370:O370">
    <cfRule type="containsText" dxfId="5944" priority="442" operator="containsText" text="Select">
      <formula>NOT(ISERROR(SEARCH("Select",N370)))</formula>
    </cfRule>
  </conditionalFormatting>
  <conditionalFormatting sqref="N370:O370">
    <cfRule type="containsText" dxfId="5943" priority="441" operator="containsText" text="No">
      <formula>NOT(ISERROR(SEARCH("No",N370)))</formula>
    </cfRule>
  </conditionalFormatting>
  <conditionalFormatting sqref="O386:P386">
    <cfRule type="containsText" dxfId="5942" priority="416" operator="containsText" text="No">
      <formula>NOT(ISERROR(SEARCH("No",O386)))</formula>
    </cfRule>
  </conditionalFormatting>
  <conditionalFormatting sqref="O390:P390">
    <cfRule type="containsText" dxfId="5941" priority="413" operator="containsText" text="Select">
      <formula>NOT(ISERROR(SEARCH("Select",O390)))</formula>
    </cfRule>
  </conditionalFormatting>
  <conditionalFormatting sqref="G377 L377">
    <cfRule type="cellIs" dxfId="5940" priority="439" operator="equal">
      <formula>"FALSE"</formula>
    </cfRule>
  </conditionalFormatting>
  <conditionalFormatting sqref="G377 L377">
    <cfRule type="cellIs" dxfId="5939" priority="440" operator="equal">
      <formula>"TRUE"</formula>
    </cfRule>
  </conditionalFormatting>
  <conditionalFormatting sqref="J378:K378">
    <cfRule type="containsText" dxfId="5938" priority="438" operator="containsText" text="Select">
      <formula>NOT(ISERROR(SEARCH("Select",J378)))</formula>
    </cfRule>
  </conditionalFormatting>
  <conditionalFormatting sqref="O387:P387">
    <cfRule type="containsText" dxfId="5937" priority="436" operator="containsText" text="Select">
      <formula>NOT(ISERROR(SEARCH("Select",O387)))</formula>
    </cfRule>
  </conditionalFormatting>
  <conditionalFormatting sqref="O387:P387 J378:K378">
    <cfRule type="containsText" dxfId="5936" priority="437" operator="containsText" text="No">
      <formula>NOT(ISERROR(SEARCH("No",J378)))</formula>
    </cfRule>
  </conditionalFormatting>
  <conditionalFormatting sqref="J382:K383 J387:K390">
    <cfRule type="containsText" dxfId="5935" priority="433" operator="containsText" text="Select">
      <formula>NOT(ISERROR(SEARCH("Select",J382)))</formula>
    </cfRule>
  </conditionalFormatting>
  <conditionalFormatting sqref="I377:J377">
    <cfRule type="containsText" dxfId="5934" priority="435" operator="containsText" text="Select">
      <formula>NOT(ISERROR(SEARCH("Select",I377)))</formula>
    </cfRule>
  </conditionalFormatting>
  <conditionalFormatting sqref="I377:J377">
    <cfRule type="containsText" dxfId="5933" priority="434" operator="containsText" text="No">
      <formula>NOT(ISERROR(SEARCH("No",I377)))</formula>
    </cfRule>
  </conditionalFormatting>
  <conditionalFormatting sqref="J382:K383 J387:K390">
    <cfRule type="containsText" dxfId="5932" priority="432" operator="containsText" text="No">
      <formula>NOT(ISERROR(SEARCH("No",J382)))</formula>
    </cfRule>
  </conditionalFormatting>
  <conditionalFormatting sqref="I381:J381">
    <cfRule type="containsText" dxfId="5931" priority="431" operator="containsText" text="Select">
      <formula>NOT(ISERROR(SEARCH("Select",I381)))</formula>
    </cfRule>
  </conditionalFormatting>
  <conditionalFormatting sqref="I381:J381">
    <cfRule type="containsText" dxfId="5930" priority="430" operator="containsText" text="No">
      <formula>NOT(ISERROR(SEARCH("No",I381)))</formula>
    </cfRule>
  </conditionalFormatting>
  <conditionalFormatting sqref="J386:K386">
    <cfRule type="containsText" dxfId="5929" priority="429" operator="containsText" text="Select">
      <formula>NOT(ISERROR(SEARCH("Select",J386)))</formula>
    </cfRule>
  </conditionalFormatting>
  <conditionalFormatting sqref="J386:K386">
    <cfRule type="containsText" dxfId="5928" priority="428" operator="containsText" text="No">
      <formula>NOT(ISERROR(SEARCH("No",J386)))</formula>
    </cfRule>
  </conditionalFormatting>
  <conditionalFormatting sqref="I385:J385">
    <cfRule type="containsText" dxfId="5927" priority="427" operator="containsText" text="Select">
      <formula>NOT(ISERROR(SEARCH("Select",I385)))</formula>
    </cfRule>
  </conditionalFormatting>
  <conditionalFormatting sqref="I385:J385">
    <cfRule type="containsText" dxfId="5926" priority="426" operator="containsText" text="No">
      <formula>NOT(ISERROR(SEARCH("No",I385)))</formula>
    </cfRule>
  </conditionalFormatting>
  <conditionalFormatting sqref="O378:P378">
    <cfRule type="containsText" dxfId="5925" priority="425" operator="containsText" text="Select">
      <formula>NOT(ISERROR(SEARCH("Select",O378)))</formula>
    </cfRule>
  </conditionalFormatting>
  <conditionalFormatting sqref="O378:P378">
    <cfRule type="containsText" dxfId="5924" priority="424" operator="containsText" text="No">
      <formula>NOT(ISERROR(SEARCH("No",O378)))</formula>
    </cfRule>
  </conditionalFormatting>
  <conditionalFormatting sqref="O382:P383">
    <cfRule type="containsText" dxfId="5923" priority="421" operator="containsText" text="Select">
      <formula>NOT(ISERROR(SEARCH("Select",O382)))</formula>
    </cfRule>
  </conditionalFormatting>
  <conditionalFormatting sqref="N377:O377">
    <cfRule type="containsText" dxfId="5922" priority="423" operator="containsText" text="Select">
      <formula>NOT(ISERROR(SEARCH("Select",N377)))</formula>
    </cfRule>
  </conditionalFormatting>
  <conditionalFormatting sqref="N377:O377">
    <cfRule type="containsText" dxfId="5921" priority="422" operator="containsText" text="No">
      <formula>NOT(ISERROR(SEARCH("No",N377)))</formula>
    </cfRule>
  </conditionalFormatting>
  <conditionalFormatting sqref="O382:P383">
    <cfRule type="containsText" dxfId="5920" priority="420" operator="containsText" text="No">
      <formula>NOT(ISERROR(SEARCH("No",O382)))</formula>
    </cfRule>
  </conditionalFormatting>
  <conditionalFormatting sqref="N381:O381">
    <cfRule type="containsText" dxfId="5919" priority="419" operator="containsText" text="Select">
      <formula>NOT(ISERROR(SEARCH("Select",N381)))</formula>
    </cfRule>
  </conditionalFormatting>
  <conditionalFormatting sqref="N381:O381">
    <cfRule type="containsText" dxfId="5918" priority="418" operator="containsText" text="No">
      <formula>NOT(ISERROR(SEARCH("No",N381)))</formula>
    </cfRule>
  </conditionalFormatting>
  <conditionalFormatting sqref="O386:P386">
    <cfRule type="containsText" dxfId="5917" priority="417" operator="containsText" text="Select">
      <formula>NOT(ISERROR(SEARCH("Select",O386)))</formula>
    </cfRule>
  </conditionalFormatting>
  <conditionalFormatting sqref="O390:P390">
    <cfRule type="containsText" dxfId="5916" priority="412" operator="containsText" text="No">
      <formula>NOT(ISERROR(SEARCH("No",O390)))</formula>
    </cfRule>
  </conditionalFormatting>
  <conditionalFormatting sqref="N389:O389">
    <cfRule type="containsText" dxfId="5915" priority="411" operator="containsText" text="Select">
      <formula>NOT(ISERROR(SEARCH("Select",N389)))</formula>
    </cfRule>
  </conditionalFormatting>
  <conditionalFormatting sqref="N389:O389">
    <cfRule type="containsText" dxfId="5914" priority="410" operator="containsText" text="No">
      <formula>NOT(ISERROR(SEARCH("No",N389)))</formula>
    </cfRule>
  </conditionalFormatting>
  <conditionalFormatting sqref="O405:P405">
    <cfRule type="containsText" dxfId="5913" priority="385" operator="containsText" text="No">
      <formula>NOT(ISERROR(SEARCH("No",O405)))</formula>
    </cfRule>
  </conditionalFormatting>
  <conditionalFormatting sqref="N404:O404">
    <cfRule type="containsText" dxfId="5912" priority="384" operator="containsText" text="Select">
      <formula>NOT(ISERROR(SEARCH("Select",N404)))</formula>
    </cfRule>
  </conditionalFormatting>
  <conditionalFormatting sqref="N404:O404">
    <cfRule type="containsText" dxfId="5911" priority="383" operator="containsText" text="No">
      <formula>NOT(ISERROR(SEARCH("No",N404)))</formula>
    </cfRule>
  </conditionalFormatting>
  <conditionalFormatting sqref="O409:P409">
    <cfRule type="containsText" dxfId="5910" priority="382" operator="containsText" text="Select">
      <formula>NOT(ISERROR(SEARCH("Select",O409)))</formula>
    </cfRule>
  </conditionalFormatting>
  <conditionalFormatting sqref="G396 L396">
    <cfRule type="cellIs" dxfId="5909" priority="408" operator="equal">
      <formula>"FALSE"</formula>
    </cfRule>
  </conditionalFormatting>
  <conditionalFormatting sqref="G396 L396">
    <cfRule type="cellIs" dxfId="5908" priority="409" operator="equal">
      <formula>"TRUE"</formula>
    </cfRule>
  </conditionalFormatting>
  <conditionalFormatting sqref="J397:K397">
    <cfRule type="containsText" dxfId="5907" priority="407" operator="containsText" text="Select">
      <formula>NOT(ISERROR(SEARCH("Select",J397)))</formula>
    </cfRule>
  </conditionalFormatting>
  <conditionalFormatting sqref="O406:P406">
    <cfRule type="containsText" dxfId="5906" priority="405" operator="containsText" text="Select">
      <formula>NOT(ISERROR(SEARCH("Select",O406)))</formula>
    </cfRule>
  </conditionalFormatting>
  <conditionalFormatting sqref="O406:P406 J397:K397">
    <cfRule type="containsText" dxfId="5905" priority="406" operator="containsText" text="No">
      <formula>NOT(ISERROR(SEARCH("No",J397)))</formula>
    </cfRule>
  </conditionalFormatting>
  <conditionalFormatting sqref="J401:K402 J406:K409">
    <cfRule type="containsText" dxfId="5904" priority="402" operator="containsText" text="Select">
      <formula>NOT(ISERROR(SEARCH("Select",J401)))</formula>
    </cfRule>
  </conditionalFormatting>
  <conditionalFormatting sqref="I396:J396">
    <cfRule type="containsText" dxfId="5903" priority="404" operator="containsText" text="Select">
      <formula>NOT(ISERROR(SEARCH("Select",I396)))</formula>
    </cfRule>
  </conditionalFormatting>
  <conditionalFormatting sqref="I396:J396">
    <cfRule type="containsText" dxfId="5902" priority="403" operator="containsText" text="No">
      <formula>NOT(ISERROR(SEARCH("No",I396)))</formula>
    </cfRule>
  </conditionalFormatting>
  <conditionalFormatting sqref="J401:K402 J406:K409">
    <cfRule type="containsText" dxfId="5901" priority="401" operator="containsText" text="No">
      <formula>NOT(ISERROR(SEARCH("No",J401)))</formula>
    </cfRule>
  </conditionalFormatting>
  <conditionalFormatting sqref="I400:J400">
    <cfRule type="containsText" dxfId="5900" priority="400" operator="containsText" text="Select">
      <formula>NOT(ISERROR(SEARCH("Select",I400)))</formula>
    </cfRule>
  </conditionalFormatting>
  <conditionalFormatting sqref="I400:J400">
    <cfRule type="containsText" dxfId="5899" priority="399" operator="containsText" text="No">
      <formula>NOT(ISERROR(SEARCH("No",I400)))</formula>
    </cfRule>
  </conditionalFormatting>
  <conditionalFormatting sqref="J405:K405">
    <cfRule type="containsText" dxfId="5898" priority="398" operator="containsText" text="Select">
      <formula>NOT(ISERROR(SEARCH("Select",J405)))</formula>
    </cfRule>
  </conditionalFormatting>
  <conditionalFormatting sqref="J405:K405">
    <cfRule type="containsText" dxfId="5897" priority="397" operator="containsText" text="No">
      <formula>NOT(ISERROR(SEARCH("No",J405)))</formula>
    </cfRule>
  </conditionalFormatting>
  <conditionalFormatting sqref="I404:J404">
    <cfRule type="containsText" dxfId="5896" priority="396" operator="containsText" text="Select">
      <formula>NOT(ISERROR(SEARCH("Select",I404)))</formula>
    </cfRule>
  </conditionalFormatting>
  <conditionalFormatting sqref="I404:J404">
    <cfRule type="containsText" dxfId="5895" priority="395" operator="containsText" text="No">
      <formula>NOT(ISERROR(SEARCH("No",I404)))</formula>
    </cfRule>
  </conditionalFormatting>
  <conditionalFormatting sqref="O397:P397">
    <cfRule type="containsText" dxfId="5894" priority="394" operator="containsText" text="Select">
      <formula>NOT(ISERROR(SEARCH("Select",O397)))</formula>
    </cfRule>
  </conditionalFormatting>
  <conditionalFormatting sqref="O397:P397">
    <cfRule type="containsText" dxfId="5893" priority="393" operator="containsText" text="No">
      <formula>NOT(ISERROR(SEARCH("No",O397)))</formula>
    </cfRule>
  </conditionalFormatting>
  <conditionalFormatting sqref="N396:O396">
    <cfRule type="containsText" dxfId="5892" priority="392" operator="containsText" text="Select">
      <formula>NOT(ISERROR(SEARCH("Select",N396)))</formula>
    </cfRule>
  </conditionalFormatting>
  <conditionalFormatting sqref="N396:O396">
    <cfRule type="containsText" dxfId="5891" priority="391" operator="containsText" text="No">
      <formula>NOT(ISERROR(SEARCH("No",N396)))</formula>
    </cfRule>
  </conditionalFormatting>
  <conditionalFormatting sqref="N400:O400">
    <cfRule type="containsText" dxfId="5890" priority="388" operator="containsText" text="Select">
      <formula>NOT(ISERROR(SEARCH("Select",N400)))</formula>
    </cfRule>
  </conditionalFormatting>
  <conditionalFormatting sqref="N400:O400">
    <cfRule type="containsText" dxfId="5889" priority="387" operator="containsText" text="No">
      <formula>NOT(ISERROR(SEARCH("No",N400)))</formula>
    </cfRule>
  </conditionalFormatting>
  <conditionalFormatting sqref="O405:P405">
    <cfRule type="containsText" dxfId="5888" priority="386" operator="containsText" text="Select">
      <formula>NOT(ISERROR(SEARCH("Select",O405)))</formula>
    </cfRule>
  </conditionalFormatting>
  <conditionalFormatting sqref="O409:P409">
    <cfRule type="containsText" dxfId="5887" priority="381" operator="containsText" text="No">
      <formula>NOT(ISERROR(SEARCH("No",O409)))</formula>
    </cfRule>
  </conditionalFormatting>
  <conditionalFormatting sqref="N408:O408">
    <cfRule type="containsText" dxfId="5886" priority="380" operator="containsText" text="Select">
      <formula>NOT(ISERROR(SEARCH("Select",N408)))</formula>
    </cfRule>
  </conditionalFormatting>
  <conditionalFormatting sqref="N408:O408">
    <cfRule type="containsText" dxfId="5885" priority="379" operator="containsText" text="No">
      <formula>NOT(ISERROR(SEARCH("No",N408)))</formula>
    </cfRule>
  </conditionalFormatting>
  <conditionalFormatting sqref="O424:P424">
    <cfRule type="containsText" dxfId="5884" priority="354" operator="containsText" text="No">
      <formula>NOT(ISERROR(SEARCH("No",O424)))</formula>
    </cfRule>
  </conditionalFormatting>
  <conditionalFormatting sqref="N423:O423">
    <cfRule type="containsText" dxfId="5883" priority="353" operator="containsText" text="Select">
      <formula>NOT(ISERROR(SEARCH("Select",N423)))</formula>
    </cfRule>
  </conditionalFormatting>
  <conditionalFormatting sqref="N423:O423">
    <cfRule type="containsText" dxfId="5882" priority="352" operator="containsText" text="No">
      <formula>NOT(ISERROR(SEARCH("No",N423)))</formula>
    </cfRule>
  </conditionalFormatting>
  <conditionalFormatting sqref="O428:P428">
    <cfRule type="containsText" dxfId="5881" priority="351" operator="containsText" text="Select">
      <formula>NOT(ISERROR(SEARCH("Select",O428)))</formula>
    </cfRule>
  </conditionalFormatting>
  <conditionalFormatting sqref="G415 L415">
    <cfRule type="cellIs" dxfId="5880" priority="377" operator="equal">
      <formula>"FALSE"</formula>
    </cfRule>
  </conditionalFormatting>
  <conditionalFormatting sqref="G415 L415">
    <cfRule type="cellIs" dxfId="5879" priority="378" operator="equal">
      <formula>"TRUE"</formula>
    </cfRule>
  </conditionalFormatting>
  <conditionalFormatting sqref="J416:K416">
    <cfRule type="containsText" dxfId="5878" priority="376" operator="containsText" text="Select">
      <formula>NOT(ISERROR(SEARCH("Select",J416)))</formula>
    </cfRule>
  </conditionalFormatting>
  <conditionalFormatting sqref="O425:P425">
    <cfRule type="containsText" dxfId="5877" priority="374" operator="containsText" text="Select">
      <formula>NOT(ISERROR(SEARCH("Select",O425)))</formula>
    </cfRule>
  </conditionalFormatting>
  <conditionalFormatting sqref="O425:P425 J416:K416">
    <cfRule type="containsText" dxfId="5876" priority="375" operator="containsText" text="No">
      <formula>NOT(ISERROR(SEARCH("No",J416)))</formula>
    </cfRule>
  </conditionalFormatting>
  <conditionalFormatting sqref="J420:K421 J425:K428">
    <cfRule type="containsText" dxfId="5875" priority="371" operator="containsText" text="Select">
      <formula>NOT(ISERROR(SEARCH("Select",J420)))</formula>
    </cfRule>
  </conditionalFormatting>
  <conditionalFormatting sqref="I415:J415">
    <cfRule type="containsText" dxfId="5874" priority="373" operator="containsText" text="Select">
      <formula>NOT(ISERROR(SEARCH("Select",I415)))</formula>
    </cfRule>
  </conditionalFormatting>
  <conditionalFormatting sqref="I415:J415">
    <cfRule type="containsText" dxfId="5873" priority="372" operator="containsText" text="No">
      <formula>NOT(ISERROR(SEARCH("No",I415)))</formula>
    </cfRule>
  </conditionalFormatting>
  <conditionalFormatting sqref="J420:K421 J425:K428">
    <cfRule type="containsText" dxfId="5872" priority="370" operator="containsText" text="No">
      <formula>NOT(ISERROR(SEARCH("No",J420)))</formula>
    </cfRule>
  </conditionalFormatting>
  <conditionalFormatting sqref="I419:J419">
    <cfRule type="containsText" dxfId="5871" priority="369" operator="containsText" text="Select">
      <formula>NOT(ISERROR(SEARCH("Select",I419)))</formula>
    </cfRule>
  </conditionalFormatting>
  <conditionalFormatting sqref="I419:J419">
    <cfRule type="containsText" dxfId="5870" priority="368" operator="containsText" text="No">
      <formula>NOT(ISERROR(SEARCH("No",I419)))</formula>
    </cfRule>
  </conditionalFormatting>
  <conditionalFormatting sqref="J424:K424">
    <cfRule type="containsText" dxfId="5869" priority="367" operator="containsText" text="Select">
      <formula>NOT(ISERROR(SEARCH("Select",J424)))</formula>
    </cfRule>
  </conditionalFormatting>
  <conditionalFormatting sqref="J424:K424">
    <cfRule type="containsText" dxfId="5868" priority="366" operator="containsText" text="No">
      <formula>NOT(ISERROR(SEARCH("No",J424)))</formula>
    </cfRule>
  </conditionalFormatting>
  <conditionalFormatting sqref="O416:P416">
    <cfRule type="containsText" dxfId="5867" priority="363" operator="containsText" text="Select">
      <formula>NOT(ISERROR(SEARCH("Select",O416)))</formula>
    </cfRule>
  </conditionalFormatting>
  <conditionalFormatting sqref="O416:P416">
    <cfRule type="containsText" dxfId="5866" priority="362" operator="containsText" text="No">
      <formula>NOT(ISERROR(SEARCH("No",O416)))</formula>
    </cfRule>
  </conditionalFormatting>
  <conditionalFormatting sqref="O420:P421">
    <cfRule type="containsText" dxfId="5865" priority="359" operator="containsText" text="Select">
      <formula>NOT(ISERROR(SEARCH("Select",O420)))</formula>
    </cfRule>
  </conditionalFormatting>
  <conditionalFormatting sqref="N415:O415">
    <cfRule type="containsText" dxfId="5864" priority="361" operator="containsText" text="Select">
      <formula>NOT(ISERROR(SEARCH("Select",N415)))</formula>
    </cfRule>
  </conditionalFormatting>
  <conditionalFormatting sqref="N415:O415">
    <cfRule type="containsText" dxfId="5863" priority="360" operator="containsText" text="No">
      <formula>NOT(ISERROR(SEARCH("No",N415)))</formula>
    </cfRule>
  </conditionalFormatting>
  <conditionalFormatting sqref="O420:P421">
    <cfRule type="containsText" dxfId="5862" priority="358" operator="containsText" text="No">
      <formula>NOT(ISERROR(SEARCH("No",O420)))</formula>
    </cfRule>
  </conditionalFormatting>
  <conditionalFormatting sqref="N419:O419">
    <cfRule type="containsText" dxfId="5861" priority="357" operator="containsText" text="Select">
      <formula>NOT(ISERROR(SEARCH("Select",N419)))</formula>
    </cfRule>
  </conditionalFormatting>
  <conditionalFormatting sqref="N419:O419">
    <cfRule type="containsText" dxfId="5860" priority="356" operator="containsText" text="No">
      <formula>NOT(ISERROR(SEARCH("No",N419)))</formula>
    </cfRule>
  </conditionalFormatting>
  <conditionalFormatting sqref="O424:P424">
    <cfRule type="containsText" dxfId="5859" priority="355" operator="containsText" text="Select">
      <formula>NOT(ISERROR(SEARCH("Select",O424)))</formula>
    </cfRule>
  </conditionalFormatting>
  <conditionalFormatting sqref="O428:P428">
    <cfRule type="containsText" dxfId="5858" priority="350" operator="containsText" text="No">
      <formula>NOT(ISERROR(SEARCH("No",O428)))</formula>
    </cfRule>
  </conditionalFormatting>
  <conditionalFormatting sqref="N427:O427">
    <cfRule type="containsText" dxfId="5857" priority="349" operator="containsText" text="Select">
      <formula>NOT(ISERROR(SEARCH("Select",N427)))</formula>
    </cfRule>
  </conditionalFormatting>
  <conditionalFormatting sqref="N427:O427">
    <cfRule type="containsText" dxfId="5856" priority="348" operator="containsText" text="No">
      <formula>NOT(ISERROR(SEARCH("No",N427)))</formula>
    </cfRule>
  </conditionalFormatting>
  <conditionalFormatting sqref="O443:P443">
    <cfRule type="containsText" dxfId="5855" priority="323" operator="containsText" text="No">
      <formula>NOT(ISERROR(SEARCH("No",O443)))</formula>
    </cfRule>
  </conditionalFormatting>
  <conditionalFormatting sqref="N442:O442">
    <cfRule type="containsText" dxfId="5854" priority="322" operator="containsText" text="Select">
      <formula>NOT(ISERROR(SEARCH("Select",N442)))</formula>
    </cfRule>
  </conditionalFormatting>
  <conditionalFormatting sqref="N442:O442">
    <cfRule type="containsText" dxfId="5853" priority="321" operator="containsText" text="No">
      <formula>NOT(ISERROR(SEARCH("No",N442)))</formula>
    </cfRule>
  </conditionalFormatting>
  <conditionalFormatting sqref="O447:P447">
    <cfRule type="containsText" dxfId="5852" priority="320" operator="containsText" text="Select">
      <formula>NOT(ISERROR(SEARCH("Select",O447)))</formula>
    </cfRule>
  </conditionalFormatting>
  <conditionalFormatting sqref="G434 L434">
    <cfRule type="cellIs" dxfId="5851" priority="346" operator="equal">
      <formula>"FALSE"</formula>
    </cfRule>
  </conditionalFormatting>
  <conditionalFormatting sqref="G434 L434">
    <cfRule type="cellIs" dxfId="5850" priority="347" operator="equal">
      <formula>"TRUE"</formula>
    </cfRule>
  </conditionalFormatting>
  <conditionalFormatting sqref="J435:K435">
    <cfRule type="containsText" dxfId="5849" priority="345" operator="containsText" text="Select">
      <formula>NOT(ISERROR(SEARCH("Select",J435)))</formula>
    </cfRule>
  </conditionalFormatting>
  <conditionalFormatting sqref="O444:P444">
    <cfRule type="containsText" dxfId="5848" priority="343" operator="containsText" text="Select">
      <formula>NOT(ISERROR(SEARCH("Select",O444)))</formula>
    </cfRule>
  </conditionalFormatting>
  <conditionalFormatting sqref="O444:P444 J435:K435">
    <cfRule type="containsText" dxfId="5847" priority="344" operator="containsText" text="No">
      <formula>NOT(ISERROR(SEARCH("No",J435)))</formula>
    </cfRule>
  </conditionalFormatting>
  <conditionalFormatting sqref="J439:K440 J444:K447">
    <cfRule type="containsText" dxfId="5846" priority="340" operator="containsText" text="Select">
      <formula>NOT(ISERROR(SEARCH("Select",J439)))</formula>
    </cfRule>
  </conditionalFormatting>
  <conditionalFormatting sqref="I434:J434">
    <cfRule type="containsText" dxfId="5845" priority="342" operator="containsText" text="Select">
      <formula>NOT(ISERROR(SEARCH("Select",I434)))</formula>
    </cfRule>
  </conditionalFormatting>
  <conditionalFormatting sqref="I434:J434">
    <cfRule type="containsText" dxfId="5844" priority="341" operator="containsText" text="No">
      <formula>NOT(ISERROR(SEARCH("No",I434)))</formula>
    </cfRule>
  </conditionalFormatting>
  <conditionalFormatting sqref="J439:K440 J444:K447">
    <cfRule type="containsText" dxfId="5843" priority="339" operator="containsText" text="No">
      <formula>NOT(ISERROR(SEARCH("No",J439)))</formula>
    </cfRule>
  </conditionalFormatting>
  <conditionalFormatting sqref="I438:J438">
    <cfRule type="containsText" dxfId="5842" priority="338" operator="containsText" text="Select">
      <formula>NOT(ISERROR(SEARCH("Select",I438)))</formula>
    </cfRule>
  </conditionalFormatting>
  <conditionalFormatting sqref="I438:J438">
    <cfRule type="containsText" dxfId="5841" priority="337" operator="containsText" text="No">
      <formula>NOT(ISERROR(SEARCH("No",I438)))</formula>
    </cfRule>
  </conditionalFormatting>
  <conditionalFormatting sqref="J443:K443">
    <cfRule type="containsText" dxfId="5840" priority="336" operator="containsText" text="Select">
      <formula>NOT(ISERROR(SEARCH("Select",J443)))</formula>
    </cfRule>
  </conditionalFormatting>
  <conditionalFormatting sqref="J443:K443">
    <cfRule type="containsText" dxfId="5839" priority="335" operator="containsText" text="No">
      <formula>NOT(ISERROR(SEARCH("No",J443)))</formula>
    </cfRule>
  </conditionalFormatting>
  <conditionalFormatting sqref="I442:J442">
    <cfRule type="containsText" dxfId="5838" priority="334" operator="containsText" text="Select">
      <formula>NOT(ISERROR(SEARCH("Select",I442)))</formula>
    </cfRule>
  </conditionalFormatting>
  <conditionalFormatting sqref="I442:J442">
    <cfRule type="containsText" dxfId="5837" priority="333" operator="containsText" text="No">
      <formula>NOT(ISERROR(SEARCH("No",I442)))</formula>
    </cfRule>
  </conditionalFormatting>
  <conditionalFormatting sqref="O435:P435">
    <cfRule type="containsText" dxfId="5836" priority="332" operator="containsText" text="Select">
      <formula>NOT(ISERROR(SEARCH("Select",O435)))</formula>
    </cfRule>
  </conditionalFormatting>
  <conditionalFormatting sqref="O435:P435">
    <cfRule type="containsText" dxfId="5835" priority="331" operator="containsText" text="No">
      <formula>NOT(ISERROR(SEARCH("No",O435)))</formula>
    </cfRule>
  </conditionalFormatting>
  <conditionalFormatting sqref="O439:P440">
    <cfRule type="containsText" dxfId="5834" priority="328" operator="containsText" text="Select">
      <formula>NOT(ISERROR(SEARCH("Select",O439)))</formula>
    </cfRule>
  </conditionalFormatting>
  <conditionalFormatting sqref="N434:O434">
    <cfRule type="containsText" dxfId="5833" priority="330" operator="containsText" text="Select">
      <formula>NOT(ISERROR(SEARCH("Select",N434)))</formula>
    </cfRule>
  </conditionalFormatting>
  <conditionalFormatting sqref="N434:O434">
    <cfRule type="containsText" dxfId="5832" priority="329" operator="containsText" text="No">
      <formula>NOT(ISERROR(SEARCH("No",N434)))</formula>
    </cfRule>
  </conditionalFormatting>
  <conditionalFormatting sqref="O439:P440">
    <cfRule type="containsText" dxfId="5831" priority="327" operator="containsText" text="No">
      <formula>NOT(ISERROR(SEARCH("No",O439)))</formula>
    </cfRule>
  </conditionalFormatting>
  <conditionalFormatting sqref="N438:O438">
    <cfRule type="containsText" dxfId="5830" priority="326" operator="containsText" text="Select">
      <formula>NOT(ISERROR(SEARCH("Select",N438)))</formula>
    </cfRule>
  </conditionalFormatting>
  <conditionalFormatting sqref="N438:O438">
    <cfRule type="containsText" dxfId="5829" priority="325" operator="containsText" text="No">
      <formula>NOT(ISERROR(SEARCH("No",N438)))</formula>
    </cfRule>
  </conditionalFormatting>
  <conditionalFormatting sqref="O443:P443">
    <cfRule type="containsText" dxfId="5828" priority="324" operator="containsText" text="Select">
      <formula>NOT(ISERROR(SEARCH("Select",O443)))</formula>
    </cfRule>
  </conditionalFormatting>
  <conditionalFormatting sqref="O447:P447">
    <cfRule type="containsText" dxfId="5827" priority="319" operator="containsText" text="No">
      <formula>NOT(ISERROR(SEARCH("No",O447)))</formula>
    </cfRule>
  </conditionalFormatting>
  <conditionalFormatting sqref="N446:O446">
    <cfRule type="containsText" dxfId="5826" priority="318" operator="containsText" text="Select">
      <formula>NOT(ISERROR(SEARCH("Select",N446)))</formula>
    </cfRule>
  </conditionalFormatting>
  <conditionalFormatting sqref="N446:O446">
    <cfRule type="containsText" dxfId="5825" priority="317" operator="containsText" text="No">
      <formula>NOT(ISERROR(SEARCH("No",N446)))</formula>
    </cfRule>
  </conditionalFormatting>
  <conditionalFormatting sqref="O462:P462">
    <cfRule type="containsText" dxfId="5824" priority="292" operator="containsText" text="No">
      <formula>NOT(ISERROR(SEARCH("No",O462)))</formula>
    </cfRule>
  </conditionalFormatting>
  <conditionalFormatting sqref="N461:O461">
    <cfRule type="containsText" dxfId="5823" priority="291" operator="containsText" text="Select">
      <formula>NOT(ISERROR(SEARCH("Select",N461)))</formula>
    </cfRule>
  </conditionalFormatting>
  <conditionalFormatting sqref="N461:O461">
    <cfRule type="containsText" dxfId="5822" priority="290" operator="containsText" text="No">
      <formula>NOT(ISERROR(SEARCH("No",N461)))</formula>
    </cfRule>
  </conditionalFormatting>
  <conditionalFormatting sqref="O466:P466">
    <cfRule type="containsText" dxfId="5821" priority="289" operator="containsText" text="Select">
      <formula>NOT(ISERROR(SEARCH("Select",O466)))</formula>
    </cfRule>
  </conditionalFormatting>
  <conditionalFormatting sqref="G453 L453">
    <cfRule type="cellIs" dxfId="5820" priority="315" operator="equal">
      <formula>"FALSE"</formula>
    </cfRule>
  </conditionalFormatting>
  <conditionalFormatting sqref="G453 L453">
    <cfRule type="cellIs" dxfId="5819" priority="316" operator="equal">
      <formula>"TRUE"</formula>
    </cfRule>
  </conditionalFormatting>
  <conditionalFormatting sqref="J454:K454">
    <cfRule type="containsText" dxfId="5818" priority="314" operator="containsText" text="Select">
      <formula>NOT(ISERROR(SEARCH("Select",J454)))</formula>
    </cfRule>
  </conditionalFormatting>
  <conditionalFormatting sqref="O463:P463">
    <cfRule type="containsText" dxfId="5817" priority="312" operator="containsText" text="Select">
      <formula>NOT(ISERROR(SEARCH("Select",O463)))</formula>
    </cfRule>
  </conditionalFormatting>
  <conditionalFormatting sqref="O463:P463 J454:K454">
    <cfRule type="containsText" dxfId="5816" priority="313" operator="containsText" text="No">
      <formula>NOT(ISERROR(SEARCH("No",J454)))</formula>
    </cfRule>
  </conditionalFormatting>
  <conditionalFormatting sqref="J458:K459 J463:K466">
    <cfRule type="containsText" dxfId="5815" priority="309" operator="containsText" text="Select">
      <formula>NOT(ISERROR(SEARCH("Select",J458)))</formula>
    </cfRule>
  </conditionalFormatting>
  <conditionalFormatting sqref="I453:J453">
    <cfRule type="containsText" dxfId="5814" priority="311" operator="containsText" text="Select">
      <formula>NOT(ISERROR(SEARCH("Select",I453)))</formula>
    </cfRule>
  </conditionalFormatting>
  <conditionalFormatting sqref="I453:J453">
    <cfRule type="containsText" dxfId="5813" priority="310" operator="containsText" text="No">
      <formula>NOT(ISERROR(SEARCH("No",I453)))</formula>
    </cfRule>
  </conditionalFormatting>
  <conditionalFormatting sqref="J458:K459 J463:K466">
    <cfRule type="containsText" dxfId="5812" priority="308" operator="containsText" text="No">
      <formula>NOT(ISERROR(SEARCH("No",J458)))</formula>
    </cfRule>
  </conditionalFormatting>
  <conditionalFormatting sqref="I457:J457">
    <cfRule type="containsText" dxfId="5811" priority="307" operator="containsText" text="Select">
      <formula>NOT(ISERROR(SEARCH("Select",I457)))</formula>
    </cfRule>
  </conditionalFormatting>
  <conditionalFormatting sqref="I457:J457">
    <cfRule type="containsText" dxfId="5810" priority="306" operator="containsText" text="No">
      <formula>NOT(ISERROR(SEARCH("No",I457)))</formula>
    </cfRule>
  </conditionalFormatting>
  <conditionalFormatting sqref="J462:K462">
    <cfRule type="containsText" dxfId="5809" priority="305" operator="containsText" text="Select">
      <formula>NOT(ISERROR(SEARCH("Select",J462)))</formula>
    </cfRule>
  </conditionalFormatting>
  <conditionalFormatting sqref="J462:K462">
    <cfRule type="containsText" dxfId="5808" priority="304" operator="containsText" text="No">
      <formula>NOT(ISERROR(SEARCH("No",J462)))</formula>
    </cfRule>
  </conditionalFormatting>
  <conditionalFormatting sqref="I461:J461">
    <cfRule type="containsText" dxfId="5807" priority="303" operator="containsText" text="Select">
      <formula>NOT(ISERROR(SEARCH("Select",I461)))</formula>
    </cfRule>
  </conditionalFormatting>
  <conditionalFormatting sqref="I461:J461">
    <cfRule type="containsText" dxfId="5806" priority="302" operator="containsText" text="No">
      <formula>NOT(ISERROR(SEARCH("No",I461)))</formula>
    </cfRule>
  </conditionalFormatting>
  <conditionalFormatting sqref="O454:P454">
    <cfRule type="containsText" dxfId="5805" priority="301" operator="containsText" text="Select">
      <formula>NOT(ISERROR(SEARCH("Select",O454)))</formula>
    </cfRule>
  </conditionalFormatting>
  <conditionalFormatting sqref="O454:P454">
    <cfRule type="containsText" dxfId="5804" priority="300" operator="containsText" text="No">
      <formula>NOT(ISERROR(SEARCH("No",O454)))</formula>
    </cfRule>
  </conditionalFormatting>
  <conditionalFormatting sqref="O458:P459">
    <cfRule type="containsText" dxfId="5803" priority="297" operator="containsText" text="Select">
      <formula>NOT(ISERROR(SEARCH("Select",O458)))</formula>
    </cfRule>
  </conditionalFormatting>
  <conditionalFormatting sqref="N453:O453">
    <cfRule type="containsText" dxfId="5802" priority="299" operator="containsText" text="Select">
      <formula>NOT(ISERROR(SEARCH("Select",N453)))</formula>
    </cfRule>
  </conditionalFormatting>
  <conditionalFormatting sqref="N453:O453">
    <cfRule type="containsText" dxfId="5801" priority="298" operator="containsText" text="No">
      <formula>NOT(ISERROR(SEARCH("No",N453)))</formula>
    </cfRule>
  </conditionalFormatting>
  <conditionalFormatting sqref="O458:P459">
    <cfRule type="containsText" dxfId="5800" priority="296" operator="containsText" text="No">
      <formula>NOT(ISERROR(SEARCH("No",O458)))</formula>
    </cfRule>
  </conditionalFormatting>
  <conditionalFormatting sqref="N457:O457">
    <cfRule type="containsText" dxfId="5799" priority="295" operator="containsText" text="Select">
      <formula>NOT(ISERROR(SEARCH("Select",N457)))</formula>
    </cfRule>
  </conditionalFormatting>
  <conditionalFormatting sqref="N457:O457">
    <cfRule type="containsText" dxfId="5798" priority="294" operator="containsText" text="No">
      <formula>NOT(ISERROR(SEARCH("No",N457)))</formula>
    </cfRule>
  </conditionalFormatting>
  <conditionalFormatting sqref="O462:P462">
    <cfRule type="containsText" dxfId="5797" priority="293" operator="containsText" text="Select">
      <formula>NOT(ISERROR(SEARCH("Select",O462)))</formula>
    </cfRule>
  </conditionalFormatting>
  <conditionalFormatting sqref="O466:P466">
    <cfRule type="containsText" dxfId="5796" priority="288" operator="containsText" text="No">
      <formula>NOT(ISERROR(SEARCH("No",O466)))</formula>
    </cfRule>
  </conditionalFormatting>
  <conditionalFormatting sqref="N465:O465">
    <cfRule type="containsText" dxfId="5795" priority="287" operator="containsText" text="Select">
      <formula>NOT(ISERROR(SEARCH("Select",N465)))</formula>
    </cfRule>
  </conditionalFormatting>
  <conditionalFormatting sqref="N465:O465">
    <cfRule type="containsText" dxfId="5794" priority="286" operator="containsText" text="No">
      <formula>NOT(ISERROR(SEARCH("No",N465)))</formula>
    </cfRule>
  </conditionalFormatting>
  <conditionalFormatting sqref="O481:P481">
    <cfRule type="containsText" dxfId="5793" priority="261" operator="containsText" text="No">
      <formula>NOT(ISERROR(SEARCH("No",O481)))</formula>
    </cfRule>
  </conditionalFormatting>
  <conditionalFormatting sqref="N480:O480">
    <cfRule type="containsText" dxfId="5792" priority="260" operator="containsText" text="Select">
      <formula>NOT(ISERROR(SEARCH("Select",N480)))</formula>
    </cfRule>
  </conditionalFormatting>
  <conditionalFormatting sqref="N480:O480">
    <cfRule type="containsText" dxfId="5791" priority="259" operator="containsText" text="No">
      <formula>NOT(ISERROR(SEARCH("No",N480)))</formula>
    </cfRule>
  </conditionalFormatting>
  <conditionalFormatting sqref="O485:P485">
    <cfRule type="containsText" dxfId="5790" priority="258" operator="containsText" text="Select">
      <formula>NOT(ISERROR(SEARCH("Select",O485)))</formula>
    </cfRule>
  </conditionalFormatting>
  <conditionalFormatting sqref="G472 L472">
    <cfRule type="cellIs" dxfId="5789" priority="284" operator="equal">
      <formula>"FALSE"</formula>
    </cfRule>
  </conditionalFormatting>
  <conditionalFormatting sqref="G472 L472">
    <cfRule type="cellIs" dxfId="5788" priority="285" operator="equal">
      <formula>"TRUE"</formula>
    </cfRule>
  </conditionalFormatting>
  <conditionalFormatting sqref="J473:K473">
    <cfRule type="containsText" dxfId="5787" priority="283" operator="containsText" text="Select">
      <formula>NOT(ISERROR(SEARCH("Select",J473)))</formula>
    </cfRule>
  </conditionalFormatting>
  <conditionalFormatting sqref="O482:P482">
    <cfRule type="containsText" dxfId="5786" priority="281" operator="containsText" text="Select">
      <formula>NOT(ISERROR(SEARCH("Select",O482)))</formula>
    </cfRule>
  </conditionalFormatting>
  <conditionalFormatting sqref="O482:P482 J473:K473">
    <cfRule type="containsText" dxfId="5785" priority="282" operator="containsText" text="No">
      <formula>NOT(ISERROR(SEARCH("No",J473)))</formula>
    </cfRule>
  </conditionalFormatting>
  <conditionalFormatting sqref="J477:K478 J482:K485">
    <cfRule type="containsText" dxfId="5784" priority="278" operator="containsText" text="Select">
      <formula>NOT(ISERROR(SEARCH("Select",J477)))</formula>
    </cfRule>
  </conditionalFormatting>
  <conditionalFormatting sqref="I472:J472">
    <cfRule type="containsText" dxfId="5783" priority="280" operator="containsText" text="Select">
      <formula>NOT(ISERROR(SEARCH("Select",I472)))</formula>
    </cfRule>
  </conditionalFormatting>
  <conditionalFormatting sqref="I472:J472">
    <cfRule type="containsText" dxfId="5782" priority="279" operator="containsText" text="No">
      <formula>NOT(ISERROR(SEARCH("No",I472)))</formula>
    </cfRule>
  </conditionalFormatting>
  <conditionalFormatting sqref="J477:K478 J482:K485">
    <cfRule type="containsText" dxfId="5781" priority="277" operator="containsText" text="No">
      <formula>NOT(ISERROR(SEARCH("No",J477)))</formula>
    </cfRule>
  </conditionalFormatting>
  <conditionalFormatting sqref="I476:J476">
    <cfRule type="containsText" dxfId="5780" priority="276" operator="containsText" text="Select">
      <formula>NOT(ISERROR(SEARCH("Select",I476)))</formula>
    </cfRule>
  </conditionalFormatting>
  <conditionalFormatting sqref="I476:J476">
    <cfRule type="containsText" dxfId="5779" priority="275" operator="containsText" text="No">
      <formula>NOT(ISERROR(SEARCH("No",I476)))</formula>
    </cfRule>
  </conditionalFormatting>
  <conditionalFormatting sqref="J481:K481">
    <cfRule type="containsText" dxfId="5778" priority="274" operator="containsText" text="Select">
      <formula>NOT(ISERROR(SEARCH("Select",J481)))</formula>
    </cfRule>
  </conditionalFormatting>
  <conditionalFormatting sqref="J481:K481">
    <cfRule type="containsText" dxfId="5777" priority="273" operator="containsText" text="No">
      <formula>NOT(ISERROR(SEARCH("No",J481)))</formula>
    </cfRule>
  </conditionalFormatting>
  <conditionalFormatting sqref="I480:J480">
    <cfRule type="containsText" dxfId="5776" priority="272" operator="containsText" text="Select">
      <formula>NOT(ISERROR(SEARCH("Select",I480)))</formula>
    </cfRule>
  </conditionalFormatting>
  <conditionalFormatting sqref="I480:J480">
    <cfRule type="containsText" dxfId="5775" priority="271" operator="containsText" text="No">
      <formula>NOT(ISERROR(SEARCH("No",I480)))</formula>
    </cfRule>
  </conditionalFormatting>
  <conditionalFormatting sqref="O473:P473">
    <cfRule type="containsText" dxfId="5774" priority="270" operator="containsText" text="Select">
      <formula>NOT(ISERROR(SEARCH("Select",O473)))</formula>
    </cfRule>
  </conditionalFormatting>
  <conditionalFormatting sqref="O473:P473">
    <cfRule type="containsText" dxfId="5773" priority="269" operator="containsText" text="No">
      <formula>NOT(ISERROR(SEARCH("No",O473)))</formula>
    </cfRule>
  </conditionalFormatting>
  <conditionalFormatting sqref="O477:P478">
    <cfRule type="containsText" dxfId="5772" priority="266" operator="containsText" text="Select">
      <formula>NOT(ISERROR(SEARCH("Select",O477)))</formula>
    </cfRule>
  </conditionalFormatting>
  <conditionalFormatting sqref="N472:O472">
    <cfRule type="containsText" dxfId="5771" priority="268" operator="containsText" text="Select">
      <formula>NOT(ISERROR(SEARCH("Select",N472)))</formula>
    </cfRule>
  </conditionalFormatting>
  <conditionalFormatting sqref="N472:O472">
    <cfRule type="containsText" dxfId="5770" priority="267" operator="containsText" text="No">
      <formula>NOT(ISERROR(SEARCH("No",N472)))</formula>
    </cfRule>
  </conditionalFormatting>
  <conditionalFormatting sqref="O477:P478">
    <cfRule type="containsText" dxfId="5769" priority="265" operator="containsText" text="No">
      <formula>NOT(ISERROR(SEARCH("No",O477)))</formula>
    </cfRule>
  </conditionalFormatting>
  <conditionalFormatting sqref="N476:O476">
    <cfRule type="containsText" dxfId="5768" priority="264" operator="containsText" text="Select">
      <formula>NOT(ISERROR(SEARCH("Select",N476)))</formula>
    </cfRule>
  </conditionalFormatting>
  <conditionalFormatting sqref="N476:O476">
    <cfRule type="containsText" dxfId="5767" priority="263" operator="containsText" text="No">
      <formula>NOT(ISERROR(SEARCH("No",N476)))</formula>
    </cfRule>
  </conditionalFormatting>
  <conditionalFormatting sqref="O481:P481">
    <cfRule type="containsText" dxfId="5766" priority="262" operator="containsText" text="Select">
      <formula>NOT(ISERROR(SEARCH("Select",O481)))</formula>
    </cfRule>
  </conditionalFormatting>
  <conditionalFormatting sqref="O485:P485">
    <cfRule type="containsText" dxfId="5765" priority="257" operator="containsText" text="No">
      <formula>NOT(ISERROR(SEARCH("No",O485)))</formula>
    </cfRule>
  </conditionalFormatting>
  <conditionalFormatting sqref="N484:O484">
    <cfRule type="containsText" dxfId="5764" priority="256" operator="containsText" text="Select">
      <formula>NOT(ISERROR(SEARCH("Select",N484)))</formula>
    </cfRule>
  </conditionalFormatting>
  <conditionalFormatting sqref="N484:O484">
    <cfRule type="containsText" dxfId="5763" priority="255" operator="containsText" text="No">
      <formula>NOT(ISERROR(SEARCH("No",N484)))</formula>
    </cfRule>
  </conditionalFormatting>
  <conditionalFormatting sqref="O500:P500">
    <cfRule type="containsText" dxfId="5762" priority="230" operator="containsText" text="No">
      <formula>NOT(ISERROR(SEARCH("No",O500)))</formula>
    </cfRule>
  </conditionalFormatting>
  <conditionalFormatting sqref="N499:O499">
    <cfRule type="containsText" dxfId="5761" priority="229" operator="containsText" text="Select">
      <formula>NOT(ISERROR(SEARCH("Select",N499)))</formula>
    </cfRule>
  </conditionalFormatting>
  <conditionalFormatting sqref="N499:O499">
    <cfRule type="containsText" dxfId="5760" priority="228" operator="containsText" text="No">
      <formula>NOT(ISERROR(SEARCH("No",N499)))</formula>
    </cfRule>
  </conditionalFormatting>
  <conditionalFormatting sqref="O504:P504">
    <cfRule type="containsText" dxfId="5759" priority="227" operator="containsText" text="Select">
      <formula>NOT(ISERROR(SEARCH("Select",O504)))</formula>
    </cfRule>
  </conditionalFormatting>
  <conditionalFormatting sqref="G491 L491">
    <cfRule type="cellIs" dxfId="5758" priority="253" operator="equal">
      <formula>"FALSE"</formula>
    </cfRule>
  </conditionalFormatting>
  <conditionalFormatting sqref="G491 L491">
    <cfRule type="cellIs" dxfId="5757" priority="254" operator="equal">
      <formula>"TRUE"</formula>
    </cfRule>
  </conditionalFormatting>
  <conditionalFormatting sqref="J492:K492">
    <cfRule type="containsText" dxfId="5756" priority="252" operator="containsText" text="Select">
      <formula>NOT(ISERROR(SEARCH("Select",J492)))</formula>
    </cfRule>
  </conditionalFormatting>
  <conditionalFormatting sqref="O501:P501">
    <cfRule type="containsText" dxfId="5755" priority="250" operator="containsText" text="Select">
      <formula>NOT(ISERROR(SEARCH("Select",O501)))</formula>
    </cfRule>
  </conditionalFormatting>
  <conditionalFormatting sqref="O501:P501 J492:K492">
    <cfRule type="containsText" dxfId="5754" priority="251" operator="containsText" text="No">
      <formula>NOT(ISERROR(SEARCH("No",J492)))</formula>
    </cfRule>
  </conditionalFormatting>
  <conditionalFormatting sqref="J496:K497 J501:K504">
    <cfRule type="containsText" dxfId="5753" priority="247" operator="containsText" text="Select">
      <formula>NOT(ISERROR(SEARCH("Select",J496)))</formula>
    </cfRule>
  </conditionalFormatting>
  <conditionalFormatting sqref="I491:J491">
    <cfRule type="containsText" dxfId="5752" priority="249" operator="containsText" text="Select">
      <formula>NOT(ISERROR(SEARCH("Select",I491)))</formula>
    </cfRule>
  </conditionalFormatting>
  <conditionalFormatting sqref="I491:J491">
    <cfRule type="containsText" dxfId="5751" priority="248" operator="containsText" text="No">
      <formula>NOT(ISERROR(SEARCH("No",I491)))</formula>
    </cfRule>
  </conditionalFormatting>
  <conditionalFormatting sqref="J496:K497 J501:K504">
    <cfRule type="containsText" dxfId="5750" priority="246" operator="containsText" text="No">
      <formula>NOT(ISERROR(SEARCH("No",J496)))</formula>
    </cfRule>
  </conditionalFormatting>
  <conditionalFormatting sqref="I495:J495">
    <cfRule type="containsText" dxfId="5749" priority="245" operator="containsText" text="Select">
      <formula>NOT(ISERROR(SEARCH("Select",I495)))</formula>
    </cfRule>
  </conditionalFormatting>
  <conditionalFormatting sqref="I495:J495">
    <cfRule type="containsText" dxfId="5748" priority="244" operator="containsText" text="No">
      <formula>NOT(ISERROR(SEARCH("No",I495)))</formula>
    </cfRule>
  </conditionalFormatting>
  <conditionalFormatting sqref="J500:K500">
    <cfRule type="containsText" dxfId="5747" priority="243" operator="containsText" text="Select">
      <formula>NOT(ISERROR(SEARCH("Select",J500)))</formula>
    </cfRule>
  </conditionalFormatting>
  <conditionalFormatting sqref="J500:K500">
    <cfRule type="containsText" dxfId="5746" priority="242" operator="containsText" text="No">
      <formula>NOT(ISERROR(SEARCH("No",J500)))</formula>
    </cfRule>
  </conditionalFormatting>
  <conditionalFormatting sqref="I499:J499">
    <cfRule type="containsText" dxfId="5745" priority="241" operator="containsText" text="Select">
      <formula>NOT(ISERROR(SEARCH("Select",I499)))</formula>
    </cfRule>
  </conditionalFormatting>
  <conditionalFormatting sqref="I499:J499">
    <cfRule type="containsText" dxfId="5744" priority="240" operator="containsText" text="No">
      <formula>NOT(ISERROR(SEARCH("No",I499)))</formula>
    </cfRule>
  </conditionalFormatting>
  <conditionalFormatting sqref="O492:P492">
    <cfRule type="containsText" dxfId="5743" priority="239" operator="containsText" text="Select">
      <formula>NOT(ISERROR(SEARCH("Select",O492)))</formula>
    </cfRule>
  </conditionalFormatting>
  <conditionalFormatting sqref="O492:P492">
    <cfRule type="containsText" dxfId="5742" priority="238" operator="containsText" text="No">
      <formula>NOT(ISERROR(SEARCH("No",O492)))</formula>
    </cfRule>
  </conditionalFormatting>
  <conditionalFormatting sqref="O496:P497">
    <cfRule type="containsText" dxfId="5741" priority="235" operator="containsText" text="Select">
      <formula>NOT(ISERROR(SEARCH("Select",O496)))</formula>
    </cfRule>
  </conditionalFormatting>
  <conditionalFormatting sqref="N491:O491">
    <cfRule type="containsText" dxfId="5740" priority="237" operator="containsText" text="Select">
      <formula>NOT(ISERROR(SEARCH("Select",N491)))</formula>
    </cfRule>
  </conditionalFormatting>
  <conditionalFormatting sqref="N491:O491">
    <cfRule type="containsText" dxfId="5739" priority="236" operator="containsText" text="No">
      <formula>NOT(ISERROR(SEARCH("No",N491)))</formula>
    </cfRule>
  </conditionalFormatting>
  <conditionalFormatting sqref="O496:P497">
    <cfRule type="containsText" dxfId="5738" priority="234" operator="containsText" text="No">
      <formula>NOT(ISERROR(SEARCH("No",O496)))</formula>
    </cfRule>
  </conditionalFormatting>
  <conditionalFormatting sqref="N495:O495">
    <cfRule type="containsText" dxfId="5737" priority="233" operator="containsText" text="Select">
      <formula>NOT(ISERROR(SEARCH("Select",N495)))</formula>
    </cfRule>
  </conditionalFormatting>
  <conditionalFormatting sqref="N495:O495">
    <cfRule type="containsText" dxfId="5736" priority="232" operator="containsText" text="No">
      <formula>NOT(ISERROR(SEARCH("No",N495)))</formula>
    </cfRule>
  </conditionalFormatting>
  <conditionalFormatting sqref="O500:P500">
    <cfRule type="containsText" dxfId="5735" priority="231" operator="containsText" text="Select">
      <formula>NOT(ISERROR(SEARCH("Select",O500)))</formula>
    </cfRule>
  </conditionalFormatting>
  <conditionalFormatting sqref="O504:P504">
    <cfRule type="containsText" dxfId="5734" priority="226" operator="containsText" text="No">
      <formula>NOT(ISERROR(SEARCH("No",O504)))</formula>
    </cfRule>
  </conditionalFormatting>
  <conditionalFormatting sqref="N503:O503">
    <cfRule type="containsText" dxfId="5733" priority="225" operator="containsText" text="Select">
      <formula>NOT(ISERROR(SEARCH("Select",N503)))</formula>
    </cfRule>
  </conditionalFormatting>
  <conditionalFormatting sqref="N503:O503">
    <cfRule type="containsText" dxfId="5732" priority="224" operator="containsText" text="No">
      <formula>NOT(ISERROR(SEARCH("No",N503)))</formula>
    </cfRule>
  </conditionalFormatting>
  <conditionalFormatting sqref="O519:P519">
    <cfRule type="containsText" dxfId="5731" priority="199" operator="containsText" text="No">
      <formula>NOT(ISERROR(SEARCH("No",O519)))</formula>
    </cfRule>
  </conditionalFormatting>
  <conditionalFormatting sqref="N518:O518">
    <cfRule type="containsText" dxfId="5730" priority="198" operator="containsText" text="Select">
      <formula>NOT(ISERROR(SEARCH("Select",N518)))</formula>
    </cfRule>
  </conditionalFormatting>
  <conditionalFormatting sqref="N518:O518">
    <cfRule type="containsText" dxfId="5729" priority="197" operator="containsText" text="No">
      <formula>NOT(ISERROR(SEARCH("No",N518)))</formula>
    </cfRule>
  </conditionalFormatting>
  <conditionalFormatting sqref="O523:P523">
    <cfRule type="containsText" dxfId="5728" priority="196" operator="containsText" text="Select">
      <formula>NOT(ISERROR(SEARCH("Select",O523)))</formula>
    </cfRule>
  </conditionalFormatting>
  <conditionalFormatting sqref="G510 L510">
    <cfRule type="cellIs" dxfId="5727" priority="222" operator="equal">
      <formula>"FALSE"</formula>
    </cfRule>
  </conditionalFormatting>
  <conditionalFormatting sqref="G510 L510">
    <cfRule type="cellIs" dxfId="5726" priority="223" operator="equal">
      <formula>"TRUE"</formula>
    </cfRule>
  </conditionalFormatting>
  <conditionalFormatting sqref="J511:K511">
    <cfRule type="containsText" dxfId="5725" priority="221" operator="containsText" text="Select">
      <formula>NOT(ISERROR(SEARCH("Select",J511)))</formula>
    </cfRule>
  </conditionalFormatting>
  <conditionalFormatting sqref="O520:P520">
    <cfRule type="containsText" dxfId="5724" priority="219" operator="containsText" text="Select">
      <formula>NOT(ISERROR(SEARCH("Select",O520)))</formula>
    </cfRule>
  </conditionalFormatting>
  <conditionalFormatting sqref="O520:P520 J511:K511">
    <cfRule type="containsText" dxfId="5723" priority="220" operator="containsText" text="No">
      <formula>NOT(ISERROR(SEARCH("No",J511)))</formula>
    </cfRule>
  </conditionalFormatting>
  <conditionalFormatting sqref="J515:K516 J520:K523">
    <cfRule type="containsText" dxfId="5722" priority="216" operator="containsText" text="Select">
      <formula>NOT(ISERROR(SEARCH("Select",J515)))</formula>
    </cfRule>
  </conditionalFormatting>
  <conditionalFormatting sqref="I510:J510">
    <cfRule type="containsText" dxfId="5721" priority="218" operator="containsText" text="Select">
      <formula>NOT(ISERROR(SEARCH("Select",I510)))</formula>
    </cfRule>
  </conditionalFormatting>
  <conditionalFormatting sqref="I510:J510">
    <cfRule type="containsText" dxfId="5720" priority="217" operator="containsText" text="No">
      <formula>NOT(ISERROR(SEARCH("No",I510)))</formula>
    </cfRule>
  </conditionalFormatting>
  <conditionalFormatting sqref="J515:K516 J520:K523">
    <cfRule type="containsText" dxfId="5719" priority="215" operator="containsText" text="No">
      <formula>NOT(ISERROR(SEARCH("No",J515)))</formula>
    </cfRule>
  </conditionalFormatting>
  <conditionalFormatting sqref="I514:J514">
    <cfRule type="containsText" dxfId="5718" priority="214" operator="containsText" text="Select">
      <formula>NOT(ISERROR(SEARCH("Select",I514)))</formula>
    </cfRule>
  </conditionalFormatting>
  <conditionalFormatting sqref="I514:J514">
    <cfRule type="containsText" dxfId="5717" priority="213" operator="containsText" text="No">
      <formula>NOT(ISERROR(SEARCH("No",I514)))</formula>
    </cfRule>
  </conditionalFormatting>
  <conditionalFormatting sqref="J519:K519">
    <cfRule type="containsText" dxfId="5716" priority="212" operator="containsText" text="Select">
      <formula>NOT(ISERROR(SEARCH("Select",J519)))</formula>
    </cfRule>
  </conditionalFormatting>
  <conditionalFormatting sqref="J519:K519">
    <cfRule type="containsText" dxfId="5715" priority="211" operator="containsText" text="No">
      <formula>NOT(ISERROR(SEARCH("No",J519)))</formula>
    </cfRule>
  </conditionalFormatting>
  <conditionalFormatting sqref="I518:J518">
    <cfRule type="containsText" dxfId="5714" priority="210" operator="containsText" text="Select">
      <formula>NOT(ISERROR(SEARCH("Select",I518)))</formula>
    </cfRule>
  </conditionalFormatting>
  <conditionalFormatting sqref="I518:J518">
    <cfRule type="containsText" dxfId="5713" priority="209" operator="containsText" text="No">
      <formula>NOT(ISERROR(SEARCH("No",I518)))</formula>
    </cfRule>
  </conditionalFormatting>
  <conditionalFormatting sqref="O511:P511">
    <cfRule type="containsText" dxfId="5712" priority="208" operator="containsText" text="Select">
      <formula>NOT(ISERROR(SEARCH("Select",O511)))</formula>
    </cfRule>
  </conditionalFormatting>
  <conditionalFormatting sqref="O511:P511">
    <cfRule type="containsText" dxfId="5711" priority="207" operator="containsText" text="No">
      <formula>NOT(ISERROR(SEARCH("No",O511)))</formula>
    </cfRule>
  </conditionalFormatting>
  <conditionalFormatting sqref="O515:P516">
    <cfRule type="containsText" dxfId="5710" priority="204" operator="containsText" text="Select">
      <formula>NOT(ISERROR(SEARCH("Select",O515)))</formula>
    </cfRule>
  </conditionalFormatting>
  <conditionalFormatting sqref="N510:O510">
    <cfRule type="containsText" dxfId="5709" priority="206" operator="containsText" text="Select">
      <formula>NOT(ISERROR(SEARCH("Select",N510)))</formula>
    </cfRule>
  </conditionalFormatting>
  <conditionalFormatting sqref="N510:O510">
    <cfRule type="containsText" dxfId="5708" priority="205" operator="containsText" text="No">
      <formula>NOT(ISERROR(SEARCH("No",N510)))</formula>
    </cfRule>
  </conditionalFormatting>
  <conditionalFormatting sqref="O515:P516">
    <cfRule type="containsText" dxfId="5707" priority="203" operator="containsText" text="No">
      <formula>NOT(ISERROR(SEARCH("No",O515)))</formula>
    </cfRule>
  </conditionalFormatting>
  <conditionalFormatting sqref="N514:O514">
    <cfRule type="containsText" dxfId="5706" priority="202" operator="containsText" text="Select">
      <formula>NOT(ISERROR(SEARCH("Select",N514)))</formula>
    </cfRule>
  </conditionalFormatting>
  <conditionalFormatting sqref="N514:O514">
    <cfRule type="containsText" dxfId="5705" priority="201" operator="containsText" text="No">
      <formula>NOT(ISERROR(SEARCH("No",N514)))</formula>
    </cfRule>
  </conditionalFormatting>
  <conditionalFormatting sqref="O519:P519">
    <cfRule type="containsText" dxfId="5704" priority="200" operator="containsText" text="Select">
      <formula>NOT(ISERROR(SEARCH("Select",O519)))</formula>
    </cfRule>
  </conditionalFormatting>
  <conditionalFormatting sqref="O523:P523">
    <cfRule type="containsText" dxfId="5703" priority="195" operator="containsText" text="No">
      <formula>NOT(ISERROR(SEARCH("No",O523)))</formula>
    </cfRule>
  </conditionalFormatting>
  <conditionalFormatting sqref="N522:O522">
    <cfRule type="containsText" dxfId="5702" priority="194" operator="containsText" text="Select">
      <formula>NOT(ISERROR(SEARCH("Select",N522)))</formula>
    </cfRule>
  </conditionalFormatting>
  <conditionalFormatting sqref="N522:O522">
    <cfRule type="containsText" dxfId="5701" priority="193" operator="containsText" text="No">
      <formula>NOT(ISERROR(SEARCH("No",N522)))</formula>
    </cfRule>
  </conditionalFormatting>
  <conditionalFormatting sqref="O538:P538">
    <cfRule type="containsText" dxfId="5700" priority="168" operator="containsText" text="No">
      <formula>NOT(ISERROR(SEARCH("No",O538)))</formula>
    </cfRule>
  </conditionalFormatting>
  <conditionalFormatting sqref="N537:O537">
    <cfRule type="containsText" dxfId="5699" priority="167" operator="containsText" text="Select">
      <formula>NOT(ISERROR(SEARCH("Select",N537)))</formula>
    </cfRule>
  </conditionalFormatting>
  <conditionalFormatting sqref="N537:O537">
    <cfRule type="containsText" dxfId="5698" priority="166" operator="containsText" text="No">
      <formula>NOT(ISERROR(SEARCH("No",N537)))</formula>
    </cfRule>
  </conditionalFormatting>
  <conditionalFormatting sqref="O542:P542">
    <cfRule type="containsText" dxfId="5697" priority="165" operator="containsText" text="Select">
      <formula>NOT(ISERROR(SEARCH("Select",O542)))</formula>
    </cfRule>
  </conditionalFormatting>
  <conditionalFormatting sqref="G529 L529">
    <cfRule type="cellIs" dxfId="5696" priority="191" operator="equal">
      <formula>"FALSE"</formula>
    </cfRule>
  </conditionalFormatting>
  <conditionalFormatting sqref="G529 L529">
    <cfRule type="cellIs" dxfId="5695" priority="192" operator="equal">
      <formula>"TRUE"</formula>
    </cfRule>
  </conditionalFormatting>
  <conditionalFormatting sqref="J530:K530">
    <cfRule type="containsText" dxfId="5694" priority="190" operator="containsText" text="Select">
      <formula>NOT(ISERROR(SEARCH("Select",J530)))</formula>
    </cfRule>
  </conditionalFormatting>
  <conditionalFormatting sqref="O539:P539">
    <cfRule type="containsText" dxfId="5693" priority="188" operator="containsText" text="Select">
      <formula>NOT(ISERROR(SEARCH("Select",O539)))</formula>
    </cfRule>
  </conditionalFormatting>
  <conditionalFormatting sqref="O539:P539 J530:K530">
    <cfRule type="containsText" dxfId="5692" priority="189" operator="containsText" text="No">
      <formula>NOT(ISERROR(SEARCH("No",J530)))</formula>
    </cfRule>
  </conditionalFormatting>
  <conditionalFormatting sqref="J534:K535 J539:K542">
    <cfRule type="containsText" dxfId="5691" priority="185" operator="containsText" text="Select">
      <formula>NOT(ISERROR(SEARCH("Select",J534)))</formula>
    </cfRule>
  </conditionalFormatting>
  <conditionalFormatting sqref="I529:J529">
    <cfRule type="containsText" dxfId="5690" priority="187" operator="containsText" text="Select">
      <formula>NOT(ISERROR(SEARCH("Select",I529)))</formula>
    </cfRule>
  </conditionalFormatting>
  <conditionalFormatting sqref="I529:J529">
    <cfRule type="containsText" dxfId="5689" priority="186" operator="containsText" text="No">
      <formula>NOT(ISERROR(SEARCH("No",I529)))</formula>
    </cfRule>
  </conditionalFormatting>
  <conditionalFormatting sqref="J534:K535 J539:K542">
    <cfRule type="containsText" dxfId="5688" priority="184" operator="containsText" text="No">
      <formula>NOT(ISERROR(SEARCH("No",J534)))</formula>
    </cfRule>
  </conditionalFormatting>
  <conditionalFormatting sqref="I533:J533">
    <cfRule type="containsText" dxfId="5687" priority="183" operator="containsText" text="Select">
      <formula>NOT(ISERROR(SEARCH("Select",I533)))</formula>
    </cfRule>
  </conditionalFormatting>
  <conditionalFormatting sqref="I533:J533">
    <cfRule type="containsText" dxfId="5686" priority="182" operator="containsText" text="No">
      <formula>NOT(ISERROR(SEARCH("No",I533)))</formula>
    </cfRule>
  </conditionalFormatting>
  <conditionalFormatting sqref="J538:K538">
    <cfRule type="containsText" dxfId="5685" priority="181" operator="containsText" text="Select">
      <formula>NOT(ISERROR(SEARCH("Select",J538)))</formula>
    </cfRule>
  </conditionalFormatting>
  <conditionalFormatting sqref="J538:K538">
    <cfRule type="containsText" dxfId="5684" priority="180" operator="containsText" text="No">
      <formula>NOT(ISERROR(SEARCH("No",J538)))</formula>
    </cfRule>
  </conditionalFormatting>
  <conditionalFormatting sqref="I537:J537">
    <cfRule type="containsText" dxfId="5683" priority="179" operator="containsText" text="Select">
      <formula>NOT(ISERROR(SEARCH("Select",I537)))</formula>
    </cfRule>
  </conditionalFormatting>
  <conditionalFormatting sqref="I537:J537">
    <cfRule type="containsText" dxfId="5682" priority="178" operator="containsText" text="No">
      <formula>NOT(ISERROR(SEARCH("No",I537)))</formula>
    </cfRule>
  </conditionalFormatting>
  <conditionalFormatting sqref="O530:P530">
    <cfRule type="containsText" dxfId="5681" priority="177" operator="containsText" text="Select">
      <formula>NOT(ISERROR(SEARCH("Select",O530)))</formula>
    </cfRule>
  </conditionalFormatting>
  <conditionalFormatting sqref="O530:P530">
    <cfRule type="containsText" dxfId="5680" priority="176" operator="containsText" text="No">
      <formula>NOT(ISERROR(SEARCH("No",O530)))</formula>
    </cfRule>
  </conditionalFormatting>
  <conditionalFormatting sqref="O534:P535">
    <cfRule type="containsText" dxfId="5679" priority="173" operator="containsText" text="Select">
      <formula>NOT(ISERROR(SEARCH("Select",O534)))</formula>
    </cfRule>
  </conditionalFormatting>
  <conditionalFormatting sqref="N529:O529">
    <cfRule type="containsText" dxfId="5678" priority="175" operator="containsText" text="Select">
      <formula>NOT(ISERROR(SEARCH("Select",N529)))</formula>
    </cfRule>
  </conditionalFormatting>
  <conditionalFormatting sqref="N529:O529">
    <cfRule type="containsText" dxfId="5677" priority="174" operator="containsText" text="No">
      <formula>NOT(ISERROR(SEARCH("No",N529)))</formula>
    </cfRule>
  </conditionalFormatting>
  <conditionalFormatting sqref="O534:P535">
    <cfRule type="containsText" dxfId="5676" priority="172" operator="containsText" text="No">
      <formula>NOT(ISERROR(SEARCH("No",O534)))</formula>
    </cfRule>
  </conditionalFormatting>
  <conditionalFormatting sqref="N533:O533">
    <cfRule type="containsText" dxfId="5675" priority="171" operator="containsText" text="Select">
      <formula>NOT(ISERROR(SEARCH("Select",N533)))</formula>
    </cfRule>
  </conditionalFormatting>
  <conditionalFormatting sqref="N533:O533">
    <cfRule type="containsText" dxfId="5674" priority="170" operator="containsText" text="No">
      <formula>NOT(ISERROR(SEARCH("No",N533)))</formula>
    </cfRule>
  </conditionalFormatting>
  <conditionalFormatting sqref="O538:P538">
    <cfRule type="containsText" dxfId="5673" priority="169" operator="containsText" text="Select">
      <formula>NOT(ISERROR(SEARCH("Select",O538)))</formula>
    </cfRule>
  </conditionalFormatting>
  <conditionalFormatting sqref="O542:P542">
    <cfRule type="containsText" dxfId="5672" priority="164" operator="containsText" text="No">
      <formula>NOT(ISERROR(SEARCH("No",O542)))</formula>
    </cfRule>
  </conditionalFormatting>
  <conditionalFormatting sqref="N541:O541">
    <cfRule type="containsText" dxfId="5671" priority="163" operator="containsText" text="Select">
      <formula>NOT(ISERROR(SEARCH("Select",N541)))</formula>
    </cfRule>
  </conditionalFormatting>
  <conditionalFormatting sqref="N541:O541">
    <cfRule type="containsText" dxfId="5670" priority="162" operator="containsText" text="No">
      <formula>NOT(ISERROR(SEARCH("No",N541)))</formula>
    </cfRule>
  </conditionalFormatting>
  <conditionalFormatting sqref="G548 L548">
    <cfRule type="cellIs" dxfId="5669" priority="160" operator="equal">
      <formula>"FALSE"</formula>
    </cfRule>
  </conditionalFormatting>
  <conditionalFormatting sqref="G548 L548">
    <cfRule type="cellIs" dxfId="5668" priority="161" operator="equal">
      <formula>"TRUE"</formula>
    </cfRule>
  </conditionalFormatting>
  <conditionalFormatting sqref="J549:K549">
    <cfRule type="containsText" dxfId="5667" priority="159" operator="containsText" text="Select">
      <formula>NOT(ISERROR(SEARCH("Select",J549)))</formula>
    </cfRule>
  </conditionalFormatting>
  <conditionalFormatting sqref="O558:P558">
    <cfRule type="containsText" dxfId="5666" priority="157" operator="containsText" text="Select">
      <formula>NOT(ISERROR(SEARCH("Select",O558)))</formula>
    </cfRule>
  </conditionalFormatting>
  <conditionalFormatting sqref="O558:P558 J549:K549">
    <cfRule type="containsText" dxfId="5665" priority="158" operator="containsText" text="No">
      <formula>NOT(ISERROR(SEARCH("No",J549)))</formula>
    </cfRule>
  </conditionalFormatting>
  <conditionalFormatting sqref="J553:K554 J558:K561">
    <cfRule type="containsText" dxfId="5664" priority="154" operator="containsText" text="Select">
      <formula>NOT(ISERROR(SEARCH("Select",J553)))</formula>
    </cfRule>
  </conditionalFormatting>
  <conditionalFormatting sqref="I548:J548">
    <cfRule type="containsText" dxfId="5663" priority="156" operator="containsText" text="Select">
      <formula>NOT(ISERROR(SEARCH("Select",I548)))</formula>
    </cfRule>
  </conditionalFormatting>
  <conditionalFormatting sqref="I548:J548">
    <cfRule type="containsText" dxfId="5662" priority="155" operator="containsText" text="No">
      <formula>NOT(ISERROR(SEARCH("No",I548)))</formula>
    </cfRule>
  </conditionalFormatting>
  <conditionalFormatting sqref="J553:K554 J558:K561">
    <cfRule type="containsText" dxfId="5661" priority="153" operator="containsText" text="No">
      <formula>NOT(ISERROR(SEARCH("No",J553)))</formula>
    </cfRule>
  </conditionalFormatting>
  <conditionalFormatting sqref="I552:J552">
    <cfRule type="containsText" dxfId="5660" priority="152" operator="containsText" text="Select">
      <formula>NOT(ISERROR(SEARCH("Select",I552)))</formula>
    </cfRule>
  </conditionalFormatting>
  <conditionalFormatting sqref="I552:J552">
    <cfRule type="containsText" dxfId="5659" priority="151" operator="containsText" text="No">
      <formula>NOT(ISERROR(SEARCH("No",I552)))</formula>
    </cfRule>
  </conditionalFormatting>
  <conditionalFormatting sqref="J557:K557">
    <cfRule type="containsText" dxfId="5658" priority="150" operator="containsText" text="Select">
      <formula>NOT(ISERROR(SEARCH("Select",J557)))</formula>
    </cfRule>
  </conditionalFormatting>
  <conditionalFormatting sqref="J557:K557">
    <cfRule type="containsText" dxfId="5657" priority="149" operator="containsText" text="No">
      <formula>NOT(ISERROR(SEARCH("No",J557)))</formula>
    </cfRule>
  </conditionalFormatting>
  <conditionalFormatting sqref="I556:J556">
    <cfRule type="containsText" dxfId="5656" priority="148" operator="containsText" text="Select">
      <formula>NOT(ISERROR(SEARCH("Select",I556)))</formula>
    </cfRule>
  </conditionalFormatting>
  <conditionalFormatting sqref="I556:J556">
    <cfRule type="containsText" dxfId="5655" priority="147" operator="containsText" text="No">
      <formula>NOT(ISERROR(SEARCH("No",I556)))</formula>
    </cfRule>
  </conditionalFormatting>
  <conditionalFormatting sqref="O549:P549">
    <cfRule type="containsText" dxfId="5654" priority="146" operator="containsText" text="Select">
      <formula>NOT(ISERROR(SEARCH("Select",O549)))</formula>
    </cfRule>
  </conditionalFormatting>
  <conditionalFormatting sqref="O549:P549">
    <cfRule type="containsText" dxfId="5653" priority="145" operator="containsText" text="No">
      <formula>NOT(ISERROR(SEARCH("No",O549)))</formula>
    </cfRule>
  </conditionalFormatting>
  <conditionalFormatting sqref="O553:P554">
    <cfRule type="containsText" dxfId="5652" priority="142" operator="containsText" text="Select">
      <formula>NOT(ISERROR(SEARCH("Select",O553)))</formula>
    </cfRule>
  </conditionalFormatting>
  <conditionalFormatting sqref="N548:O548">
    <cfRule type="containsText" dxfId="5651" priority="144" operator="containsText" text="Select">
      <formula>NOT(ISERROR(SEARCH("Select",N548)))</formula>
    </cfRule>
  </conditionalFormatting>
  <conditionalFormatting sqref="N548:O548">
    <cfRule type="containsText" dxfId="5650" priority="143" operator="containsText" text="No">
      <formula>NOT(ISERROR(SEARCH("No",N548)))</formula>
    </cfRule>
  </conditionalFormatting>
  <conditionalFormatting sqref="O553:P554">
    <cfRule type="containsText" dxfId="5649" priority="141" operator="containsText" text="No">
      <formula>NOT(ISERROR(SEARCH("No",O553)))</formula>
    </cfRule>
  </conditionalFormatting>
  <conditionalFormatting sqref="N552:O552">
    <cfRule type="containsText" dxfId="5648" priority="140" operator="containsText" text="Select">
      <formula>NOT(ISERROR(SEARCH("Select",N552)))</formula>
    </cfRule>
  </conditionalFormatting>
  <conditionalFormatting sqref="N552:O552">
    <cfRule type="containsText" dxfId="5647" priority="139" operator="containsText" text="No">
      <formula>NOT(ISERROR(SEARCH("No",N552)))</formula>
    </cfRule>
  </conditionalFormatting>
  <conditionalFormatting sqref="O557:P557">
    <cfRule type="containsText" dxfId="5646" priority="138" operator="containsText" text="Select">
      <formula>NOT(ISERROR(SEARCH("Select",O557)))</formula>
    </cfRule>
  </conditionalFormatting>
  <conditionalFormatting sqref="O561:P561">
    <cfRule type="containsText" dxfId="5645" priority="133" operator="containsText" text="No">
      <formula>NOT(ISERROR(SEARCH("No",O561)))</formula>
    </cfRule>
  </conditionalFormatting>
  <conditionalFormatting sqref="N560:O560">
    <cfRule type="containsText" dxfId="5644" priority="132" operator="containsText" text="Select">
      <formula>NOT(ISERROR(SEARCH("Select",N560)))</formula>
    </cfRule>
  </conditionalFormatting>
  <conditionalFormatting sqref="N560:O560">
    <cfRule type="containsText" dxfId="5643" priority="131" operator="containsText" text="No">
      <formula>NOT(ISERROR(SEARCH("No",N560)))</formula>
    </cfRule>
  </conditionalFormatting>
  <conditionalFormatting sqref="N827:O827 N823:O823 N819:O819">
    <cfRule type="endsWith" dxfId="5642" priority="128" operator="endsWith" text="No">
      <formula>RIGHT(N819,LEN("No"))="No"</formula>
    </cfRule>
    <cfRule type="containsText" dxfId="5641" priority="130" operator="containsText" text="Select">
      <formula>NOT(ISERROR(SEARCH("Select",N819)))</formula>
    </cfRule>
  </conditionalFormatting>
  <conditionalFormatting sqref="N827:O827 N823:O823 N819:O819">
    <cfRule type="containsText" dxfId="5640" priority="129" operator="containsText" text="Not Addressed">
      <formula>NOT(ISERROR(SEARCH("Not Addressed",N819)))</formula>
    </cfRule>
  </conditionalFormatting>
  <conditionalFormatting sqref="N841:O841 N837:O837 N833:O833">
    <cfRule type="endsWith" dxfId="5639" priority="125" operator="endsWith" text="No">
      <formula>RIGHT(N833,LEN("No"))="No"</formula>
    </cfRule>
    <cfRule type="containsText" dxfId="5638" priority="127" operator="containsText" text="Select">
      <formula>NOT(ISERROR(SEARCH("Select",N833)))</formula>
    </cfRule>
  </conditionalFormatting>
  <conditionalFormatting sqref="N841:O841 N837:O837 N833:O833">
    <cfRule type="containsText" dxfId="5637" priority="126" operator="containsText" text="Not Addressed">
      <formula>NOT(ISERROR(SEARCH("Not Addressed",N833)))</formula>
    </cfRule>
  </conditionalFormatting>
  <conditionalFormatting sqref="N855:O855 N851:O851 N847:O847">
    <cfRule type="endsWith" dxfId="5636" priority="122" operator="endsWith" text="No">
      <formula>RIGHT(N847,LEN("No"))="No"</formula>
    </cfRule>
    <cfRule type="containsText" dxfId="5635" priority="124" operator="containsText" text="Select">
      <formula>NOT(ISERROR(SEARCH("Select",N847)))</formula>
    </cfRule>
  </conditionalFormatting>
  <conditionalFormatting sqref="N855:O855 N851:O851 N847:O847">
    <cfRule type="containsText" dxfId="5634" priority="123" operator="containsText" text="Not Addressed">
      <formula>NOT(ISERROR(SEARCH("Not Addressed",N847)))</formula>
    </cfRule>
  </conditionalFormatting>
  <conditionalFormatting sqref="N869:O869 N865:O865 N861:O861">
    <cfRule type="endsWith" dxfId="5633" priority="119" operator="endsWith" text="No">
      <formula>RIGHT(N861,LEN("No"))="No"</formula>
    </cfRule>
    <cfRule type="containsText" dxfId="5632" priority="121" operator="containsText" text="Select">
      <formula>NOT(ISERROR(SEARCH("Select",N861)))</formula>
    </cfRule>
  </conditionalFormatting>
  <conditionalFormatting sqref="N869:O869 N865:O865 N861:O861">
    <cfRule type="containsText" dxfId="5631" priority="120" operator="containsText" text="Not Addressed">
      <formula>NOT(ISERROR(SEARCH("Not Addressed",N861)))</formula>
    </cfRule>
  </conditionalFormatting>
  <conditionalFormatting sqref="N883:O883 N879:O879 N875:O875">
    <cfRule type="endsWith" dxfId="5630" priority="116" operator="endsWith" text="No">
      <formula>RIGHT(N875,LEN("No"))="No"</formula>
    </cfRule>
    <cfRule type="containsText" dxfId="5629" priority="118" operator="containsText" text="Select">
      <formula>NOT(ISERROR(SEARCH("Select",N875)))</formula>
    </cfRule>
  </conditionalFormatting>
  <conditionalFormatting sqref="N883:O883 N879:O879 N875:O875">
    <cfRule type="containsText" dxfId="5628" priority="117" operator="containsText" text="Not Addressed">
      <formula>NOT(ISERROR(SEARCH("Not Addressed",N875)))</formula>
    </cfRule>
  </conditionalFormatting>
  <conditionalFormatting sqref="N897:O897 N893:O893 N889:O889">
    <cfRule type="endsWith" dxfId="5627" priority="113" operator="endsWith" text="No">
      <formula>RIGHT(N889,LEN("No"))="No"</formula>
    </cfRule>
    <cfRule type="containsText" dxfId="5626" priority="115" operator="containsText" text="Select">
      <formula>NOT(ISERROR(SEARCH("Select",N889)))</formula>
    </cfRule>
  </conditionalFormatting>
  <conditionalFormatting sqref="N897:O897 N893:O893 N889:O889">
    <cfRule type="containsText" dxfId="5625" priority="114" operator="containsText" text="Not Addressed">
      <formula>NOT(ISERROR(SEARCH("Not Addressed",N889)))</formula>
    </cfRule>
  </conditionalFormatting>
  <conditionalFormatting sqref="I910:J910">
    <cfRule type="containsText" dxfId="5624" priority="111" operator="containsText" text="Not Addressed">
      <formula>NOT(ISERROR(SEARCH("Not Addressed",I910)))</formula>
    </cfRule>
    <cfRule type="containsText" dxfId="5623" priority="112" operator="containsText" text="Select">
      <formula>NOT(ISERROR(SEARCH("Select",I910)))</formula>
    </cfRule>
  </conditionalFormatting>
  <conditionalFormatting sqref="I934:J934">
    <cfRule type="containsText" dxfId="5622" priority="109" operator="containsText" text="Not Addressed">
      <formula>NOT(ISERROR(SEARCH("Not Addressed",I934)))</formula>
    </cfRule>
    <cfRule type="containsText" dxfId="5621" priority="110" operator="containsText" text="Select">
      <formula>NOT(ISERROR(SEARCH("Select",I934)))</formula>
    </cfRule>
  </conditionalFormatting>
  <conditionalFormatting sqref="I914:J914">
    <cfRule type="containsText" dxfId="5620" priority="107" operator="containsText" text="Not Addressed">
      <formula>NOT(ISERROR(SEARCH("Not Addressed",I914)))</formula>
    </cfRule>
    <cfRule type="containsText" dxfId="5619" priority="108" operator="containsText" text="Select">
      <formula>NOT(ISERROR(SEARCH("Select",I914)))</formula>
    </cfRule>
  </conditionalFormatting>
  <conditionalFormatting sqref="I918:J918">
    <cfRule type="containsText" dxfId="5618" priority="105" operator="containsText" text="Not Addressed">
      <formula>NOT(ISERROR(SEARCH("Not Addressed",I918)))</formula>
    </cfRule>
    <cfRule type="containsText" dxfId="5617" priority="106" operator="containsText" text="Select">
      <formula>NOT(ISERROR(SEARCH("Select",I918)))</formula>
    </cfRule>
  </conditionalFormatting>
  <conditionalFormatting sqref="I922:J922">
    <cfRule type="containsText" dxfId="5616" priority="103" operator="containsText" text="Not Addressed">
      <formula>NOT(ISERROR(SEARCH("Not Addressed",I922)))</formula>
    </cfRule>
    <cfRule type="containsText" dxfId="5615" priority="104" operator="containsText" text="Select">
      <formula>NOT(ISERROR(SEARCH("Select",I922)))</formula>
    </cfRule>
  </conditionalFormatting>
  <conditionalFormatting sqref="I926:J926">
    <cfRule type="containsText" dxfId="5614" priority="101" operator="containsText" text="Not Addressed">
      <formula>NOT(ISERROR(SEARCH("Not Addressed",I926)))</formula>
    </cfRule>
    <cfRule type="containsText" dxfId="5613" priority="102" operator="containsText" text="Select">
      <formula>NOT(ISERROR(SEARCH("Select",I926)))</formula>
    </cfRule>
  </conditionalFormatting>
  <conditionalFormatting sqref="I930:J930">
    <cfRule type="containsText" dxfId="5612" priority="99" operator="containsText" text="Not Addressed">
      <formula>NOT(ISERROR(SEARCH("Not Addressed",I930)))</formula>
    </cfRule>
    <cfRule type="containsText" dxfId="5611" priority="100" operator="containsText" text="Select">
      <formula>NOT(ISERROR(SEARCH("Select",I930)))</formula>
    </cfRule>
  </conditionalFormatting>
  <conditionalFormatting sqref="I938:J938">
    <cfRule type="containsText" dxfId="5610" priority="97" operator="containsText" text="Not Addressed">
      <formula>NOT(ISERROR(SEARCH("Not Addressed",I938)))</formula>
    </cfRule>
    <cfRule type="containsText" dxfId="5609" priority="98" operator="containsText" text="Select">
      <formula>NOT(ISERROR(SEARCH("Select",I938)))</formula>
    </cfRule>
  </conditionalFormatting>
  <conditionalFormatting sqref="I942:J942">
    <cfRule type="containsText" dxfId="5608" priority="95" operator="containsText" text="Not Addressed">
      <formula>NOT(ISERROR(SEARCH("Not Addressed",I942)))</formula>
    </cfRule>
    <cfRule type="containsText" dxfId="5607" priority="96" operator="containsText" text="Select">
      <formula>NOT(ISERROR(SEARCH("Select",I942)))</formula>
    </cfRule>
  </conditionalFormatting>
  <conditionalFormatting sqref="I946:J946">
    <cfRule type="containsText" dxfId="5606" priority="93" operator="containsText" text="Not Addressed">
      <formula>NOT(ISERROR(SEARCH("Not Addressed",I946)))</formula>
    </cfRule>
    <cfRule type="containsText" dxfId="5605" priority="94" operator="containsText" text="Select">
      <formula>NOT(ISERROR(SEARCH("Select",I946)))</formula>
    </cfRule>
  </conditionalFormatting>
  <conditionalFormatting sqref="I950:J950">
    <cfRule type="containsText" dxfId="5604" priority="91" operator="containsText" text="Not Addressed">
      <formula>NOT(ISERROR(SEARCH("Not Addressed",I950)))</formula>
    </cfRule>
    <cfRule type="containsText" dxfId="5603" priority="92" operator="containsText" text="Select">
      <formula>NOT(ISERROR(SEARCH("Select",I950)))</formula>
    </cfRule>
  </conditionalFormatting>
  <conditionalFormatting sqref="I966:J966">
    <cfRule type="containsText" dxfId="5602" priority="89" operator="containsText" text="Not Addressed">
      <formula>NOT(ISERROR(SEARCH("Not Addressed",I966)))</formula>
    </cfRule>
    <cfRule type="containsText" dxfId="5601" priority="90" operator="containsText" text="Select">
      <formula>NOT(ISERROR(SEARCH("Select",I966)))</formula>
    </cfRule>
  </conditionalFormatting>
  <conditionalFormatting sqref="I954:J954">
    <cfRule type="containsText" dxfId="5600" priority="87" operator="containsText" text="Not Addressed">
      <formula>NOT(ISERROR(SEARCH("Not Addressed",I954)))</formula>
    </cfRule>
    <cfRule type="containsText" dxfId="5599" priority="88" operator="containsText" text="Select">
      <formula>NOT(ISERROR(SEARCH("Select",I954)))</formula>
    </cfRule>
  </conditionalFormatting>
  <conditionalFormatting sqref="I958:J958">
    <cfRule type="containsText" dxfId="5598" priority="85" operator="containsText" text="Not Addressed">
      <formula>NOT(ISERROR(SEARCH("Not Addressed",I958)))</formula>
    </cfRule>
    <cfRule type="containsText" dxfId="5597" priority="86" operator="containsText" text="Select">
      <formula>NOT(ISERROR(SEARCH("Select",I958)))</formula>
    </cfRule>
  </conditionalFormatting>
  <conditionalFormatting sqref="I962:J962">
    <cfRule type="containsText" dxfId="5596" priority="83" operator="containsText" text="Not Addressed">
      <formula>NOT(ISERROR(SEARCH("Not Addressed",I962)))</formula>
    </cfRule>
    <cfRule type="containsText" dxfId="5595" priority="84" operator="containsText" text="Select">
      <formula>NOT(ISERROR(SEARCH("Select",I962)))</formula>
    </cfRule>
  </conditionalFormatting>
  <conditionalFormatting sqref="I979:J979">
    <cfRule type="containsText" dxfId="5594" priority="82" operator="containsText" text="Select">
      <formula>NOT(ISERROR(SEARCH("Select",I979)))</formula>
    </cfRule>
  </conditionalFormatting>
  <conditionalFormatting sqref="I979:J979">
    <cfRule type="containsText" dxfId="5593" priority="81" operator="containsText" text="Not Addressed">
      <formula>NOT(ISERROR(SEARCH("Not Addressed",I979)))</formula>
    </cfRule>
  </conditionalFormatting>
  <conditionalFormatting sqref="N979:O979">
    <cfRule type="containsText" dxfId="5592" priority="80" operator="containsText" text="Select">
      <formula>NOT(ISERROR(SEARCH("Select",N979)))</formula>
    </cfRule>
  </conditionalFormatting>
  <conditionalFormatting sqref="N979:O979">
    <cfRule type="containsText" dxfId="5591" priority="79" operator="containsText" text="Not Addressed">
      <formula>NOT(ISERROR(SEARCH("Not Addressed",N979)))</formula>
    </cfRule>
  </conditionalFormatting>
  <conditionalFormatting sqref="I984:J984">
    <cfRule type="containsText" dxfId="5590" priority="78" operator="containsText" text="Select">
      <formula>NOT(ISERROR(SEARCH("Select",I984)))</formula>
    </cfRule>
  </conditionalFormatting>
  <conditionalFormatting sqref="I984:J984">
    <cfRule type="containsText" dxfId="5589" priority="77" operator="containsText" text="Not Addressed">
      <formula>NOT(ISERROR(SEARCH("Not Addressed",I984)))</formula>
    </cfRule>
  </conditionalFormatting>
  <conditionalFormatting sqref="N984:O984">
    <cfRule type="containsText" dxfId="5588" priority="76" operator="containsText" text="Select">
      <formula>NOT(ISERROR(SEARCH("Select",N984)))</formula>
    </cfRule>
  </conditionalFormatting>
  <conditionalFormatting sqref="N984:O984">
    <cfRule type="containsText" dxfId="5587" priority="75" operator="containsText" text="Not Addressed">
      <formula>NOT(ISERROR(SEARCH("Not Addressed",N984)))</formula>
    </cfRule>
  </conditionalFormatting>
  <conditionalFormatting sqref="M972">
    <cfRule type="containsText" dxfId="5586" priority="74" operator="containsText" text="Select">
      <formula>NOT(ISERROR(SEARCH("Select",M972)))</formula>
    </cfRule>
  </conditionalFormatting>
  <conditionalFormatting sqref="M972">
    <cfRule type="containsText" dxfId="5585" priority="73" operator="containsText" text="Not Addressed">
      <formula>NOT(ISERROR(SEARCH("Not Addressed",M972)))</formula>
    </cfRule>
  </conditionalFormatting>
  <conditionalFormatting sqref="G996:G1002">
    <cfRule type="cellIs" dxfId="5584" priority="72" operator="equal">
      <formula>"TRUE"</formula>
    </cfRule>
  </conditionalFormatting>
  <conditionalFormatting sqref="G1004:G1010">
    <cfRule type="cellIs" dxfId="5583" priority="71" operator="equal">
      <formula>"TRUE"</formula>
    </cfRule>
  </conditionalFormatting>
  <conditionalFormatting sqref="O997:P997 O1001:P1001 O1005:P1005 O1009:P1009">
    <cfRule type="containsText" dxfId="5582" priority="70" operator="containsText" text="Select">
      <formula>NOT(ISERROR(SEARCH("Select",O997)))</formula>
    </cfRule>
  </conditionalFormatting>
  <conditionalFormatting sqref="O1009:P1009 O1005:P1005 O1001:P1001 O997:P997">
    <cfRule type="containsText" dxfId="5581" priority="69" operator="containsText" text="No">
      <formula>NOT(ISERROR(SEARCH("No",O997)))</formula>
    </cfRule>
  </conditionalFormatting>
  <conditionalFormatting sqref="T161:U161">
    <cfRule type="containsText" dxfId="5580" priority="68" operator="containsText" text="Select">
      <formula>NOT(ISERROR(SEARCH("Select",T161)))</formula>
    </cfRule>
  </conditionalFormatting>
  <conditionalFormatting sqref="T197:U197">
    <cfRule type="containsText" dxfId="5579" priority="67" operator="containsText" text="Select">
      <formula>NOT(ISERROR(SEARCH("Select",T197)))</formula>
    </cfRule>
  </conditionalFormatting>
  <conditionalFormatting sqref="T217:U217">
    <cfRule type="containsText" dxfId="5578" priority="66" operator="containsText" text="Select">
      <formula>NOT(ISERROR(SEARCH("Select",T217)))</formula>
    </cfRule>
  </conditionalFormatting>
  <conditionalFormatting sqref="T228:U228">
    <cfRule type="containsText" dxfId="5577" priority="65" operator="containsText" text="Select">
      <formula>NOT(ISERROR(SEARCH("Select",T228)))</formula>
    </cfRule>
  </conditionalFormatting>
  <conditionalFormatting sqref="T231:U231">
    <cfRule type="containsText" dxfId="5576" priority="64" operator="containsText" text="Select">
      <formula>NOT(ISERROR(SEARCH("Select",T231)))</formula>
    </cfRule>
  </conditionalFormatting>
  <conditionalFormatting sqref="T242:U242">
    <cfRule type="containsText" dxfId="5575" priority="63" operator="containsText" text="Select">
      <formula>NOT(ISERROR(SEARCH("Select",T242)))</formula>
    </cfRule>
  </conditionalFormatting>
  <conditionalFormatting sqref="T257:U257">
    <cfRule type="containsText" dxfId="5574" priority="62" operator="containsText" text="Select">
      <formula>NOT(ISERROR(SEARCH("Select",T257)))</formula>
    </cfRule>
  </conditionalFormatting>
  <conditionalFormatting sqref="T263:U263">
    <cfRule type="containsText" dxfId="5573" priority="61" operator="containsText" text="Select">
      <formula>NOT(ISERROR(SEARCH("Select",T263)))</formula>
    </cfRule>
  </conditionalFormatting>
  <conditionalFormatting sqref="T266:U266">
    <cfRule type="containsText" dxfId="5572" priority="60" operator="containsText" text="Select">
      <formula>NOT(ISERROR(SEARCH("Select",T266)))</formula>
    </cfRule>
  </conditionalFormatting>
  <conditionalFormatting sqref="T269:U269">
    <cfRule type="containsText" dxfId="5571" priority="59" operator="containsText" text="Select">
      <formula>NOT(ISERROR(SEARCH("Select",T269)))</formula>
    </cfRule>
  </conditionalFormatting>
  <conditionalFormatting sqref="T273:U273">
    <cfRule type="containsText" dxfId="5570" priority="58" operator="containsText" text="Select">
      <formula>NOT(ISERROR(SEARCH("Select",T273)))</formula>
    </cfRule>
  </conditionalFormatting>
  <conditionalFormatting sqref="T276:U276">
    <cfRule type="containsText" dxfId="5569" priority="57" operator="containsText" text="Select">
      <formula>NOT(ISERROR(SEARCH("Select",T276)))</formula>
    </cfRule>
  </conditionalFormatting>
  <conditionalFormatting sqref="T286:U286">
    <cfRule type="containsText" dxfId="5568" priority="56" operator="containsText" text="Select">
      <formula>NOT(ISERROR(SEARCH("Select",T286)))</formula>
    </cfRule>
  </conditionalFormatting>
  <conditionalFormatting sqref="T570:U570">
    <cfRule type="containsText" dxfId="5567" priority="55" operator="containsText" text="Select">
      <formula>NOT(ISERROR(SEARCH("Select",T570)))</formula>
    </cfRule>
  </conditionalFormatting>
  <conditionalFormatting sqref="T419:U419">
    <cfRule type="containsText" dxfId="5566" priority="46" operator="containsText" text="Select">
      <formula>NOT(ISERROR(SEARCH("Select",T419)))</formula>
    </cfRule>
  </conditionalFormatting>
  <conditionalFormatting sqref="T584:U584">
    <cfRule type="containsText" dxfId="5565" priority="54" operator="containsText" text="Select">
      <formula>NOT(ISERROR(SEARCH("Select",T584)))</formula>
    </cfRule>
  </conditionalFormatting>
  <conditionalFormatting sqref="T602:U602">
    <cfRule type="containsText" dxfId="5564" priority="53" operator="containsText" text="Select">
      <formula>NOT(ISERROR(SEARCH("Select",T602)))</formula>
    </cfRule>
  </conditionalFormatting>
  <conditionalFormatting sqref="T305:U305">
    <cfRule type="containsText" dxfId="5563" priority="52" operator="containsText" text="Select">
      <formula>NOT(ISERROR(SEARCH("Select",T305)))</formula>
    </cfRule>
  </conditionalFormatting>
  <conditionalFormatting sqref="T324:U324">
    <cfRule type="containsText" dxfId="5562" priority="51" operator="containsText" text="Select">
      <formula>NOT(ISERROR(SEARCH("Select",T324)))</formula>
    </cfRule>
  </conditionalFormatting>
  <conditionalFormatting sqref="T343:U343">
    <cfRule type="containsText" dxfId="5561" priority="50" operator="containsText" text="Select">
      <formula>NOT(ISERROR(SEARCH("Select",T343)))</formula>
    </cfRule>
  </conditionalFormatting>
  <conditionalFormatting sqref="T362:U362">
    <cfRule type="containsText" dxfId="5560" priority="49" operator="containsText" text="Select">
      <formula>NOT(ISERROR(SEARCH("Select",T362)))</formula>
    </cfRule>
  </conditionalFormatting>
  <conditionalFormatting sqref="T381:U381">
    <cfRule type="containsText" dxfId="5559" priority="48" operator="containsText" text="Select">
      <formula>NOT(ISERROR(SEARCH("Select",T381)))</formula>
    </cfRule>
  </conditionalFormatting>
  <conditionalFormatting sqref="T400:U400">
    <cfRule type="containsText" dxfId="5558" priority="47" operator="containsText" text="Select">
      <formula>NOT(ISERROR(SEARCH("Select",T400)))</formula>
    </cfRule>
  </conditionalFormatting>
  <conditionalFormatting sqref="T438:U438">
    <cfRule type="containsText" dxfId="5557" priority="45" operator="containsText" text="Select">
      <formula>NOT(ISERROR(SEARCH("Select",T438)))</formula>
    </cfRule>
  </conditionalFormatting>
  <conditionalFormatting sqref="T457:U457">
    <cfRule type="containsText" dxfId="5556" priority="44" operator="containsText" text="Select">
      <formula>NOT(ISERROR(SEARCH("Select",T457)))</formula>
    </cfRule>
  </conditionalFormatting>
  <conditionalFormatting sqref="T476:U476">
    <cfRule type="containsText" dxfId="5555" priority="43" operator="containsText" text="Select">
      <formula>NOT(ISERROR(SEARCH("Select",T476)))</formula>
    </cfRule>
  </conditionalFormatting>
  <conditionalFormatting sqref="T495:U495">
    <cfRule type="containsText" dxfId="5554" priority="42" operator="containsText" text="Select">
      <formula>NOT(ISERROR(SEARCH("Select",T495)))</formula>
    </cfRule>
  </conditionalFormatting>
  <conditionalFormatting sqref="T514:U514">
    <cfRule type="containsText" dxfId="5553" priority="41" operator="containsText" text="Select">
      <formula>NOT(ISERROR(SEARCH("Select",T514)))</formula>
    </cfRule>
  </conditionalFormatting>
  <conditionalFormatting sqref="T533:U533">
    <cfRule type="containsText" dxfId="5552" priority="40" operator="containsText" text="Select">
      <formula>NOT(ISERROR(SEARCH("Select",T533)))</formula>
    </cfRule>
  </conditionalFormatting>
  <conditionalFormatting sqref="T552:U552">
    <cfRule type="containsText" dxfId="5551" priority="39" operator="containsText" text="Select">
      <formula>NOT(ISERROR(SEARCH("Select",T552)))</formula>
    </cfRule>
  </conditionalFormatting>
  <conditionalFormatting sqref="T617:U617">
    <cfRule type="containsText" dxfId="5550" priority="38" operator="containsText" text="Select">
      <formula>NOT(ISERROR(SEARCH("Select",T617)))</formula>
    </cfRule>
  </conditionalFormatting>
  <conditionalFormatting sqref="T628:U628">
    <cfRule type="containsText" dxfId="5549" priority="37" operator="containsText" text="Select">
      <formula>NOT(ISERROR(SEARCH("Select",T628)))</formula>
    </cfRule>
  </conditionalFormatting>
  <conditionalFormatting sqref="T640:U640">
    <cfRule type="containsText" dxfId="5548" priority="36" operator="containsText" text="Select">
      <formula>NOT(ISERROR(SEARCH("Select",T640)))</formula>
    </cfRule>
  </conditionalFormatting>
  <conditionalFormatting sqref="T645:U645">
    <cfRule type="containsText" dxfId="5547" priority="35" operator="containsText" text="Select">
      <formula>NOT(ISERROR(SEARCH("Select",T645)))</formula>
    </cfRule>
  </conditionalFormatting>
  <conditionalFormatting sqref="T654:U654">
    <cfRule type="containsText" dxfId="5546" priority="34" operator="containsText" text="Select">
      <formula>NOT(ISERROR(SEARCH("Select",T654)))</formula>
    </cfRule>
  </conditionalFormatting>
  <conditionalFormatting sqref="T662:U662">
    <cfRule type="containsText" dxfId="5545" priority="33" operator="containsText" text="Select">
      <formula>NOT(ISERROR(SEARCH("Select",T662)))</formula>
    </cfRule>
  </conditionalFormatting>
  <conditionalFormatting sqref="T670:U670">
    <cfRule type="containsText" dxfId="5544" priority="32" operator="containsText" text="Select">
      <formula>NOT(ISERROR(SEARCH("Select",T670)))</formula>
    </cfRule>
  </conditionalFormatting>
  <conditionalFormatting sqref="T676:U676">
    <cfRule type="containsText" dxfId="5543" priority="31" operator="containsText" text="Select">
      <formula>NOT(ISERROR(SEARCH("Select",T676)))</formula>
    </cfRule>
  </conditionalFormatting>
  <conditionalFormatting sqref="T690:U690">
    <cfRule type="containsText" dxfId="5542" priority="30" operator="containsText" text="Select">
      <formula>NOT(ISERROR(SEARCH("Select",T690)))</formula>
    </cfRule>
  </conditionalFormatting>
  <conditionalFormatting sqref="T702:U702">
    <cfRule type="containsText" dxfId="5541" priority="29" operator="containsText" text="Select">
      <formula>NOT(ISERROR(SEARCH("Select",T702)))</formula>
    </cfRule>
  </conditionalFormatting>
  <conditionalFormatting sqref="T711:U711">
    <cfRule type="containsText" dxfId="5540" priority="28" operator="containsText" text="Select">
      <formula>NOT(ISERROR(SEARCH("Select",T711)))</formula>
    </cfRule>
  </conditionalFormatting>
  <conditionalFormatting sqref="T715:U715">
    <cfRule type="containsText" dxfId="5539" priority="27" operator="containsText" text="Select">
      <formula>NOT(ISERROR(SEARCH("Select",T715)))</formula>
    </cfRule>
  </conditionalFormatting>
  <conditionalFormatting sqref="T723:U723">
    <cfRule type="containsText" dxfId="5538" priority="26" operator="containsText" text="Select">
      <formula>NOT(ISERROR(SEARCH("Select",T723)))</formula>
    </cfRule>
  </conditionalFormatting>
  <conditionalFormatting sqref="T737:U737">
    <cfRule type="containsText" dxfId="5537" priority="25" operator="containsText" text="Select">
      <formula>NOT(ISERROR(SEARCH("Select",T737)))</formula>
    </cfRule>
  </conditionalFormatting>
  <conditionalFormatting sqref="T751:U751">
    <cfRule type="containsText" dxfId="5536" priority="24" operator="containsText" text="Select">
      <formula>NOT(ISERROR(SEARCH("Select",T751)))</formula>
    </cfRule>
  </conditionalFormatting>
  <conditionalFormatting sqref="T765:U765">
    <cfRule type="containsText" dxfId="5535" priority="23" operator="containsText" text="Select">
      <formula>NOT(ISERROR(SEARCH("Select",T765)))</formula>
    </cfRule>
  </conditionalFormatting>
  <conditionalFormatting sqref="T823:U823">
    <cfRule type="containsText" dxfId="5534" priority="22" operator="containsText" text="Select">
      <formula>NOT(ISERROR(SEARCH("Select",T823)))</formula>
    </cfRule>
  </conditionalFormatting>
  <conditionalFormatting sqref="T837:U837">
    <cfRule type="containsText" dxfId="5533" priority="21" operator="containsText" text="Select">
      <formula>NOT(ISERROR(SEARCH("Select",T837)))</formula>
    </cfRule>
  </conditionalFormatting>
  <conditionalFormatting sqref="T851:U851">
    <cfRule type="containsText" dxfId="5532" priority="20" operator="containsText" text="Select">
      <formula>NOT(ISERROR(SEARCH("Select",T851)))</formula>
    </cfRule>
  </conditionalFormatting>
  <conditionalFormatting sqref="T865:U865">
    <cfRule type="containsText" dxfId="5531" priority="19" operator="containsText" text="Select">
      <formula>NOT(ISERROR(SEARCH("Select",T865)))</formula>
    </cfRule>
  </conditionalFormatting>
  <conditionalFormatting sqref="T879:U879">
    <cfRule type="containsText" dxfId="5530" priority="18" operator="containsText" text="Select">
      <formula>NOT(ISERROR(SEARCH("Select",T879)))</formula>
    </cfRule>
  </conditionalFormatting>
  <conditionalFormatting sqref="T893:U893">
    <cfRule type="containsText" dxfId="5529" priority="17" operator="containsText" text="Select">
      <formula>NOT(ISERROR(SEARCH("Select",T893)))</formula>
    </cfRule>
  </conditionalFormatting>
  <conditionalFormatting sqref="T901:U901">
    <cfRule type="containsText" dxfId="5528" priority="16" operator="containsText" text="Select">
      <formula>NOT(ISERROR(SEARCH("Select",T901)))</formula>
    </cfRule>
  </conditionalFormatting>
  <conditionalFormatting sqref="T905:U905">
    <cfRule type="containsText" dxfId="5527" priority="15" operator="containsText" text="Select">
      <formula>NOT(ISERROR(SEARCH("Select",T905)))</formula>
    </cfRule>
  </conditionalFormatting>
  <conditionalFormatting sqref="T918:U918">
    <cfRule type="containsText" dxfId="5526" priority="14" operator="containsText" text="Select">
      <formula>NOT(ISERROR(SEARCH("Select",T918)))</formula>
    </cfRule>
  </conditionalFormatting>
  <conditionalFormatting sqref="T950:U950">
    <cfRule type="containsText" dxfId="5525" priority="13" operator="containsText" text="Select">
      <formula>NOT(ISERROR(SEARCH("Select",T950)))</formula>
    </cfRule>
  </conditionalFormatting>
  <conditionalFormatting sqref="T974:U974">
    <cfRule type="containsText" dxfId="5524" priority="12" operator="containsText" text="Select">
      <formula>NOT(ISERROR(SEARCH("Select",T974)))</formula>
    </cfRule>
  </conditionalFormatting>
  <conditionalFormatting sqref="T991:U991">
    <cfRule type="containsText" dxfId="5523" priority="11" operator="containsText" text="Select">
      <formula>NOT(ISERROR(SEARCH("Select",T991)))</formula>
    </cfRule>
  </conditionalFormatting>
  <conditionalFormatting sqref="O992">
    <cfRule type="containsText" dxfId="5522" priority="10" operator="containsText" text="Select">
      <formula>NOT(ISERROR(SEARCH("Select",O992)))</formula>
    </cfRule>
  </conditionalFormatting>
  <conditionalFormatting sqref="O992">
    <cfRule type="containsText" dxfId="5521" priority="9" operator="containsText" text="Not Addressed">
      <formula>NOT(ISERROR(SEARCH("Not Addressed",O992)))</formula>
    </cfRule>
  </conditionalFormatting>
  <conditionalFormatting sqref="T1002:U1002">
    <cfRule type="containsText" dxfId="5520" priority="8" operator="containsText" text="Select">
      <formula>NOT(ISERROR(SEARCH("Select",T1002)))</formula>
    </cfRule>
  </conditionalFormatting>
  <conditionalFormatting sqref="T1016:U1016">
    <cfRule type="containsText" dxfId="5519" priority="7" operator="containsText" text="Select">
      <formula>NOT(ISERROR(SEARCH("Select",T1016)))</formula>
    </cfRule>
  </conditionalFormatting>
  <conditionalFormatting sqref="T1019:U1019">
    <cfRule type="containsText" dxfId="5518" priority="6" operator="containsText" text="Select">
      <formula>NOT(ISERROR(SEARCH("Select",T1019)))</formula>
    </cfRule>
  </conditionalFormatting>
  <conditionalFormatting sqref="T1024:U1024">
    <cfRule type="containsText" dxfId="5517" priority="5" operator="containsText" text="Select">
      <formula>NOT(ISERROR(SEARCH("Select",T1024)))</formula>
    </cfRule>
  </conditionalFormatting>
  <conditionalFormatting sqref="T1027:U1027">
    <cfRule type="containsText" dxfId="5516" priority="4" operator="containsText" text="Select">
      <formula>NOT(ISERROR(SEARCH("Select",T1027)))</formula>
    </cfRule>
  </conditionalFormatting>
  <conditionalFormatting sqref="T1030:U1030">
    <cfRule type="containsText" dxfId="5515" priority="3" operator="containsText" text="Select">
      <formula>NOT(ISERROR(SEARCH("Select",T1030)))</formula>
    </cfRule>
  </conditionalFormatting>
  <conditionalFormatting sqref="T1033:U1033">
    <cfRule type="containsText" dxfId="5514" priority="2" operator="containsText" text="Select">
      <formula>NOT(ISERROR(SEARCH("Select",T1033)))</formula>
    </cfRule>
  </conditionalFormatting>
  <conditionalFormatting sqref="T33:U33">
    <cfRule type="containsText" dxfId="5513" priority="1" operator="containsText" text="Select">
      <formula>NOT(ISERROR(SEARCH("Select",T33)))</formula>
    </cfRule>
  </conditionalFormatting>
  <dataValidations count="23">
    <dataValidation type="list" allowBlank="1" showInputMessage="1" showErrorMessage="1" sqref="M972:O972" xr:uid="{00000000-0002-0000-0300-000000000000}">
      <formula1>"Select, Needed, Not Needed, To be Determined by..., Not Addressed"</formula1>
    </dataValidation>
    <dataValidation type="date" operator="greaterThan" allowBlank="1" showInputMessage="1" showErrorMessage="1" sqref="M974:O974" xr:uid="{00000000-0002-0000-0300-000001000000}">
      <formula1>367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300-000002000000}">
      <formula1>"Select, Accept, Reject, Not Addressed"</formula1>
    </dataValidation>
    <dataValidation type="list" allowBlank="1" showInputMessage="1" showErrorMessage="1" sqref="J730:Q730 J744:Q744 J758:Q758 J772:Q772 J786:Q786 J800:Q800" xr:uid="{00000000-0002-0000-0300-000003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H711:J711" xr:uid="{00000000-0002-0000-0300-000004000000}">
      <formula1>"Select, Meeting Notice, Individual Student Invite, Other, Not Addressed"</formula1>
    </dataValidation>
    <dataValidation type="list" allowBlank="1" showInputMessage="1" showErrorMessage="1" sqref="N624:O624 N628:O628 N632:O632 I650:J650 I665:J665 I681:J681 I693:J693 I705:J705" xr:uid="{00000000-0002-0000-0300-000005000000}">
      <formula1>"Select, Yes, No, Not Addressed, Not Applicable"</formula1>
    </dataValidation>
    <dataValidation type="list" allowBlank="1" showInputMessage="1" showErrorMessage="1" sqref="I618:L618" xr:uid="{00000000-0002-0000-0300-000006000000}">
      <formula1>"Select, With Accommodations, Without Accommodations, No Assessment Required, Not Addressed"</formula1>
    </dataValidation>
    <dataValidation type="list" allowBlank="1" showInputMessage="1" showErrorMessage="1" sqref="I612:J612" xr:uid="{00000000-0002-0000-0300-000007000000}">
      <formula1>"Select, Not Applicable, Yes, Not Addressed"</formula1>
    </dataValidation>
    <dataValidation type="list" allowBlank="1" showInputMessage="1" showErrorMessage="1" sqref="N607:O607" xr:uid="{00000000-0002-0000-0300-000008000000}">
      <formula1>"Select, Regular, Not Required, Adaptive, Not Addressed"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300-000009000000}">
      <formula1>"Select, Yes, No, Not Addressed"</formula1>
    </dataValidation>
    <dataValidation type="list" allowBlank="1" showInputMessage="1" showErrorMessage="1" sqref="O6" xr:uid="{00000000-0002-0000-03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237:J237 O237:P237 I242:J242 O242:P242 I247:J247 O247:P247 I252:J252 O252:P252" xr:uid="{00000000-0002-0000-0300-00000B000000}">
      <formula1>"Select, Present, Excused, Unexcused, Not Applicable "</formula1>
    </dataValidation>
    <dataValidation type="list" allowBlank="1" showInputMessage="1" showErrorMessage="1" sqref="O222:P222 K715 K258:N258" xr:uid="{00000000-0002-0000-0300-00000C000000}">
      <formula1>"Select, Yes, No"</formula1>
    </dataValidation>
    <dataValidation type="list" allowBlank="1" showInputMessage="1" showErrorMessage="1" sqref="I217:J217 O217:P217 I222:J222" xr:uid="{00000000-0002-0000-0300-00000D000000}">
      <formula1>"Select, Agree, Disagree, No Signature"</formula1>
    </dataValidation>
    <dataValidation type="list" allowBlank="1" showInputMessage="1" showErrorMessage="1" sqref="O137:O140 G137:G140 K137:K140" xr:uid="{00000000-0002-0000-0300-00000E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300-00000F000000}">
      <formula1>"Select,Yes, No, Not Addressed"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300-000010000000}">
      <formula1>"Select,Yes, No, Not Applicable"</formula1>
    </dataValidation>
    <dataValidation type="list" allowBlank="1" sqref="D8" xr:uid="{00000000-0002-0000-0300-000011000000}">
      <formula1>"Initial,Reevaluation,Initial - Transition,Reeval - Transition"</formula1>
    </dataValidation>
    <dataValidation type="list" allowBlank="1" sqref="G901" xr:uid="{00000000-0002-0000-0300-00001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howInputMessage="1" showErrorMessage="1" sqref="G903:Q903" xr:uid="{00000000-0002-0000-0300-000013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21:G23 K20:K23 O20:O23 J816 J830 J844 J858 J872 J886" xr:uid="{00000000-0002-0000-0300-000014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71:I82" xr:uid="{00000000-0002-0000-03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3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3'!A729:R760" display="Related Services. " xr:uid="{00000000-0004-0000-0300-000000000000}"/>
    <hyperlink ref="L1037:M1037" location="'File 3'!A2" display="Top of Page" xr:uid="{00000000-0004-0000-0300-000001000000}"/>
    <hyperlink ref="X7:AB7" location="'File 3'!A637:R669" display="For Transition Only Click Here" xr:uid="{00000000-0004-0000-0300-000002000000}"/>
    <hyperlink ref="K135:R135" location="'File 3'!A226:R254" display="Meeting Notice." xr:uid="{00000000-0004-0000-0300-000003000000}"/>
  </hyperlinks>
  <pageMargins left="0.25" right="0.25" top="0.75" bottom="0.75" header="0.3" footer="0.3"/>
  <pageSetup scale="8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Schedule'!C25</f>
        <v>File 4</v>
      </c>
      <c r="F1" s="770"/>
      <c r="G1" s="775" t="s">
        <v>43</v>
      </c>
      <c r="H1" s="770"/>
      <c r="I1" s="770"/>
      <c r="J1" s="769">
        <f>'Master Schedule'!E25</f>
        <v>0</v>
      </c>
      <c r="K1" s="770"/>
      <c r="L1" s="770"/>
      <c r="M1" s="775" t="s">
        <v>44</v>
      </c>
      <c r="N1" s="770"/>
      <c r="O1" s="770"/>
      <c r="P1" s="769">
        <f>'Master Schedule'!H25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Schedule'!K25</f>
        <v>0</v>
      </c>
      <c r="F4" s="612"/>
      <c r="G4" s="612"/>
      <c r="H4" s="612"/>
      <c r="I4" s="613"/>
      <c r="J4" s="723">
        <f>'Master Schedule'!N25</f>
        <v>0</v>
      </c>
      <c r="K4" s="724"/>
      <c r="L4" s="724"/>
      <c r="M4" s="724"/>
      <c r="N4" s="725"/>
      <c r="O4" s="726">
        <f>'Master Schedule'!Q25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Schedule'!S25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Schedule'!V25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950"/>
      <c r="J908" s="950"/>
      <c r="K908" s="950"/>
      <c r="L908" s="974"/>
      <c r="M908" s="974"/>
      <c r="N908" s="974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7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41:P943"/>
    <mergeCell ref="I942:J942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K929:P931"/>
    <mergeCell ref="O992:Q992"/>
    <mergeCell ref="A968:F968"/>
    <mergeCell ref="A969:F986"/>
    <mergeCell ref="G969:Q969"/>
    <mergeCell ref="I893:L893"/>
    <mergeCell ref="N893:O893"/>
    <mergeCell ref="G903:Q903"/>
    <mergeCell ref="A904:F906"/>
    <mergeCell ref="G904:Q906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33:P935"/>
    <mergeCell ref="I934:J934"/>
    <mergeCell ref="K937:P939"/>
    <mergeCell ref="I938:J938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I908:K908"/>
    <mergeCell ref="L908:N908"/>
    <mergeCell ref="K909:P911"/>
    <mergeCell ref="I910:J910"/>
    <mergeCell ref="K913:P915"/>
    <mergeCell ref="I914:J914"/>
    <mergeCell ref="T901:U901"/>
    <mergeCell ref="G902:Q902"/>
    <mergeCell ref="I827:L827"/>
    <mergeCell ref="N827:O827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N841:O841"/>
    <mergeCell ref="G844:I844"/>
    <mergeCell ref="J844:Q844"/>
    <mergeCell ref="G817:Q817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I807:L807"/>
    <mergeCell ref="N807:O807"/>
    <mergeCell ref="I811:L811"/>
    <mergeCell ref="N811:O811"/>
    <mergeCell ref="A813:F813"/>
    <mergeCell ref="A814:R814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T751:U75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A772:F812"/>
    <mergeCell ref="G772:I772"/>
    <mergeCell ref="J772:Q772"/>
    <mergeCell ref="G773:Q773"/>
    <mergeCell ref="I775:L775"/>
    <mergeCell ref="N775:O775"/>
    <mergeCell ref="I779:L779"/>
    <mergeCell ref="N779:O77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N755:O755"/>
    <mergeCell ref="G758:I758"/>
    <mergeCell ref="J758:Q758"/>
    <mergeCell ref="G759:Q759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A719:F720"/>
    <mergeCell ref="G719:M719"/>
    <mergeCell ref="N719:Q719"/>
    <mergeCell ref="W719:Y728"/>
    <mergeCell ref="I737:L737"/>
    <mergeCell ref="N737:O737"/>
    <mergeCell ref="T737:U737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G716:J716"/>
    <mergeCell ref="K716:M716"/>
    <mergeCell ref="N716:Q716"/>
    <mergeCell ref="A725:F727"/>
    <mergeCell ref="G725:Q727"/>
    <mergeCell ref="A728:R728"/>
    <mergeCell ref="T711:U71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08:F708"/>
    <mergeCell ref="G708:Q708"/>
    <mergeCell ref="S708:AB708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5512" priority="773" operator="equal">
      <formula>"TRUE"</formula>
    </cfRule>
  </conditionalFormatting>
  <conditionalFormatting sqref="N719:Q719">
    <cfRule type="containsText" dxfId="5511" priority="758" operator="containsText" text="12/31/1916">
      <formula>NOT(ISERROR(SEARCH("12/31/1916",N719)))</formula>
    </cfRule>
    <cfRule type="cellIs" dxfId="5510" priority="777" operator="equal">
      <formula>"DOB not determined"</formula>
    </cfRule>
  </conditionalFormatting>
  <conditionalFormatting sqref="L121:N121">
    <cfRule type="cellIs" dxfId="5509" priority="778" operator="equal">
      <formula>"Not Determined"</formula>
    </cfRule>
  </conditionalFormatting>
  <conditionalFormatting sqref="K68:M68">
    <cfRule type="expression" dxfId="5508" priority="779">
      <formula>K68=30</formula>
    </cfRule>
  </conditionalFormatting>
  <conditionalFormatting sqref="K68:M68">
    <cfRule type="containsText" dxfId="5507" priority="780" operator="containsText" text="#VALUE!">
      <formula>NOT(ISERROR(SEARCH(("#VALUE!"),(K68))))</formula>
    </cfRule>
  </conditionalFormatting>
  <conditionalFormatting sqref="G282 L282">
    <cfRule type="cellIs" dxfId="5506" priority="781" operator="equal">
      <formula>"FALSE"</formula>
    </cfRule>
  </conditionalFormatting>
  <conditionalFormatting sqref="G282 L282">
    <cfRule type="cellIs" dxfId="5505" priority="782" operator="equal">
      <formula>"TRUE"</formula>
    </cfRule>
  </conditionalFormatting>
  <conditionalFormatting sqref="Q123:R123">
    <cfRule type="containsText" dxfId="5504" priority="783" operator="containsText" text="Not">
      <formula>NOT(ISERROR(SEARCH("Not",Q123)))</formula>
    </cfRule>
  </conditionalFormatting>
  <conditionalFormatting sqref="L121:N121">
    <cfRule type="expression" dxfId="5503" priority="784">
      <formula>L121&lt;2</formula>
    </cfRule>
  </conditionalFormatting>
  <conditionalFormatting sqref="Q123:R123">
    <cfRule type="expression" dxfId="5502" priority="785">
      <formula>Q123&lt;31</formula>
    </cfRule>
  </conditionalFormatting>
  <conditionalFormatting sqref="K991:M991">
    <cfRule type="cellIs" dxfId="5501" priority="786" operator="equal">
      <formula>"Input date sent"</formula>
    </cfRule>
  </conditionalFormatting>
  <conditionalFormatting sqref="N71:O82 N93:O104">
    <cfRule type="containsBlanks" dxfId="5500" priority="768">
      <formula>LEN(TRIM(N71))=0</formula>
    </cfRule>
    <cfRule type="cellIs" dxfId="5499" priority="771" operator="lessThan">
      <formula>$K$66</formula>
    </cfRule>
    <cfRule type="cellIs" dxfId="5498" priority="772" operator="greaterThan">
      <formula>$K$68</formula>
    </cfRule>
  </conditionalFormatting>
  <conditionalFormatting sqref="N84:O91">
    <cfRule type="cellIs" dxfId="5497" priority="769" operator="greaterThan">
      <formula>$K$66-1</formula>
    </cfRule>
    <cfRule type="cellIs" dxfId="5496" priority="770" operator="greaterThan">
      <formula>$K$66</formula>
    </cfRule>
  </conditionalFormatting>
  <conditionalFormatting sqref="N71:O82">
    <cfRule type="cellIs" dxfId="5495" priority="767" operator="greaterThan">
      <formula>$L$108</formula>
    </cfRule>
    <cfRule type="containsBlanks" dxfId="5494" priority="787">
      <formula>LEN(TRIM(N71))=0</formula>
    </cfRule>
  </conditionalFormatting>
  <conditionalFormatting sqref="N93:O104">
    <cfRule type="cellIs" dxfId="5493" priority="766" operator="greaterThan">
      <formula>$L$108</formula>
    </cfRule>
  </conditionalFormatting>
  <conditionalFormatting sqref="L122:N122">
    <cfRule type="cellIs" dxfId="5492" priority="765" operator="greaterThan">
      <formula>$Q$122</formula>
    </cfRule>
  </conditionalFormatting>
  <conditionalFormatting sqref="L269:N269">
    <cfRule type="containsBlanks" dxfId="5491" priority="763">
      <formula>LEN(TRIM(L269))=0</formula>
    </cfRule>
    <cfRule type="cellIs" dxfId="5490" priority="764" operator="lessThan">
      <formula>$Q$269</formula>
    </cfRule>
  </conditionalFormatting>
  <conditionalFormatting sqref="Q129:R129">
    <cfRule type="cellIs" dxfId="5489" priority="761" operator="equal">
      <formula>"12/30/3796"</formula>
    </cfRule>
  </conditionalFormatting>
  <conditionalFormatting sqref="Q129:R129">
    <cfRule type="cellIs" dxfId="5488" priority="762" operator="equal">
      <formula>"Not Determined"</formula>
    </cfRule>
  </conditionalFormatting>
  <conditionalFormatting sqref="Q270:R270">
    <cfRule type="expression" dxfId="5487" priority="759">
      <formula>Q270=693596</formula>
    </cfRule>
  </conditionalFormatting>
  <conditionalFormatting sqref="Q270:R270">
    <cfRule type="cellIs" dxfId="5486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5485" priority="774" operator="equal">
      <formula>"N/A"</formula>
    </cfRule>
    <cfRule type="cellIs" dxfId="5484" priority="775" operator="equal">
      <formula>100%</formula>
    </cfRule>
    <cfRule type="cellIs" dxfId="5483" priority="776" operator="lessThan">
      <formula>"100%"</formula>
    </cfRule>
  </conditionalFormatting>
  <conditionalFormatting sqref="Q6">
    <cfRule type="containsText" dxfId="5482" priority="755" operator="containsText" text="119">
      <formula>NOT(ISERROR(SEARCH(("119"),(Q6))))</formula>
    </cfRule>
  </conditionalFormatting>
  <conditionalFormatting sqref="D8:F8 J6 I8:J8">
    <cfRule type="containsText" dxfId="5481" priority="756" operator="containsText" text="Reeval">
      <formula>NOT(ISERROR(SEARCH(("Reeval"),(D6))))</formula>
    </cfRule>
  </conditionalFormatting>
  <conditionalFormatting sqref="D8:F8 J6 I8:J8">
    <cfRule type="containsText" dxfId="5480" priority="757" operator="containsText" text="Initial">
      <formula>NOT(ISERROR(SEARCH(("Initial"),(D6))))</formula>
    </cfRule>
  </conditionalFormatting>
  <conditionalFormatting sqref="A5:C5 J3:J4 A6">
    <cfRule type="cellIs" dxfId="5479" priority="754" operator="equal">
      <formula>"Confidential"</formula>
    </cfRule>
  </conditionalFormatting>
  <conditionalFormatting sqref="T15:U15">
    <cfRule type="containsText" dxfId="5478" priority="753" operator="containsText" text="Select">
      <formula>NOT(ISERROR(SEARCH("Select",T15)))</formula>
    </cfRule>
  </conditionalFormatting>
  <conditionalFormatting sqref="T21:U21">
    <cfRule type="containsText" dxfId="5477" priority="752" operator="containsText" text="Select">
      <formula>NOT(ISERROR(SEARCH("Select",T21)))</formula>
    </cfRule>
  </conditionalFormatting>
  <conditionalFormatting sqref="T28:U28">
    <cfRule type="containsText" dxfId="5476" priority="751" operator="containsText" text="Select">
      <formula>NOT(ISERROR(SEARCH("Select",T28)))</formula>
    </cfRule>
  </conditionalFormatting>
  <conditionalFormatting sqref="T37:U37">
    <cfRule type="containsText" dxfId="5475" priority="750" operator="containsText" text="Select">
      <formula>NOT(ISERROR(SEARCH("Select",T37)))</formula>
    </cfRule>
  </conditionalFormatting>
  <conditionalFormatting sqref="T40:U40">
    <cfRule type="containsText" dxfId="5474" priority="749" operator="containsText" text="Select">
      <formula>NOT(ISERROR(SEARCH("Select",T40)))</formula>
    </cfRule>
  </conditionalFormatting>
  <conditionalFormatting sqref="T43:U43">
    <cfRule type="containsText" dxfId="5473" priority="748" operator="containsText" text="Select">
      <formula>NOT(ISERROR(SEARCH("Select",T43)))</formula>
    </cfRule>
  </conditionalFormatting>
  <conditionalFormatting sqref="G55:G61">
    <cfRule type="cellIs" dxfId="5472" priority="747" operator="equal">
      <formula>"TRUE"</formula>
    </cfRule>
  </conditionalFormatting>
  <conditionalFormatting sqref="T53:U53">
    <cfRule type="containsText" dxfId="5471" priority="746" operator="containsText" text="Select">
      <formula>NOT(ISERROR(SEARCH("Select",T53)))</formula>
    </cfRule>
  </conditionalFormatting>
  <conditionalFormatting sqref="O48:P48 O52:P52 O56:P56 O60:P60">
    <cfRule type="containsText" dxfId="5470" priority="745" operator="containsText" text="Select">
      <formula>NOT(ISERROR(SEARCH("Select",O48)))</formula>
    </cfRule>
  </conditionalFormatting>
  <conditionalFormatting sqref="T66:U66">
    <cfRule type="containsText" dxfId="5469" priority="744" operator="containsText" text="Select">
      <formula>NOT(ISERROR(SEARCH("Select",T66)))</formula>
    </cfRule>
  </conditionalFormatting>
  <conditionalFormatting sqref="T73:U73">
    <cfRule type="containsText" dxfId="5468" priority="743" operator="containsText" text="Select">
      <formula>NOT(ISERROR(SEARCH("Select",T73)))</formula>
    </cfRule>
  </conditionalFormatting>
  <conditionalFormatting sqref="T85:U85">
    <cfRule type="containsText" dxfId="5467" priority="742" operator="containsText" text="Select">
      <formula>NOT(ISERROR(SEARCH("Select",T85)))</formula>
    </cfRule>
  </conditionalFormatting>
  <conditionalFormatting sqref="T95:U95">
    <cfRule type="containsText" dxfId="5466" priority="741" operator="containsText" text="Select">
      <formula>NOT(ISERROR(SEARCH("Select",T95)))</formula>
    </cfRule>
  </conditionalFormatting>
  <conditionalFormatting sqref="T106:U106">
    <cfRule type="containsText" dxfId="5465" priority="740" operator="containsText" text="Select">
      <formula>NOT(ISERROR(SEARCH("Select",T106)))</formula>
    </cfRule>
  </conditionalFormatting>
  <conditionalFormatting sqref="T110:U110">
    <cfRule type="containsText" dxfId="5464" priority="739" operator="containsText" text="Select">
      <formula>NOT(ISERROR(SEARCH("Select",T110)))</formula>
    </cfRule>
  </conditionalFormatting>
  <conditionalFormatting sqref="T113:U113">
    <cfRule type="containsText" dxfId="5463" priority="738" operator="containsText" text="Select">
      <formula>NOT(ISERROR(SEARCH("Select",T113)))</formula>
    </cfRule>
  </conditionalFormatting>
  <conditionalFormatting sqref="T116:U116">
    <cfRule type="containsText" dxfId="5462" priority="737" operator="containsText" text="Select">
      <formula>NOT(ISERROR(SEARCH("Select",T116)))</formula>
    </cfRule>
  </conditionalFormatting>
  <conditionalFormatting sqref="T119:U119">
    <cfRule type="containsText" dxfId="5461" priority="736" operator="containsText" text="Select">
      <formula>NOT(ISERROR(SEARCH("Select",T119)))</formula>
    </cfRule>
  </conditionalFormatting>
  <conditionalFormatting sqref="T122:U122">
    <cfRule type="containsText" dxfId="5460" priority="735" operator="containsText" text="Select">
      <formula>NOT(ISERROR(SEARCH("Select",T122)))</formula>
    </cfRule>
  </conditionalFormatting>
  <conditionalFormatting sqref="T125:U125">
    <cfRule type="containsText" dxfId="5459" priority="734" operator="containsText" text="Select">
      <formula>NOT(ISERROR(SEARCH("Select",T125)))</formula>
    </cfRule>
  </conditionalFormatting>
  <conditionalFormatting sqref="T128:U128">
    <cfRule type="containsText" dxfId="5458" priority="733" operator="containsText" text="Select">
      <formula>NOT(ISERROR(SEARCH("Select",T128)))</formula>
    </cfRule>
  </conditionalFormatting>
  <conditionalFormatting sqref="T131:U131">
    <cfRule type="containsText" dxfId="5457" priority="732" operator="containsText" text="Select">
      <formula>NOT(ISERROR(SEARCH("Select",T131)))</formula>
    </cfRule>
  </conditionalFormatting>
  <conditionalFormatting sqref="T138:U138">
    <cfRule type="containsText" dxfId="5456" priority="731" operator="containsText" text="Select">
      <formula>NOT(ISERROR(SEARCH("Select",T138)))</formula>
    </cfRule>
  </conditionalFormatting>
  <conditionalFormatting sqref="M145:N145">
    <cfRule type="containsText" dxfId="5455" priority="730" operator="containsText" text="Select">
      <formula>NOT(ISERROR(SEARCH("Select",M145)))</formula>
    </cfRule>
  </conditionalFormatting>
  <conditionalFormatting sqref="M149:N149">
    <cfRule type="containsText" dxfId="5454" priority="729" operator="containsText" text="Select">
      <formula>NOT(ISERROR(SEARCH("Select",M149)))</formula>
    </cfRule>
  </conditionalFormatting>
  <conditionalFormatting sqref="M153:N153">
    <cfRule type="containsText" dxfId="5453" priority="728" operator="containsText" text="Select">
      <formula>NOT(ISERROR(SEARCH("Select",M153)))</formula>
    </cfRule>
  </conditionalFormatting>
  <conditionalFormatting sqref="M157:N157">
    <cfRule type="containsText" dxfId="5452" priority="727" operator="containsText" text="Select">
      <formula>NOT(ISERROR(SEARCH("Select",M157)))</formula>
    </cfRule>
  </conditionalFormatting>
  <conditionalFormatting sqref="M161:N161">
    <cfRule type="containsText" dxfId="5451" priority="726" operator="containsText" text="Select">
      <formula>NOT(ISERROR(SEARCH("Select",M161)))</formula>
    </cfRule>
  </conditionalFormatting>
  <conditionalFormatting sqref="M165:N165">
    <cfRule type="containsText" dxfId="5450" priority="725" operator="containsText" text="Select">
      <formula>NOT(ISERROR(SEARCH("Select",M165)))</formula>
    </cfRule>
  </conditionalFormatting>
  <conditionalFormatting sqref="M169:N169">
    <cfRule type="containsText" dxfId="5449" priority="724" operator="containsText" text="Select">
      <formula>NOT(ISERROR(SEARCH("Select",M169)))</formula>
    </cfRule>
  </conditionalFormatting>
  <conditionalFormatting sqref="M173:N173">
    <cfRule type="containsText" dxfId="5448" priority="723" operator="containsText" text="Select">
      <formula>NOT(ISERROR(SEARCH("Select",M173)))</formula>
    </cfRule>
  </conditionalFormatting>
  <conditionalFormatting sqref="M177:N177">
    <cfRule type="containsText" dxfId="5447" priority="722" operator="containsText" text="Select">
      <formula>NOT(ISERROR(SEARCH("Select",M177)))</formula>
    </cfRule>
  </conditionalFormatting>
  <conditionalFormatting sqref="M181:N181">
    <cfRule type="containsText" dxfId="5446" priority="721" operator="containsText" text="Select">
      <formula>NOT(ISERROR(SEARCH("Select",M181)))</formula>
    </cfRule>
  </conditionalFormatting>
  <conditionalFormatting sqref="M189:N189">
    <cfRule type="containsText" dxfId="5445" priority="720" operator="containsText" text="Select">
      <formula>NOT(ISERROR(SEARCH("Select",M189)))</formula>
    </cfRule>
  </conditionalFormatting>
  <conditionalFormatting sqref="M193:N193">
    <cfRule type="containsText" dxfId="5444" priority="719" operator="containsText" text="Select">
      <formula>NOT(ISERROR(SEARCH("Select",M193)))</formula>
    </cfRule>
  </conditionalFormatting>
  <conditionalFormatting sqref="M197:N197">
    <cfRule type="containsText" dxfId="5443" priority="718" operator="containsText" text="Select">
      <formula>NOT(ISERROR(SEARCH("Select",M197)))</formula>
    </cfRule>
  </conditionalFormatting>
  <conditionalFormatting sqref="M201:N201">
    <cfRule type="containsText" dxfId="5442" priority="717" operator="containsText" text="Select">
      <formula>NOT(ISERROR(SEARCH("Select",M201)))</formula>
    </cfRule>
  </conditionalFormatting>
  <conditionalFormatting sqref="M205:N205">
    <cfRule type="containsText" dxfId="5441" priority="716" operator="containsText" text="Select">
      <formula>NOT(ISERROR(SEARCH("Select",M205)))</formula>
    </cfRule>
  </conditionalFormatting>
  <conditionalFormatting sqref="M209:N209">
    <cfRule type="containsText" dxfId="5440" priority="715" operator="containsText" text="Select">
      <formula>NOT(ISERROR(SEARCH("Select",M209)))</formula>
    </cfRule>
  </conditionalFormatting>
  <conditionalFormatting sqref="I217:J217">
    <cfRule type="containsText" dxfId="5439" priority="714" operator="containsText" text="Select">
      <formula>NOT(ISERROR(SEARCH("Select",I217)))</formula>
    </cfRule>
  </conditionalFormatting>
  <conditionalFormatting sqref="O222:P222">
    <cfRule type="containsText" dxfId="5438" priority="713" operator="containsText" text="Select">
      <formula>NOT(ISERROR(SEARCH("Select",O222)))</formula>
    </cfRule>
  </conditionalFormatting>
  <conditionalFormatting sqref="I222:J222">
    <cfRule type="containsText" dxfId="5437" priority="711" operator="containsText" text="Select">
      <formula>NOT(ISERROR(SEARCH("Select",I222)))</formula>
    </cfRule>
  </conditionalFormatting>
  <conditionalFormatting sqref="O217:P217">
    <cfRule type="containsText" dxfId="5436" priority="712" operator="containsText" text="Select">
      <formula>NOT(ISERROR(SEARCH("Select",O217)))</formula>
    </cfRule>
  </conditionalFormatting>
  <conditionalFormatting sqref="I217:J217 O217:P217 O222:P222 I222:J222">
    <cfRule type="containsText" dxfId="5435" priority="710" operator="containsText" text="No">
      <formula>NOT(ISERROR(SEARCH("No",I217)))</formula>
    </cfRule>
  </conditionalFormatting>
  <conditionalFormatting sqref="I237:J237">
    <cfRule type="containsText" dxfId="5434" priority="709" operator="containsText" text="Select">
      <formula>NOT(ISERROR(SEARCH("Select",I237)))</formula>
    </cfRule>
  </conditionalFormatting>
  <conditionalFormatting sqref="O242:P242">
    <cfRule type="containsText" dxfId="5433" priority="708" operator="containsText" text="Select">
      <formula>NOT(ISERROR(SEARCH("Select",O242)))</formula>
    </cfRule>
  </conditionalFormatting>
  <conditionalFormatting sqref="I242:J242">
    <cfRule type="containsText" dxfId="5432" priority="706" operator="containsText" text="Select">
      <formula>NOT(ISERROR(SEARCH("Select",I242)))</formula>
    </cfRule>
  </conditionalFormatting>
  <conditionalFormatting sqref="O237:P237">
    <cfRule type="containsText" dxfId="5431" priority="707" operator="containsText" text="Select">
      <formula>NOT(ISERROR(SEARCH("Select",O237)))</formula>
    </cfRule>
  </conditionalFormatting>
  <conditionalFormatting sqref="N251:Q251">
    <cfRule type="containsText" dxfId="5430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5429" priority="704" operator="containsText" text="Select">
      <formula>NOT(ISERROR(SEARCH("Select",I237)))</formula>
    </cfRule>
  </conditionalFormatting>
  <conditionalFormatting sqref="J283:K283">
    <cfRule type="containsText" dxfId="5428" priority="703" operator="containsText" text="Select">
      <formula>NOT(ISERROR(SEARCH("Select",J283)))</formula>
    </cfRule>
  </conditionalFormatting>
  <conditionalFormatting sqref="P107:Q107">
    <cfRule type="containsText" dxfId="5427" priority="701" operator="containsText" text="No">
      <formula>NOT(ISERROR(SEARCH("No",P107)))</formula>
    </cfRule>
    <cfRule type="containsText" dxfId="5426" priority="702" operator="containsText" text="Select">
      <formula>NOT(ISERROR(SEARCH("Select",P107)))</formula>
    </cfRule>
  </conditionalFormatting>
  <conditionalFormatting sqref="O60:P60 O56:P56 O52:P52 O48:P48">
    <cfRule type="containsText" dxfId="5425" priority="700" operator="containsText" text="No">
      <formula>NOT(ISERROR(SEARCH("No",O48)))</formula>
    </cfRule>
  </conditionalFormatting>
  <conditionalFormatting sqref="I217:J217 O217:P217 I222:J222 O222:P222">
    <cfRule type="containsText" dxfId="5424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5423" priority="698" operator="containsText" text="Unexcuse">
      <formula>NOT(ISERROR(SEARCH("Unexcuse",I237)))</formula>
    </cfRule>
  </conditionalFormatting>
  <conditionalFormatting sqref="L10:M10">
    <cfRule type="containsText" dxfId="5422" priority="697" operator="containsText" text="Select">
      <formula>NOT(ISERROR(SEARCH("Select",L10)))</formula>
    </cfRule>
  </conditionalFormatting>
  <conditionalFormatting sqref="L10:M10">
    <cfRule type="containsText" dxfId="5421" priority="696" operator="containsText" text="No">
      <formula>NOT(ISERROR(SEARCH("No",L10)))</formula>
    </cfRule>
  </conditionalFormatting>
  <conditionalFormatting sqref="O292:P292">
    <cfRule type="containsText" dxfId="5420" priority="694" operator="containsText" text="Select">
      <formula>NOT(ISERROR(SEARCH("Select",O292)))</formula>
    </cfRule>
  </conditionalFormatting>
  <conditionalFormatting sqref="N570:O570">
    <cfRule type="containsText" dxfId="5419" priority="690" operator="containsText" text="Select">
      <formula>NOT(ISERROR(SEARCH("Select",N570)))</formula>
    </cfRule>
  </conditionalFormatting>
  <conditionalFormatting sqref="I607:J607">
    <cfRule type="containsText" dxfId="5418" priority="671" operator="containsText" text="Select">
      <formula>NOT(ISERROR(SEARCH("Select",I607)))</formula>
    </cfRule>
  </conditionalFormatting>
  <conditionalFormatting sqref="N574:O574">
    <cfRule type="containsText" dxfId="5417" priority="688" operator="containsText" text="Select">
      <formula>NOT(ISERROR(SEARCH("Select",N574)))</formula>
    </cfRule>
  </conditionalFormatting>
  <conditionalFormatting sqref="O292:P292 J283:K283">
    <cfRule type="containsText" dxfId="5416" priority="695" operator="containsText" text="No">
      <formula>NOT(ISERROR(SEARCH("No",J283)))</formula>
    </cfRule>
  </conditionalFormatting>
  <conditionalFormatting sqref="I423:J423">
    <cfRule type="containsText" dxfId="5415" priority="365" operator="containsText" text="Select">
      <formula>NOT(ISERROR(SEARCH("Select",I423)))</formula>
    </cfRule>
  </conditionalFormatting>
  <conditionalFormatting sqref="I347:J347">
    <cfRule type="containsText" dxfId="5414" priority="488" operator="containsText" text="No">
      <formula>NOT(ISERROR(SEARCH("No",I347)))</formula>
    </cfRule>
  </conditionalFormatting>
  <conditionalFormatting sqref="O401:P402">
    <cfRule type="containsText" dxfId="5413" priority="390" operator="containsText" text="Select">
      <formula>NOT(ISERROR(SEARCH("Select",O401)))</formula>
    </cfRule>
  </conditionalFormatting>
  <conditionalFormatting sqref="O401:P402">
    <cfRule type="containsText" dxfId="5412" priority="389" operator="containsText" text="No">
      <formula>NOT(ISERROR(SEARCH("No",O401)))</formula>
    </cfRule>
  </conditionalFormatting>
  <conditionalFormatting sqref="N385:O385">
    <cfRule type="containsText" dxfId="5411" priority="415" operator="containsText" text="Select">
      <formula>NOT(ISERROR(SEARCH("Select",N385)))</formula>
    </cfRule>
  </conditionalFormatting>
  <conditionalFormatting sqref="N385:O385">
    <cfRule type="containsText" dxfId="5410" priority="414" operator="containsText" text="No">
      <formula>NOT(ISERROR(SEARCH("No",N385)))</formula>
    </cfRule>
  </conditionalFormatting>
  <conditionalFormatting sqref="J363:K364 J368:K371">
    <cfRule type="containsText" dxfId="5409" priority="463" operator="containsText" text="No">
      <formula>NOT(ISERROR(SEARCH("No",J363)))</formula>
    </cfRule>
  </conditionalFormatting>
  <conditionalFormatting sqref="I362:J362">
    <cfRule type="containsText" dxfId="5408" priority="462" operator="containsText" text="Select">
      <formula>NOT(ISERROR(SEARCH("Select",I362)))</formula>
    </cfRule>
  </conditionalFormatting>
  <conditionalFormatting sqref="I423:J423">
    <cfRule type="containsText" dxfId="5407" priority="364" operator="containsText" text="No">
      <formula>NOT(ISERROR(SEARCH("No",I423)))</formula>
    </cfRule>
  </conditionalFormatting>
  <conditionalFormatting sqref="O340:P340">
    <cfRule type="containsText" dxfId="5406" priority="487" operator="containsText" text="Select">
      <formula>NOT(ISERROR(SEARCH("Select",O340)))</formula>
    </cfRule>
  </conditionalFormatting>
  <conditionalFormatting sqref="O325:P326">
    <cfRule type="containsText" dxfId="5405" priority="513" operator="containsText" text="No">
      <formula>NOT(ISERROR(SEARCH("No",O325)))</formula>
    </cfRule>
  </conditionalFormatting>
  <conditionalFormatting sqref="N324:O324">
    <cfRule type="containsText" dxfId="5404" priority="512" operator="containsText" text="Select">
      <formula>NOT(ISERROR(SEARCH("Select",N324)))</formula>
    </cfRule>
  </conditionalFormatting>
  <conditionalFormatting sqref="N309:O309">
    <cfRule type="containsText" dxfId="5403" priority="538" operator="containsText" text="No">
      <formula>NOT(ISERROR(SEARCH("No",N309)))</formula>
    </cfRule>
  </conditionalFormatting>
  <conditionalFormatting sqref="O314:P314">
    <cfRule type="containsText" dxfId="5402" priority="537" operator="containsText" text="Select">
      <formula>NOT(ISERROR(SEARCH("Select",O314)))</formula>
    </cfRule>
  </conditionalFormatting>
  <conditionalFormatting sqref="J302:K302">
    <cfRule type="containsText" dxfId="5401" priority="562" operator="containsText" text="Select">
      <formula>NOT(ISERROR(SEARCH("Select",J302)))</formula>
    </cfRule>
  </conditionalFormatting>
  <conditionalFormatting sqref="I282:J282">
    <cfRule type="containsText" dxfId="5400" priority="590" operator="containsText" text="Select">
      <formula>NOT(ISERROR(SEARCH("Select",I282)))</formula>
    </cfRule>
  </conditionalFormatting>
  <conditionalFormatting sqref="I282:J282">
    <cfRule type="containsText" dxfId="5399" priority="589" operator="containsText" text="No">
      <formula>NOT(ISERROR(SEARCH("No",I282)))</formula>
    </cfRule>
  </conditionalFormatting>
  <conditionalFormatting sqref="N566:O566">
    <cfRule type="containsText" dxfId="5398" priority="692" operator="containsText" text="Select">
      <formula>NOT(ISERROR(SEARCH("Select",N566)))</formula>
    </cfRule>
  </conditionalFormatting>
  <conditionalFormatting sqref="N566:O566">
    <cfRule type="containsText" dxfId="5397" priority="693" operator="containsText" text="No">
      <formula>NOT(ISERROR(SEARCH("No",N566)))</formula>
    </cfRule>
  </conditionalFormatting>
  <conditionalFormatting sqref="N570:O570">
    <cfRule type="containsText" dxfId="5396" priority="691" operator="containsText" text="No">
      <formula>NOT(ISERROR(SEARCH("No",N570)))</formula>
    </cfRule>
  </conditionalFormatting>
  <conditionalFormatting sqref="N574:O574">
    <cfRule type="containsText" dxfId="5395" priority="689" operator="containsText" text="No">
      <formula>NOT(ISERROR(SEARCH("No",N574)))</formula>
    </cfRule>
  </conditionalFormatting>
  <conditionalFormatting sqref="N584:O584">
    <cfRule type="containsText" dxfId="5394" priority="684" operator="containsText" text="Select">
      <formula>NOT(ISERROR(SEARCH("Select",N584)))</formula>
    </cfRule>
  </conditionalFormatting>
  <conditionalFormatting sqref="N588:O588">
    <cfRule type="containsText" dxfId="5393" priority="682" operator="containsText" text="Select">
      <formula>NOT(ISERROR(SEARCH("Select",N588)))</formula>
    </cfRule>
  </conditionalFormatting>
  <conditionalFormatting sqref="N580:O580">
    <cfRule type="containsText" dxfId="5392" priority="686" operator="containsText" text="Select">
      <formula>NOT(ISERROR(SEARCH("Select",N580)))</formula>
    </cfRule>
  </conditionalFormatting>
  <conditionalFormatting sqref="N580:O580">
    <cfRule type="containsText" dxfId="5391" priority="687" operator="containsText" text="No">
      <formula>NOT(ISERROR(SEARCH("No",N580)))</formula>
    </cfRule>
  </conditionalFormatting>
  <conditionalFormatting sqref="N584:O584">
    <cfRule type="containsText" dxfId="5390" priority="685" operator="containsText" text="No">
      <formula>NOT(ISERROR(SEARCH("No",N584)))</formula>
    </cfRule>
  </conditionalFormatting>
  <conditionalFormatting sqref="N588:O588">
    <cfRule type="containsText" dxfId="5389" priority="683" operator="containsText" text="No">
      <formula>NOT(ISERROR(SEARCH("No",N588)))</formula>
    </cfRule>
  </conditionalFormatting>
  <conditionalFormatting sqref="I597:J597">
    <cfRule type="containsText" dxfId="5388" priority="681" operator="containsText" text="Select">
      <formula>NOT(ISERROR(SEARCH("Select",I597)))</formula>
    </cfRule>
  </conditionalFormatting>
  <conditionalFormatting sqref="I597:J597">
    <cfRule type="containsText" dxfId="5387" priority="680" operator="containsText" text="Not Addressed">
      <formula>NOT(ISERROR(SEARCH("Not Addressed",I597)))</formula>
    </cfRule>
  </conditionalFormatting>
  <conditionalFormatting sqref="N607:O607">
    <cfRule type="containsText" dxfId="5386" priority="679" operator="containsText" text="Select">
      <formula>NOT(ISERROR(SEARCH("Select",N607)))</formula>
    </cfRule>
  </conditionalFormatting>
  <conditionalFormatting sqref="N607:O607">
    <cfRule type="containsText" dxfId="5385" priority="678" operator="containsText" text="Not Addressed">
      <formula>NOT(ISERROR(SEARCH("Not Addressed",N607)))</formula>
    </cfRule>
  </conditionalFormatting>
  <conditionalFormatting sqref="N597:O597">
    <cfRule type="containsText" dxfId="5384" priority="677" operator="containsText" text="Select">
      <formula>NOT(ISERROR(SEARCH("Select",N597)))</formula>
    </cfRule>
  </conditionalFormatting>
  <conditionalFormatting sqref="N597:O597">
    <cfRule type="containsText" dxfId="5383" priority="676" operator="containsText" text="Not Addressed">
      <formula>NOT(ISERROR(SEARCH("Not Addressed",N597)))</formula>
    </cfRule>
  </conditionalFormatting>
  <conditionalFormatting sqref="I602:J602">
    <cfRule type="containsText" dxfId="5382" priority="675" operator="containsText" text="Select">
      <formula>NOT(ISERROR(SEARCH("Select",I602)))</formula>
    </cfRule>
  </conditionalFormatting>
  <conditionalFormatting sqref="I602:J602">
    <cfRule type="containsText" dxfId="5381" priority="674" operator="containsText" text="Not Addressed">
      <formula>NOT(ISERROR(SEARCH("Not Addressed",I602)))</formula>
    </cfRule>
  </conditionalFormatting>
  <conditionalFormatting sqref="N602:O602">
    <cfRule type="containsText" dxfId="5380" priority="673" operator="containsText" text="Select">
      <formula>NOT(ISERROR(SEARCH("Select",N602)))</formula>
    </cfRule>
  </conditionalFormatting>
  <conditionalFormatting sqref="N602:O602">
    <cfRule type="containsText" dxfId="5379" priority="672" operator="containsText" text="Not Addressed">
      <formula>NOT(ISERROR(SEARCH("Not Addressed",N602)))</formula>
    </cfRule>
  </conditionalFormatting>
  <conditionalFormatting sqref="I607:J607">
    <cfRule type="containsText" dxfId="5378" priority="670" operator="containsText" text="Not Addressed">
      <formula>NOT(ISERROR(SEARCH("Not Addressed",I607)))</formula>
    </cfRule>
  </conditionalFormatting>
  <conditionalFormatting sqref="I612:J612">
    <cfRule type="containsText" dxfId="5377" priority="669" operator="containsText" text="Select">
      <formula>NOT(ISERROR(SEARCH("Select",I612)))</formula>
    </cfRule>
  </conditionalFormatting>
  <conditionalFormatting sqref="I612:J612">
    <cfRule type="containsText" dxfId="5376" priority="668" operator="containsText" text="Not Addressed">
      <formula>NOT(ISERROR(SEARCH("Not Addressed",I612)))</formula>
    </cfRule>
  </conditionalFormatting>
  <conditionalFormatting sqref="I618:L618">
    <cfRule type="containsText" dxfId="5375" priority="666" operator="containsText" text="Not Addressed">
      <formula>NOT(ISERROR(SEARCH("Not Addressed",I618)))</formula>
    </cfRule>
    <cfRule type="containsText" dxfId="5374" priority="667" operator="containsText" text="Select">
      <formula>NOT(ISERROR(SEARCH("Select",I618)))</formula>
    </cfRule>
  </conditionalFormatting>
  <conditionalFormatting sqref="N624:O624">
    <cfRule type="endsWith" dxfId="5373" priority="663" operator="endsWith" text="Addressed">
      <formula>RIGHT(N624,LEN("Addressed"))="Addressed"</formula>
    </cfRule>
    <cfRule type="containsText" dxfId="5372" priority="664" operator="containsText" text="Select">
      <formula>NOT(ISERROR(SEARCH("Select",N624)))</formula>
    </cfRule>
  </conditionalFormatting>
  <conditionalFormatting sqref="N624:O624">
    <cfRule type="endsWith" dxfId="5371" priority="665" operator="endsWith" text="No">
      <formula>RIGHT(N624,LEN("No"))="No"</formula>
    </cfRule>
  </conditionalFormatting>
  <conditionalFormatting sqref="N632:O632 N628:O628">
    <cfRule type="endsWith" dxfId="5370" priority="660" operator="endsWith" text="Addressed">
      <formula>RIGHT(N628,LEN("Addressed"))="Addressed"</formula>
    </cfRule>
    <cfRule type="containsText" dxfId="5369" priority="661" operator="containsText" text="Select">
      <formula>NOT(ISERROR(SEARCH("Select",N628)))</formula>
    </cfRule>
  </conditionalFormatting>
  <conditionalFormatting sqref="N632:O632 N628:O628">
    <cfRule type="endsWith" dxfId="5368" priority="662" operator="endsWith" text="No">
      <formula>RIGHT(N628,LEN("No"))="No"</formula>
    </cfRule>
  </conditionalFormatting>
  <conditionalFormatting sqref="I645:J645">
    <cfRule type="endsWith" dxfId="5367" priority="657" operator="endsWith" text="No">
      <formula>RIGHT(I645,LEN("No"))="No"</formula>
    </cfRule>
    <cfRule type="containsText" dxfId="5366" priority="659" operator="containsText" text="Select">
      <formula>NOT(ISERROR(SEARCH("Select",I645)))</formula>
    </cfRule>
  </conditionalFormatting>
  <conditionalFormatting sqref="I645:J645">
    <cfRule type="containsText" dxfId="5365" priority="658" operator="containsText" text="Not Addressed">
      <formula>NOT(ISERROR(SEARCH("Not Addressed",I645)))</formula>
    </cfRule>
  </conditionalFormatting>
  <conditionalFormatting sqref="N645:O645">
    <cfRule type="endsWith" dxfId="5364" priority="654" operator="endsWith" text="No">
      <formula>RIGHT(N645,LEN("No"))="No"</formula>
    </cfRule>
    <cfRule type="containsText" dxfId="5363" priority="656" operator="containsText" text="Select">
      <formula>NOT(ISERROR(SEARCH("Select",N645)))</formula>
    </cfRule>
  </conditionalFormatting>
  <conditionalFormatting sqref="N645:O645">
    <cfRule type="containsText" dxfId="5362" priority="655" operator="containsText" text="Not Addressed">
      <formula>NOT(ISERROR(SEARCH("Not Addressed",N645)))</formula>
    </cfRule>
  </conditionalFormatting>
  <conditionalFormatting sqref="I650:J650">
    <cfRule type="endsWith" dxfId="5361" priority="651" operator="endsWith" text="No">
      <formula>RIGHT(I650,LEN("No"))="No"</formula>
    </cfRule>
    <cfRule type="containsText" dxfId="5360" priority="653" operator="containsText" text="Select">
      <formula>NOT(ISERROR(SEARCH("Select",I650)))</formula>
    </cfRule>
  </conditionalFormatting>
  <conditionalFormatting sqref="I650:J650">
    <cfRule type="containsText" dxfId="5359" priority="652" operator="containsText" text="Not Addressed">
      <formula>NOT(ISERROR(SEARCH("Not Addressed",I650)))</formula>
    </cfRule>
  </conditionalFormatting>
  <conditionalFormatting sqref="I660:J660">
    <cfRule type="endsWith" dxfId="5358" priority="648" operator="endsWith" text="No">
      <formula>RIGHT(I660,LEN("No"))="No"</formula>
    </cfRule>
    <cfRule type="containsText" dxfId="5357" priority="650" operator="containsText" text="Select">
      <formula>NOT(ISERROR(SEARCH("Select",I660)))</formula>
    </cfRule>
  </conditionalFormatting>
  <conditionalFormatting sqref="I660:J660">
    <cfRule type="containsText" dxfId="5356" priority="649" operator="containsText" text="Not Addressed">
      <formula>NOT(ISERROR(SEARCH("Not Addressed",I660)))</formula>
    </cfRule>
  </conditionalFormatting>
  <conditionalFormatting sqref="N660:O660">
    <cfRule type="endsWith" dxfId="5355" priority="645" operator="endsWith" text="No">
      <formula>RIGHT(N660,LEN("No"))="No"</formula>
    </cfRule>
    <cfRule type="containsText" dxfId="5354" priority="647" operator="containsText" text="Select">
      <formula>NOT(ISERROR(SEARCH("Select",N660)))</formula>
    </cfRule>
  </conditionalFormatting>
  <conditionalFormatting sqref="N660:O660">
    <cfRule type="containsText" dxfId="5353" priority="646" operator="containsText" text="Not Addressed">
      <formula>NOT(ISERROR(SEARCH("Not Addressed",N660)))</formula>
    </cfRule>
  </conditionalFormatting>
  <conditionalFormatting sqref="I665:J665">
    <cfRule type="endsWith" dxfId="5352" priority="642" operator="endsWith" text="No">
      <formula>RIGHT(I665,LEN("No"))="No"</formula>
    </cfRule>
    <cfRule type="containsText" dxfId="5351" priority="644" operator="containsText" text="Select">
      <formula>NOT(ISERROR(SEARCH("Select",I665)))</formula>
    </cfRule>
  </conditionalFormatting>
  <conditionalFormatting sqref="I665:J665">
    <cfRule type="containsText" dxfId="5350" priority="643" operator="containsText" text="Not Addressed">
      <formula>NOT(ISERROR(SEARCH("Not Addressed",I665)))</formula>
    </cfRule>
  </conditionalFormatting>
  <conditionalFormatting sqref="I676:J676">
    <cfRule type="endsWith" dxfId="5349" priority="639" operator="endsWith" text="No">
      <formula>RIGHT(I676,LEN("No"))="No"</formula>
    </cfRule>
    <cfRule type="containsText" dxfId="5348" priority="641" operator="containsText" text="Select">
      <formula>NOT(ISERROR(SEARCH("Select",I676)))</formula>
    </cfRule>
  </conditionalFormatting>
  <conditionalFormatting sqref="I676:J676">
    <cfRule type="containsText" dxfId="5347" priority="640" operator="containsText" text="Not Addressed">
      <formula>NOT(ISERROR(SEARCH("Not Addressed",I676)))</formula>
    </cfRule>
  </conditionalFormatting>
  <conditionalFormatting sqref="N676:O676">
    <cfRule type="endsWith" dxfId="5346" priority="636" operator="endsWith" text="No">
      <formula>RIGHT(N676,LEN("No"))="No"</formula>
    </cfRule>
    <cfRule type="containsText" dxfId="5345" priority="638" operator="containsText" text="Select">
      <formula>NOT(ISERROR(SEARCH("Select",N676)))</formula>
    </cfRule>
  </conditionalFormatting>
  <conditionalFormatting sqref="N676:O676">
    <cfRule type="containsText" dxfId="5344" priority="637" operator="containsText" text="Not Addressed">
      <formula>NOT(ISERROR(SEARCH("Not Addressed",N676)))</formula>
    </cfRule>
  </conditionalFormatting>
  <conditionalFormatting sqref="I681:J681">
    <cfRule type="endsWith" dxfId="5343" priority="633" operator="endsWith" text="No">
      <formula>RIGHT(I681,LEN("No"))="No"</formula>
    </cfRule>
    <cfRule type="containsText" dxfId="5342" priority="635" operator="containsText" text="Select">
      <formula>NOT(ISERROR(SEARCH("Select",I681)))</formula>
    </cfRule>
  </conditionalFormatting>
  <conditionalFormatting sqref="I681:J681">
    <cfRule type="containsText" dxfId="5341" priority="634" operator="containsText" text="Not Addressed">
      <formula>NOT(ISERROR(SEARCH("Not Addressed",I681)))</formula>
    </cfRule>
  </conditionalFormatting>
  <conditionalFormatting sqref="I688:J688">
    <cfRule type="endsWith" dxfId="5340" priority="630" operator="endsWith" text="No">
      <formula>RIGHT(I688,LEN("No"))="No"</formula>
    </cfRule>
    <cfRule type="containsText" dxfId="5339" priority="632" operator="containsText" text="Select">
      <formula>NOT(ISERROR(SEARCH("Select",I688)))</formula>
    </cfRule>
  </conditionalFormatting>
  <conditionalFormatting sqref="I688:J688">
    <cfRule type="containsText" dxfId="5338" priority="631" operator="containsText" text="Not Addressed">
      <formula>NOT(ISERROR(SEARCH("Not Addressed",I688)))</formula>
    </cfRule>
  </conditionalFormatting>
  <conditionalFormatting sqref="N688:O688">
    <cfRule type="endsWith" dxfId="5337" priority="627" operator="endsWith" text="No">
      <formula>RIGHT(N688,LEN("No"))="No"</formula>
    </cfRule>
    <cfRule type="containsText" dxfId="5336" priority="629" operator="containsText" text="Select">
      <formula>NOT(ISERROR(SEARCH("Select",N688)))</formula>
    </cfRule>
  </conditionalFormatting>
  <conditionalFormatting sqref="N688:O688">
    <cfRule type="containsText" dxfId="5335" priority="628" operator="containsText" text="Not Addressed">
      <formula>NOT(ISERROR(SEARCH("Not Addressed",N688)))</formula>
    </cfRule>
  </conditionalFormatting>
  <conditionalFormatting sqref="I693:J693">
    <cfRule type="endsWith" dxfId="5334" priority="624" operator="endsWith" text="No">
      <formula>RIGHT(I693,LEN("No"))="No"</formula>
    </cfRule>
    <cfRule type="containsText" dxfId="5333" priority="626" operator="containsText" text="Select">
      <formula>NOT(ISERROR(SEARCH("Select",I693)))</formula>
    </cfRule>
  </conditionalFormatting>
  <conditionalFormatting sqref="I693:J693">
    <cfRule type="containsText" dxfId="5332" priority="625" operator="containsText" text="Not Addressed">
      <formula>NOT(ISERROR(SEARCH("Not Addressed",I693)))</formula>
    </cfRule>
  </conditionalFormatting>
  <conditionalFormatting sqref="I700:J700">
    <cfRule type="endsWith" dxfId="5331" priority="621" operator="endsWith" text="No">
      <formula>RIGHT(I700,LEN("No"))="No"</formula>
    </cfRule>
    <cfRule type="containsText" dxfId="5330" priority="623" operator="containsText" text="Select">
      <formula>NOT(ISERROR(SEARCH("Select",I700)))</formula>
    </cfRule>
  </conditionalFormatting>
  <conditionalFormatting sqref="I700:J700">
    <cfRule type="containsText" dxfId="5329" priority="622" operator="containsText" text="Not Addressed">
      <formula>NOT(ISERROR(SEARCH("Not Addressed",I700)))</formula>
    </cfRule>
  </conditionalFormatting>
  <conditionalFormatting sqref="N700:O700">
    <cfRule type="endsWith" dxfId="5328" priority="618" operator="endsWith" text="No">
      <formula>RIGHT(N700,LEN("No"))="No"</formula>
    </cfRule>
    <cfRule type="containsText" dxfId="5327" priority="620" operator="containsText" text="Select">
      <formula>NOT(ISERROR(SEARCH("Select",N700)))</formula>
    </cfRule>
  </conditionalFormatting>
  <conditionalFormatting sqref="N700:O700">
    <cfRule type="containsText" dxfId="5326" priority="619" operator="containsText" text="Not Addressed">
      <formula>NOT(ISERROR(SEARCH("Not Addressed",N700)))</formula>
    </cfRule>
  </conditionalFormatting>
  <conditionalFormatting sqref="I705:J705">
    <cfRule type="endsWith" dxfId="5325" priority="615" operator="endsWith" text="No">
      <formula>RIGHT(I705,LEN("No"))="No"</formula>
    </cfRule>
    <cfRule type="containsText" dxfId="5324" priority="617" operator="containsText" text="Select">
      <formula>NOT(ISERROR(SEARCH("Select",I705)))</formula>
    </cfRule>
  </conditionalFormatting>
  <conditionalFormatting sqref="I705:J705">
    <cfRule type="containsText" dxfId="5323" priority="616" operator="containsText" text="Not Addressed">
      <formula>NOT(ISERROR(SEARCH("Not Addressed",I705)))</formula>
    </cfRule>
  </conditionalFormatting>
  <conditionalFormatting sqref="H711:J711">
    <cfRule type="containsText" dxfId="5322" priority="613" operator="containsText" text="Not Addressed">
      <formula>NOT(ISERROR(SEARCH("Not Addressed",H711)))</formula>
    </cfRule>
    <cfRule type="containsText" dxfId="5321" priority="614" operator="containsText" text="Select">
      <formula>NOT(ISERROR(SEARCH("Select",H711)))</formula>
    </cfRule>
  </conditionalFormatting>
  <conditionalFormatting sqref="K715:M715">
    <cfRule type="endsWith" dxfId="5320" priority="611" operator="endsWith" text="No">
      <formula>RIGHT(K715,LEN("No"))="No"</formula>
    </cfRule>
    <cfRule type="containsText" dxfId="5319" priority="612" operator="containsText" text="Select">
      <formula>NOT(ISERROR(SEARCH("Select",K715)))</formula>
    </cfRule>
  </conditionalFormatting>
  <conditionalFormatting sqref="K258:N258">
    <cfRule type="endsWith" dxfId="5318" priority="609" operator="endsWith" text="No">
      <formula>RIGHT(K258,LEN("No"))="No"</formula>
    </cfRule>
    <cfRule type="containsText" dxfId="5317" priority="610" operator="containsText" text="Select">
      <formula>NOT(ISERROR(SEARCH("Select",K258)))</formula>
    </cfRule>
  </conditionalFormatting>
  <conditionalFormatting sqref="J287:K288 J292:K295">
    <cfRule type="containsText" dxfId="5316" priority="588" operator="containsText" text="Select">
      <formula>NOT(ISERROR(SEARCH("Select",J287)))</formula>
    </cfRule>
  </conditionalFormatting>
  <conditionalFormatting sqref="O291:P291">
    <cfRule type="containsText" dxfId="5315" priority="571" operator="containsText" text="No">
      <formula>NOT(ISERROR(SEARCH("No",O291)))</formula>
    </cfRule>
  </conditionalFormatting>
  <conditionalFormatting sqref="N741:O741 N737:O737 N733:O733">
    <cfRule type="endsWith" dxfId="5314" priority="606" operator="endsWith" text="No">
      <formula>RIGHT(N733,LEN("No"))="No"</formula>
    </cfRule>
    <cfRule type="containsText" dxfId="5313" priority="608" operator="containsText" text="Select">
      <formula>NOT(ISERROR(SEARCH("Select",N733)))</formula>
    </cfRule>
  </conditionalFormatting>
  <conditionalFormatting sqref="N741:O741 N737:O737 N733:O733">
    <cfRule type="containsText" dxfId="5312" priority="607" operator="containsText" text="Not Addressed">
      <formula>NOT(ISERROR(SEARCH("Not Addressed",N733)))</formula>
    </cfRule>
  </conditionalFormatting>
  <conditionalFormatting sqref="N755:O755 N751:O751 N747:O747">
    <cfRule type="endsWith" dxfId="5311" priority="603" operator="endsWith" text="No">
      <formula>RIGHT(N747,LEN("No"))="No"</formula>
    </cfRule>
    <cfRule type="containsText" dxfId="5310" priority="605" operator="containsText" text="Select">
      <formula>NOT(ISERROR(SEARCH("Select",N747)))</formula>
    </cfRule>
  </conditionalFormatting>
  <conditionalFormatting sqref="N755:O755 N751:O751 N747:O747">
    <cfRule type="containsText" dxfId="5309" priority="604" operator="containsText" text="Not Addressed">
      <formula>NOT(ISERROR(SEARCH("Not Addressed",N747)))</formula>
    </cfRule>
  </conditionalFormatting>
  <conditionalFormatting sqref="N769:O769 N765:O765 N761:O761">
    <cfRule type="endsWith" dxfId="5308" priority="600" operator="endsWith" text="No">
      <formula>RIGHT(N761,LEN("No"))="No"</formula>
    </cfRule>
    <cfRule type="containsText" dxfId="5307" priority="602" operator="containsText" text="Select">
      <formula>NOT(ISERROR(SEARCH("Select",N761)))</formula>
    </cfRule>
  </conditionalFormatting>
  <conditionalFormatting sqref="N769:O769 N765:O765 N761:O761">
    <cfRule type="containsText" dxfId="5306" priority="601" operator="containsText" text="Not Addressed">
      <formula>NOT(ISERROR(SEARCH("Not Addressed",N761)))</formula>
    </cfRule>
  </conditionalFormatting>
  <conditionalFormatting sqref="N783:O783 N779:O779 N775:O775">
    <cfRule type="endsWith" dxfId="5305" priority="597" operator="endsWith" text="No">
      <formula>RIGHT(N775,LEN("No"))="No"</formula>
    </cfRule>
    <cfRule type="containsText" dxfId="5304" priority="599" operator="containsText" text="Select">
      <formula>NOT(ISERROR(SEARCH("Select",N775)))</formula>
    </cfRule>
  </conditionalFormatting>
  <conditionalFormatting sqref="N783:O783 N779:O779 N775:O775">
    <cfRule type="containsText" dxfId="5303" priority="598" operator="containsText" text="Not Addressed">
      <formula>NOT(ISERROR(SEARCH("Not Addressed",N775)))</formula>
    </cfRule>
  </conditionalFormatting>
  <conditionalFormatting sqref="N797:O797 N793:O793 N789:O789">
    <cfRule type="endsWith" dxfId="5302" priority="594" operator="endsWith" text="No">
      <formula>RIGHT(N789,LEN("No"))="No"</formula>
    </cfRule>
    <cfRule type="containsText" dxfId="5301" priority="596" operator="containsText" text="Select">
      <formula>NOT(ISERROR(SEARCH("Select",N789)))</formula>
    </cfRule>
  </conditionalFormatting>
  <conditionalFormatting sqref="N797:O797 N793:O793 N789:O789">
    <cfRule type="containsText" dxfId="5300" priority="595" operator="containsText" text="Not Addressed">
      <formula>NOT(ISERROR(SEARCH("Not Addressed",N789)))</formula>
    </cfRule>
  </conditionalFormatting>
  <conditionalFormatting sqref="N811:O812 N807:O807 N803:O803">
    <cfRule type="endsWith" dxfId="5299" priority="591" operator="endsWith" text="No">
      <formula>RIGHT(N803,LEN("No"))="No"</formula>
    </cfRule>
    <cfRule type="containsText" dxfId="5298" priority="593" operator="containsText" text="Select">
      <formula>NOT(ISERROR(SEARCH("Select",N803)))</formula>
    </cfRule>
  </conditionalFormatting>
  <conditionalFormatting sqref="N811:O812 N807:O807 N803:O803">
    <cfRule type="containsText" dxfId="5297" priority="592" operator="containsText" text="Not Addressed">
      <formula>NOT(ISERROR(SEARCH("Not Addressed",N803)))</formula>
    </cfRule>
  </conditionalFormatting>
  <conditionalFormatting sqref="N290:O290">
    <cfRule type="containsText" dxfId="5296" priority="570" operator="containsText" text="Select">
      <formula>NOT(ISERROR(SEARCH("Select",N290)))</formula>
    </cfRule>
  </conditionalFormatting>
  <conditionalFormatting sqref="N290:O290">
    <cfRule type="containsText" dxfId="5295" priority="569" operator="containsText" text="No">
      <formula>NOT(ISERROR(SEARCH("No",N290)))</formula>
    </cfRule>
  </conditionalFormatting>
  <conditionalFormatting sqref="O295:P295">
    <cfRule type="containsText" dxfId="5294" priority="568" operator="containsText" text="Select">
      <formula>NOT(ISERROR(SEARCH("Select",O295)))</formula>
    </cfRule>
  </conditionalFormatting>
  <conditionalFormatting sqref="J287:K288 J292:K295">
    <cfRule type="containsText" dxfId="5293" priority="587" operator="containsText" text="No">
      <formula>NOT(ISERROR(SEARCH("No",J287)))</formula>
    </cfRule>
  </conditionalFormatting>
  <conditionalFormatting sqref="I286:J286">
    <cfRule type="containsText" dxfId="5292" priority="586" operator="containsText" text="Select">
      <formula>NOT(ISERROR(SEARCH("Select",I286)))</formula>
    </cfRule>
  </conditionalFormatting>
  <conditionalFormatting sqref="I286:J286">
    <cfRule type="containsText" dxfId="5291" priority="585" operator="containsText" text="No">
      <formula>NOT(ISERROR(SEARCH("No",I286)))</formula>
    </cfRule>
  </conditionalFormatting>
  <conditionalFormatting sqref="J291:K291">
    <cfRule type="containsText" dxfId="5290" priority="584" operator="containsText" text="Select">
      <formula>NOT(ISERROR(SEARCH("Select",J291)))</formula>
    </cfRule>
  </conditionalFormatting>
  <conditionalFormatting sqref="J291:K291">
    <cfRule type="containsText" dxfId="5289" priority="583" operator="containsText" text="No">
      <formula>NOT(ISERROR(SEARCH("No",J291)))</formula>
    </cfRule>
  </conditionalFormatting>
  <conditionalFormatting sqref="I290:J290">
    <cfRule type="containsText" dxfId="5288" priority="582" operator="containsText" text="Select">
      <formula>NOT(ISERROR(SEARCH("Select",I290)))</formula>
    </cfRule>
  </conditionalFormatting>
  <conditionalFormatting sqref="I290:J290">
    <cfRule type="containsText" dxfId="5287" priority="581" operator="containsText" text="No">
      <formula>NOT(ISERROR(SEARCH("No",I290)))</formula>
    </cfRule>
  </conditionalFormatting>
  <conditionalFormatting sqref="O283:P283">
    <cfRule type="containsText" dxfId="5286" priority="580" operator="containsText" text="Select">
      <formula>NOT(ISERROR(SEARCH("Select",O283)))</formula>
    </cfRule>
  </conditionalFormatting>
  <conditionalFormatting sqref="O283:P283">
    <cfRule type="containsText" dxfId="5285" priority="579" operator="containsText" text="No">
      <formula>NOT(ISERROR(SEARCH("No",O283)))</formula>
    </cfRule>
  </conditionalFormatting>
  <conditionalFormatting sqref="O287:P288">
    <cfRule type="containsText" dxfId="5284" priority="576" operator="containsText" text="Select">
      <formula>NOT(ISERROR(SEARCH("Select",O287)))</formula>
    </cfRule>
  </conditionalFormatting>
  <conditionalFormatting sqref="N282:O282">
    <cfRule type="containsText" dxfId="5283" priority="578" operator="containsText" text="Select">
      <formula>NOT(ISERROR(SEARCH("Select",N282)))</formula>
    </cfRule>
  </conditionalFormatting>
  <conditionalFormatting sqref="N282:O282">
    <cfRule type="containsText" dxfId="5282" priority="577" operator="containsText" text="No">
      <formula>NOT(ISERROR(SEARCH("No",N282)))</formula>
    </cfRule>
  </conditionalFormatting>
  <conditionalFormatting sqref="O287:P288">
    <cfRule type="containsText" dxfId="5281" priority="575" operator="containsText" text="No">
      <formula>NOT(ISERROR(SEARCH("No",O287)))</formula>
    </cfRule>
  </conditionalFormatting>
  <conditionalFormatting sqref="N286:O286">
    <cfRule type="containsText" dxfId="5280" priority="574" operator="containsText" text="Select">
      <formula>NOT(ISERROR(SEARCH("Select",N286)))</formula>
    </cfRule>
  </conditionalFormatting>
  <conditionalFormatting sqref="N286:O286">
    <cfRule type="containsText" dxfId="5279" priority="573" operator="containsText" text="No">
      <formula>NOT(ISERROR(SEARCH("No",N286)))</formula>
    </cfRule>
  </conditionalFormatting>
  <conditionalFormatting sqref="O291:P291">
    <cfRule type="containsText" dxfId="5278" priority="572" operator="containsText" text="Select">
      <formula>NOT(ISERROR(SEARCH("Select",O291)))</formula>
    </cfRule>
  </conditionalFormatting>
  <conditionalFormatting sqref="O310:P310">
    <cfRule type="containsText" dxfId="5277" priority="540" operator="containsText" text="No">
      <formula>NOT(ISERROR(SEARCH("No",O310)))</formula>
    </cfRule>
  </conditionalFormatting>
  <conditionalFormatting sqref="N309:O309">
    <cfRule type="containsText" dxfId="5276" priority="539" operator="containsText" text="Select">
      <formula>NOT(ISERROR(SEARCH("Select",N309)))</formula>
    </cfRule>
  </conditionalFormatting>
  <conditionalFormatting sqref="O295:P295">
    <cfRule type="containsText" dxfId="5275" priority="567" operator="containsText" text="No">
      <formula>NOT(ISERROR(SEARCH("No",O295)))</formula>
    </cfRule>
  </conditionalFormatting>
  <conditionalFormatting sqref="N294:O294">
    <cfRule type="containsText" dxfId="5274" priority="566" operator="containsText" text="Select">
      <formula>NOT(ISERROR(SEARCH("Select",N294)))</formula>
    </cfRule>
  </conditionalFormatting>
  <conditionalFormatting sqref="N294:O294">
    <cfRule type="containsText" dxfId="5273" priority="565" operator="containsText" text="No">
      <formula>NOT(ISERROR(SEARCH("No",N294)))</formula>
    </cfRule>
  </conditionalFormatting>
  <conditionalFormatting sqref="G301 L301">
    <cfRule type="cellIs" dxfId="5272" priority="563" operator="equal">
      <formula>"FALSE"</formula>
    </cfRule>
  </conditionalFormatting>
  <conditionalFormatting sqref="G301 L301">
    <cfRule type="cellIs" dxfId="5271" priority="564" operator="equal">
      <formula>"TRUE"</formula>
    </cfRule>
  </conditionalFormatting>
  <conditionalFormatting sqref="O311:P311">
    <cfRule type="containsText" dxfId="5270" priority="560" operator="containsText" text="Select">
      <formula>NOT(ISERROR(SEARCH("Select",O311)))</formula>
    </cfRule>
  </conditionalFormatting>
  <conditionalFormatting sqref="O311:P311 J302:K302">
    <cfRule type="containsText" dxfId="5269" priority="561" operator="containsText" text="No">
      <formula>NOT(ISERROR(SEARCH("No",J302)))</formula>
    </cfRule>
  </conditionalFormatting>
  <conditionalFormatting sqref="J306:K307 J311:K314">
    <cfRule type="containsText" dxfId="5268" priority="557" operator="containsText" text="Select">
      <formula>NOT(ISERROR(SEARCH("Select",J306)))</formula>
    </cfRule>
  </conditionalFormatting>
  <conditionalFormatting sqref="I301:J301">
    <cfRule type="containsText" dxfId="5267" priority="559" operator="containsText" text="Select">
      <formula>NOT(ISERROR(SEARCH("Select",I301)))</formula>
    </cfRule>
  </conditionalFormatting>
  <conditionalFormatting sqref="O557:P557">
    <cfRule type="containsText" dxfId="5266" priority="137" operator="containsText" text="No">
      <formula>NOT(ISERROR(SEARCH("No",O557)))</formula>
    </cfRule>
  </conditionalFormatting>
  <conditionalFormatting sqref="I301:J301">
    <cfRule type="containsText" dxfId="5265" priority="558" operator="containsText" text="No">
      <formula>NOT(ISERROR(SEARCH("No",I301)))</formula>
    </cfRule>
  </conditionalFormatting>
  <conditionalFormatting sqref="N556:O556">
    <cfRule type="containsText" dxfId="5264" priority="136" operator="containsText" text="Select">
      <formula>NOT(ISERROR(SEARCH("Select",N556)))</formula>
    </cfRule>
  </conditionalFormatting>
  <conditionalFormatting sqref="N556:O556">
    <cfRule type="containsText" dxfId="5263" priority="135" operator="containsText" text="No">
      <formula>NOT(ISERROR(SEARCH("No",N556)))</formula>
    </cfRule>
  </conditionalFormatting>
  <conditionalFormatting sqref="O561:P561">
    <cfRule type="containsText" dxfId="5262" priority="134" operator="containsText" text="Select">
      <formula>NOT(ISERROR(SEARCH("Select",O561)))</formula>
    </cfRule>
  </conditionalFormatting>
  <conditionalFormatting sqref="J306:K307 J311:K314">
    <cfRule type="containsText" dxfId="5261" priority="556" operator="containsText" text="No">
      <formula>NOT(ISERROR(SEARCH("No",J306)))</formula>
    </cfRule>
  </conditionalFormatting>
  <conditionalFormatting sqref="I305:J305">
    <cfRule type="containsText" dxfId="5260" priority="555" operator="containsText" text="Select">
      <formula>NOT(ISERROR(SEARCH("Select",I305)))</formula>
    </cfRule>
  </conditionalFormatting>
  <conditionalFormatting sqref="I305:J305">
    <cfRule type="containsText" dxfId="5259" priority="554" operator="containsText" text="No">
      <formula>NOT(ISERROR(SEARCH("No",I305)))</formula>
    </cfRule>
  </conditionalFormatting>
  <conditionalFormatting sqref="J310:K310">
    <cfRule type="containsText" dxfId="5258" priority="553" operator="containsText" text="Select">
      <formula>NOT(ISERROR(SEARCH("Select",J310)))</formula>
    </cfRule>
  </conditionalFormatting>
  <conditionalFormatting sqref="J310:K310">
    <cfRule type="containsText" dxfId="5257" priority="552" operator="containsText" text="No">
      <formula>NOT(ISERROR(SEARCH("No",J310)))</formula>
    </cfRule>
  </conditionalFormatting>
  <conditionalFormatting sqref="I309:J309">
    <cfRule type="containsText" dxfId="5256" priority="551" operator="containsText" text="Select">
      <formula>NOT(ISERROR(SEARCH("Select",I309)))</formula>
    </cfRule>
  </conditionalFormatting>
  <conditionalFormatting sqref="I309:J309">
    <cfRule type="containsText" dxfId="5255" priority="550" operator="containsText" text="No">
      <formula>NOT(ISERROR(SEARCH("No",I309)))</formula>
    </cfRule>
  </conditionalFormatting>
  <conditionalFormatting sqref="O302:P302">
    <cfRule type="containsText" dxfId="5254" priority="549" operator="containsText" text="Select">
      <formula>NOT(ISERROR(SEARCH("Select",O302)))</formula>
    </cfRule>
  </conditionalFormatting>
  <conditionalFormatting sqref="O302:P302">
    <cfRule type="containsText" dxfId="5253" priority="548" operator="containsText" text="No">
      <formula>NOT(ISERROR(SEARCH("No",O302)))</formula>
    </cfRule>
  </conditionalFormatting>
  <conditionalFormatting sqref="O306:P307">
    <cfRule type="containsText" dxfId="5252" priority="545" operator="containsText" text="Select">
      <formula>NOT(ISERROR(SEARCH("Select",O306)))</formula>
    </cfRule>
  </conditionalFormatting>
  <conditionalFormatting sqref="N301:O301">
    <cfRule type="containsText" dxfId="5251" priority="547" operator="containsText" text="Select">
      <formula>NOT(ISERROR(SEARCH("Select",N301)))</formula>
    </cfRule>
  </conditionalFormatting>
  <conditionalFormatting sqref="N301:O301">
    <cfRule type="containsText" dxfId="5250" priority="546" operator="containsText" text="No">
      <formula>NOT(ISERROR(SEARCH("No",N301)))</formula>
    </cfRule>
  </conditionalFormatting>
  <conditionalFormatting sqref="O306:P307">
    <cfRule type="containsText" dxfId="5249" priority="544" operator="containsText" text="No">
      <formula>NOT(ISERROR(SEARCH("No",O306)))</formula>
    </cfRule>
  </conditionalFormatting>
  <conditionalFormatting sqref="N305:O305">
    <cfRule type="containsText" dxfId="5248" priority="543" operator="containsText" text="Select">
      <formula>NOT(ISERROR(SEARCH("Select",N305)))</formula>
    </cfRule>
  </conditionalFormatting>
  <conditionalFormatting sqref="N305:O305">
    <cfRule type="containsText" dxfId="5247" priority="542" operator="containsText" text="No">
      <formula>NOT(ISERROR(SEARCH("No",N305)))</formula>
    </cfRule>
  </conditionalFormatting>
  <conditionalFormatting sqref="O310:P310">
    <cfRule type="containsText" dxfId="5246" priority="541" operator="containsText" text="Select">
      <formula>NOT(ISERROR(SEARCH("Select",O310)))</formula>
    </cfRule>
  </conditionalFormatting>
  <conditionalFormatting sqref="O314:P314">
    <cfRule type="containsText" dxfId="5245" priority="536" operator="containsText" text="No">
      <formula>NOT(ISERROR(SEARCH("No",O314)))</formula>
    </cfRule>
  </conditionalFormatting>
  <conditionalFormatting sqref="N313:O313">
    <cfRule type="containsText" dxfId="5244" priority="535" operator="containsText" text="Select">
      <formula>NOT(ISERROR(SEARCH("Select",N313)))</formula>
    </cfRule>
  </conditionalFormatting>
  <conditionalFormatting sqref="N313:O313">
    <cfRule type="containsText" dxfId="5243" priority="534" operator="containsText" text="No">
      <formula>NOT(ISERROR(SEARCH("No",N313)))</formula>
    </cfRule>
  </conditionalFormatting>
  <conditionalFormatting sqref="O329:P329">
    <cfRule type="containsText" dxfId="5242" priority="509" operator="containsText" text="No">
      <formula>NOT(ISERROR(SEARCH("No",O329)))</formula>
    </cfRule>
  </conditionalFormatting>
  <conditionalFormatting sqref="N328:O328">
    <cfRule type="containsText" dxfId="5241" priority="508" operator="containsText" text="Select">
      <formula>NOT(ISERROR(SEARCH("Select",N328)))</formula>
    </cfRule>
  </conditionalFormatting>
  <conditionalFormatting sqref="N328:O328">
    <cfRule type="containsText" dxfId="5240" priority="507" operator="containsText" text="No">
      <formula>NOT(ISERROR(SEARCH("No",N328)))</formula>
    </cfRule>
  </conditionalFormatting>
  <conditionalFormatting sqref="O333:P333">
    <cfRule type="containsText" dxfId="5239" priority="506" operator="containsText" text="Select">
      <formula>NOT(ISERROR(SEARCH("Select",O333)))</formula>
    </cfRule>
  </conditionalFormatting>
  <conditionalFormatting sqref="G320 L320">
    <cfRule type="cellIs" dxfId="5238" priority="532" operator="equal">
      <formula>"FALSE"</formula>
    </cfRule>
  </conditionalFormatting>
  <conditionalFormatting sqref="G320 L320">
    <cfRule type="cellIs" dxfId="5237" priority="533" operator="equal">
      <formula>"TRUE"</formula>
    </cfRule>
  </conditionalFormatting>
  <conditionalFormatting sqref="J321:K321">
    <cfRule type="containsText" dxfId="5236" priority="531" operator="containsText" text="Select">
      <formula>NOT(ISERROR(SEARCH("Select",J321)))</formula>
    </cfRule>
  </conditionalFormatting>
  <conditionalFormatting sqref="O330:P330">
    <cfRule type="containsText" dxfId="5235" priority="529" operator="containsText" text="Select">
      <formula>NOT(ISERROR(SEARCH("Select",O330)))</formula>
    </cfRule>
  </conditionalFormatting>
  <conditionalFormatting sqref="O330:P330 J321:K321">
    <cfRule type="containsText" dxfId="5234" priority="530" operator="containsText" text="No">
      <formula>NOT(ISERROR(SEARCH("No",J321)))</formula>
    </cfRule>
  </conditionalFormatting>
  <conditionalFormatting sqref="J325:K326 J330:K333">
    <cfRule type="containsText" dxfId="5233" priority="526" operator="containsText" text="Select">
      <formula>NOT(ISERROR(SEARCH("Select",J325)))</formula>
    </cfRule>
  </conditionalFormatting>
  <conditionalFormatting sqref="I320:J320">
    <cfRule type="containsText" dxfId="5232" priority="528" operator="containsText" text="Select">
      <formula>NOT(ISERROR(SEARCH("Select",I320)))</formula>
    </cfRule>
  </conditionalFormatting>
  <conditionalFormatting sqref="I320:J320">
    <cfRule type="containsText" dxfId="5231" priority="527" operator="containsText" text="No">
      <formula>NOT(ISERROR(SEARCH("No",I320)))</formula>
    </cfRule>
  </conditionalFormatting>
  <conditionalFormatting sqref="J325:K326 J330:K333">
    <cfRule type="containsText" dxfId="5230" priority="525" operator="containsText" text="No">
      <formula>NOT(ISERROR(SEARCH("No",J325)))</formula>
    </cfRule>
  </conditionalFormatting>
  <conditionalFormatting sqref="I324:J324">
    <cfRule type="containsText" dxfId="5229" priority="524" operator="containsText" text="Select">
      <formula>NOT(ISERROR(SEARCH("Select",I324)))</formula>
    </cfRule>
  </conditionalFormatting>
  <conditionalFormatting sqref="I324:J324">
    <cfRule type="containsText" dxfId="5228" priority="523" operator="containsText" text="No">
      <formula>NOT(ISERROR(SEARCH("No",I324)))</formula>
    </cfRule>
  </conditionalFormatting>
  <conditionalFormatting sqref="J329:K329">
    <cfRule type="containsText" dxfId="5227" priority="522" operator="containsText" text="Select">
      <formula>NOT(ISERROR(SEARCH("Select",J329)))</formula>
    </cfRule>
  </conditionalFormatting>
  <conditionalFormatting sqref="J329:K329">
    <cfRule type="containsText" dxfId="5226" priority="521" operator="containsText" text="No">
      <formula>NOT(ISERROR(SEARCH("No",J329)))</formula>
    </cfRule>
  </conditionalFormatting>
  <conditionalFormatting sqref="I328:J328">
    <cfRule type="containsText" dxfId="5225" priority="520" operator="containsText" text="Select">
      <formula>NOT(ISERROR(SEARCH("Select",I328)))</formula>
    </cfRule>
  </conditionalFormatting>
  <conditionalFormatting sqref="I328:J328">
    <cfRule type="containsText" dxfId="5224" priority="519" operator="containsText" text="No">
      <formula>NOT(ISERROR(SEARCH("No",I328)))</formula>
    </cfRule>
  </conditionalFormatting>
  <conditionalFormatting sqref="O321:P321">
    <cfRule type="containsText" dxfId="5223" priority="518" operator="containsText" text="Select">
      <formula>NOT(ISERROR(SEARCH("Select",O321)))</formula>
    </cfRule>
  </conditionalFormatting>
  <conditionalFormatting sqref="O321:P321">
    <cfRule type="containsText" dxfId="5222" priority="517" operator="containsText" text="No">
      <formula>NOT(ISERROR(SEARCH("No",O321)))</formula>
    </cfRule>
  </conditionalFormatting>
  <conditionalFormatting sqref="O325:P326">
    <cfRule type="containsText" dxfId="5221" priority="514" operator="containsText" text="Select">
      <formula>NOT(ISERROR(SEARCH("Select",O325)))</formula>
    </cfRule>
  </conditionalFormatting>
  <conditionalFormatting sqref="N320:O320">
    <cfRule type="containsText" dxfId="5220" priority="516" operator="containsText" text="Select">
      <formula>NOT(ISERROR(SEARCH("Select",N320)))</formula>
    </cfRule>
  </conditionalFormatting>
  <conditionalFormatting sqref="N320:O320">
    <cfRule type="containsText" dxfId="5219" priority="515" operator="containsText" text="No">
      <formula>NOT(ISERROR(SEARCH("No",N320)))</formula>
    </cfRule>
  </conditionalFormatting>
  <conditionalFormatting sqref="N324:O324">
    <cfRule type="containsText" dxfId="5218" priority="511" operator="containsText" text="No">
      <formula>NOT(ISERROR(SEARCH("No",N324)))</formula>
    </cfRule>
  </conditionalFormatting>
  <conditionalFormatting sqref="O329:P329">
    <cfRule type="containsText" dxfId="5217" priority="510" operator="containsText" text="Select">
      <formula>NOT(ISERROR(SEARCH("Select",O329)))</formula>
    </cfRule>
  </conditionalFormatting>
  <conditionalFormatting sqref="O333:P333">
    <cfRule type="containsText" dxfId="5216" priority="505" operator="containsText" text="No">
      <formula>NOT(ISERROR(SEARCH("No",O333)))</formula>
    </cfRule>
  </conditionalFormatting>
  <conditionalFormatting sqref="N332:O332">
    <cfRule type="containsText" dxfId="5215" priority="504" operator="containsText" text="Select">
      <formula>NOT(ISERROR(SEARCH("Select",N332)))</formula>
    </cfRule>
  </conditionalFormatting>
  <conditionalFormatting sqref="N332:O332">
    <cfRule type="containsText" dxfId="5214" priority="503" operator="containsText" text="No">
      <formula>NOT(ISERROR(SEARCH("No",N332)))</formula>
    </cfRule>
  </conditionalFormatting>
  <conditionalFormatting sqref="O348:P348">
    <cfRule type="containsText" dxfId="5213" priority="478" operator="containsText" text="No">
      <formula>NOT(ISERROR(SEARCH("No",O348)))</formula>
    </cfRule>
  </conditionalFormatting>
  <conditionalFormatting sqref="N347:O347">
    <cfRule type="containsText" dxfId="5212" priority="477" operator="containsText" text="Select">
      <formula>NOT(ISERROR(SEARCH("Select",N347)))</formula>
    </cfRule>
  </conditionalFormatting>
  <conditionalFormatting sqref="N347:O347">
    <cfRule type="containsText" dxfId="5211" priority="476" operator="containsText" text="No">
      <formula>NOT(ISERROR(SEARCH("No",N347)))</formula>
    </cfRule>
  </conditionalFormatting>
  <conditionalFormatting sqref="O352:P352">
    <cfRule type="containsText" dxfId="5210" priority="475" operator="containsText" text="Select">
      <formula>NOT(ISERROR(SEARCH("Select",O352)))</formula>
    </cfRule>
  </conditionalFormatting>
  <conditionalFormatting sqref="G339 L339">
    <cfRule type="cellIs" dxfId="5209" priority="501" operator="equal">
      <formula>"FALSE"</formula>
    </cfRule>
  </conditionalFormatting>
  <conditionalFormatting sqref="G339 L339">
    <cfRule type="cellIs" dxfId="5208" priority="502" operator="equal">
      <formula>"TRUE"</formula>
    </cfRule>
  </conditionalFormatting>
  <conditionalFormatting sqref="J340:K340">
    <cfRule type="containsText" dxfId="5207" priority="500" operator="containsText" text="Select">
      <formula>NOT(ISERROR(SEARCH("Select",J340)))</formula>
    </cfRule>
  </conditionalFormatting>
  <conditionalFormatting sqref="O349:P349">
    <cfRule type="containsText" dxfId="5206" priority="498" operator="containsText" text="Select">
      <formula>NOT(ISERROR(SEARCH("Select",O349)))</formula>
    </cfRule>
  </conditionalFormatting>
  <conditionalFormatting sqref="O349:P349 J340:K340">
    <cfRule type="containsText" dxfId="5205" priority="499" operator="containsText" text="No">
      <formula>NOT(ISERROR(SEARCH("No",J340)))</formula>
    </cfRule>
  </conditionalFormatting>
  <conditionalFormatting sqref="J344:K345 J349:K352">
    <cfRule type="containsText" dxfId="5204" priority="495" operator="containsText" text="Select">
      <formula>NOT(ISERROR(SEARCH("Select",J344)))</formula>
    </cfRule>
  </conditionalFormatting>
  <conditionalFormatting sqref="I339:J339">
    <cfRule type="containsText" dxfId="5203" priority="497" operator="containsText" text="Select">
      <formula>NOT(ISERROR(SEARCH("Select",I339)))</formula>
    </cfRule>
  </conditionalFormatting>
  <conditionalFormatting sqref="I339:J339">
    <cfRule type="containsText" dxfId="5202" priority="496" operator="containsText" text="No">
      <formula>NOT(ISERROR(SEARCH("No",I339)))</formula>
    </cfRule>
  </conditionalFormatting>
  <conditionalFormatting sqref="J344:K345 J349:K352">
    <cfRule type="containsText" dxfId="5201" priority="494" operator="containsText" text="No">
      <formula>NOT(ISERROR(SEARCH("No",J344)))</formula>
    </cfRule>
  </conditionalFormatting>
  <conditionalFormatting sqref="I343:J343">
    <cfRule type="containsText" dxfId="5200" priority="493" operator="containsText" text="Select">
      <formula>NOT(ISERROR(SEARCH("Select",I343)))</formula>
    </cfRule>
  </conditionalFormatting>
  <conditionalFormatting sqref="I343:J343">
    <cfRule type="containsText" dxfId="5199" priority="492" operator="containsText" text="No">
      <formula>NOT(ISERROR(SEARCH("No",I343)))</formula>
    </cfRule>
  </conditionalFormatting>
  <conditionalFormatting sqref="J348:K348">
    <cfRule type="containsText" dxfId="5198" priority="491" operator="containsText" text="Select">
      <formula>NOT(ISERROR(SEARCH("Select",J348)))</formula>
    </cfRule>
  </conditionalFormatting>
  <conditionalFormatting sqref="J348:K348">
    <cfRule type="containsText" dxfId="5197" priority="490" operator="containsText" text="No">
      <formula>NOT(ISERROR(SEARCH("No",J348)))</formula>
    </cfRule>
  </conditionalFormatting>
  <conditionalFormatting sqref="I347:J347">
    <cfRule type="containsText" dxfId="5196" priority="489" operator="containsText" text="Select">
      <formula>NOT(ISERROR(SEARCH("Select",I347)))</formula>
    </cfRule>
  </conditionalFormatting>
  <conditionalFormatting sqref="O340:P340">
    <cfRule type="containsText" dxfId="5195" priority="486" operator="containsText" text="No">
      <formula>NOT(ISERROR(SEARCH("No",O340)))</formula>
    </cfRule>
  </conditionalFormatting>
  <conditionalFormatting sqref="O344:P345">
    <cfRule type="containsText" dxfId="5194" priority="483" operator="containsText" text="Select">
      <formula>NOT(ISERROR(SEARCH("Select",O344)))</formula>
    </cfRule>
  </conditionalFormatting>
  <conditionalFormatting sqref="N339:O339">
    <cfRule type="containsText" dxfId="5193" priority="485" operator="containsText" text="Select">
      <formula>NOT(ISERROR(SEARCH("Select",N339)))</formula>
    </cfRule>
  </conditionalFormatting>
  <conditionalFormatting sqref="N339:O339">
    <cfRule type="containsText" dxfId="5192" priority="484" operator="containsText" text="No">
      <formula>NOT(ISERROR(SEARCH("No",N339)))</formula>
    </cfRule>
  </conditionalFormatting>
  <conditionalFormatting sqref="O344:P345">
    <cfRule type="containsText" dxfId="5191" priority="482" operator="containsText" text="No">
      <formula>NOT(ISERROR(SEARCH("No",O344)))</formula>
    </cfRule>
  </conditionalFormatting>
  <conditionalFormatting sqref="N343:O343">
    <cfRule type="containsText" dxfId="5190" priority="481" operator="containsText" text="Select">
      <formula>NOT(ISERROR(SEARCH("Select",N343)))</formula>
    </cfRule>
  </conditionalFormatting>
  <conditionalFormatting sqref="N343:O343">
    <cfRule type="containsText" dxfId="5189" priority="480" operator="containsText" text="No">
      <formula>NOT(ISERROR(SEARCH("No",N343)))</formula>
    </cfRule>
  </conditionalFormatting>
  <conditionalFormatting sqref="O348:P348">
    <cfRule type="containsText" dxfId="5188" priority="479" operator="containsText" text="Select">
      <formula>NOT(ISERROR(SEARCH("Select",O348)))</formula>
    </cfRule>
  </conditionalFormatting>
  <conditionalFormatting sqref="O352:P352">
    <cfRule type="containsText" dxfId="5187" priority="474" operator="containsText" text="No">
      <formula>NOT(ISERROR(SEARCH("No",O352)))</formula>
    </cfRule>
  </conditionalFormatting>
  <conditionalFormatting sqref="N351:O351">
    <cfRule type="containsText" dxfId="5186" priority="473" operator="containsText" text="Select">
      <formula>NOT(ISERROR(SEARCH("Select",N351)))</formula>
    </cfRule>
  </conditionalFormatting>
  <conditionalFormatting sqref="N351:O351">
    <cfRule type="containsText" dxfId="5185" priority="472" operator="containsText" text="No">
      <formula>NOT(ISERROR(SEARCH("No",N351)))</formula>
    </cfRule>
  </conditionalFormatting>
  <conditionalFormatting sqref="O367:P367">
    <cfRule type="containsText" dxfId="5184" priority="447" operator="containsText" text="No">
      <formula>NOT(ISERROR(SEARCH("No",O367)))</formula>
    </cfRule>
  </conditionalFormatting>
  <conditionalFormatting sqref="N366:O366">
    <cfRule type="containsText" dxfId="5183" priority="446" operator="containsText" text="Select">
      <formula>NOT(ISERROR(SEARCH("Select",N366)))</formula>
    </cfRule>
  </conditionalFormatting>
  <conditionalFormatting sqref="N366:O366">
    <cfRule type="containsText" dxfId="5182" priority="445" operator="containsText" text="No">
      <formula>NOT(ISERROR(SEARCH("No",N366)))</formula>
    </cfRule>
  </conditionalFormatting>
  <conditionalFormatting sqref="O371:P371">
    <cfRule type="containsText" dxfId="5181" priority="444" operator="containsText" text="Select">
      <formula>NOT(ISERROR(SEARCH("Select",O371)))</formula>
    </cfRule>
  </conditionalFormatting>
  <conditionalFormatting sqref="G358 L358">
    <cfRule type="cellIs" dxfId="5180" priority="470" operator="equal">
      <formula>"FALSE"</formula>
    </cfRule>
  </conditionalFormatting>
  <conditionalFormatting sqref="G358 L358">
    <cfRule type="cellIs" dxfId="5179" priority="471" operator="equal">
      <formula>"TRUE"</formula>
    </cfRule>
  </conditionalFormatting>
  <conditionalFormatting sqref="J359:K359">
    <cfRule type="containsText" dxfId="5178" priority="469" operator="containsText" text="Select">
      <formula>NOT(ISERROR(SEARCH("Select",J359)))</formula>
    </cfRule>
  </conditionalFormatting>
  <conditionalFormatting sqref="O368:P368">
    <cfRule type="containsText" dxfId="5177" priority="467" operator="containsText" text="Select">
      <formula>NOT(ISERROR(SEARCH("Select",O368)))</formula>
    </cfRule>
  </conditionalFormatting>
  <conditionalFormatting sqref="O368:P368 J359:K359">
    <cfRule type="containsText" dxfId="5176" priority="468" operator="containsText" text="No">
      <formula>NOT(ISERROR(SEARCH("No",J359)))</formula>
    </cfRule>
  </conditionalFormatting>
  <conditionalFormatting sqref="J363:K364 J368:K371">
    <cfRule type="containsText" dxfId="5175" priority="464" operator="containsText" text="Select">
      <formula>NOT(ISERROR(SEARCH("Select",J363)))</formula>
    </cfRule>
  </conditionalFormatting>
  <conditionalFormatting sqref="I358:J358">
    <cfRule type="containsText" dxfId="5174" priority="466" operator="containsText" text="Select">
      <formula>NOT(ISERROR(SEARCH("Select",I358)))</formula>
    </cfRule>
  </conditionalFormatting>
  <conditionalFormatting sqref="I358:J358">
    <cfRule type="containsText" dxfId="5173" priority="465" operator="containsText" text="No">
      <formula>NOT(ISERROR(SEARCH("No",I358)))</formula>
    </cfRule>
  </conditionalFormatting>
  <conditionalFormatting sqref="I362:J362">
    <cfRule type="containsText" dxfId="5172" priority="461" operator="containsText" text="No">
      <formula>NOT(ISERROR(SEARCH("No",I362)))</formula>
    </cfRule>
  </conditionalFormatting>
  <conditionalFormatting sqref="J367:K367">
    <cfRule type="containsText" dxfId="5171" priority="460" operator="containsText" text="Select">
      <formula>NOT(ISERROR(SEARCH("Select",J367)))</formula>
    </cfRule>
  </conditionalFormatting>
  <conditionalFormatting sqref="J367:K367">
    <cfRule type="containsText" dxfId="5170" priority="459" operator="containsText" text="No">
      <formula>NOT(ISERROR(SEARCH("No",J367)))</formula>
    </cfRule>
  </conditionalFormatting>
  <conditionalFormatting sqref="I366:J366">
    <cfRule type="containsText" dxfId="5169" priority="458" operator="containsText" text="Select">
      <formula>NOT(ISERROR(SEARCH("Select",I366)))</formula>
    </cfRule>
  </conditionalFormatting>
  <conditionalFormatting sqref="I366:J366">
    <cfRule type="containsText" dxfId="5168" priority="457" operator="containsText" text="No">
      <formula>NOT(ISERROR(SEARCH("No",I366)))</formula>
    </cfRule>
  </conditionalFormatting>
  <conditionalFormatting sqref="O359:P359">
    <cfRule type="containsText" dxfId="5167" priority="456" operator="containsText" text="Select">
      <formula>NOT(ISERROR(SEARCH("Select",O359)))</formula>
    </cfRule>
  </conditionalFormatting>
  <conditionalFormatting sqref="O359:P359">
    <cfRule type="containsText" dxfId="5166" priority="455" operator="containsText" text="No">
      <formula>NOT(ISERROR(SEARCH("No",O359)))</formula>
    </cfRule>
  </conditionalFormatting>
  <conditionalFormatting sqref="O363:P364">
    <cfRule type="containsText" dxfId="5165" priority="452" operator="containsText" text="Select">
      <formula>NOT(ISERROR(SEARCH("Select",O363)))</formula>
    </cfRule>
  </conditionalFormatting>
  <conditionalFormatting sqref="N358:O358">
    <cfRule type="containsText" dxfId="5164" priority="454" operator="containsText" text="Select">
      <formula>NOT(ISERROR(SEARCH("Select",N358)))</formula>
    </cfRule>
  </conditionalFormatting>
  <conditionalFormatting sqref="N358:O358">
    <cfRule type="containsText" dxfId="5163" priority="453" operator="containsText" text="No">
      <formula>NOT(ISERROR(SEARCH("No",N358)))</formula>
    </cfRule>
  </conditionalFormatting>
  <conditionalFormatting sqref="O363:P364">
    <cfRule type="containsText" dxfId="5162" priority="451" operator="containsText" text="No">
      <formula>NOT(ISERROR(SEARCH("No",O363)))</formula>
    </cfRule>
  </conditionalFormatting>
  <conditionalFormatting sqref="N362:O362">
    <cfRule type="containsText" dxfId="5161" priority="450" operator="containsText" text="Select">
      <formula>NOT(ISERROR(SEARCH("Select",N362)))</formula>
    </cfRule>
  </conditionalFormatting>
  <conditionalFormatting sqref="N362:O362">
    <cfRule type="containsText" dxfId="5160" priority="449" operator="containsText" text="No">
      <formula>NOT(ISERROR(SEARCH("No",N362)))</formula>
    </cfRule>
  </conditionalFormatting>
  <conditionalFormatting sqref="O367:P367">
    <cfRule type="containsText" dxfId="5159" priority="448" operator="containsText" text="Select">
      <formula>NOT(ISERROR(SEARCH("Select",O367)))</formula>
    </cfRule>
  </conditionalFormatting>
  <conditionalFormatting sqref="O371:P371">
    <cfRule type="containsText" dxfId="5158" priority="443" operator="containsText" text="No">
      <formula>NOT(ISERROR(SEARCH("No",O371)))</formula>
    </cfRule>
  </conditionalFormatting>
  <conditionalFormatting sqref="N370:O370">
    <cfRule type="containsText" dxfId="5157" priority="442" operator="containsText" text="Select">
      <formula>NOT(ISERROR(SEARCH("Select",N370)))</formula>
    </cfRule>
  </conditionalFormatting>
  <conditionalFormatting sqref="N370:O370">
    <cfRule type="containsText" dxfId="5156" priority="441" operator="containsText" text="No">
      <formula>NOT(ISERROR(SEARCH("No",N370)))</formula>
    </cfRule>
  </conditionalFormatting>
  <conditionalFormatting sqref="O386:P386">
    <cfRule type="containsText" dxfId="5155" priority="416" operator="containsText" text="No">
      <formula>NOT(ISERROR(SEARCH("No",O386)))</formula>
    </cfRule>
  </conditionalFormatting>
  <conditionalFormatting sqref="O390:P390">
    <cfRule type="containsText" dxfId="5154" priority="413" operator="containsText" text="Select">
      <formula>NOT(ISERROR(SEARCH("Select",O390)))</formula>
    </cfRule>
  </conditionalFormatting>
  <conditionalFormatting sqref="G377 L377">
    <cfRule type="cellIs" dxfId="5153" priority="439" operator="equal">
      <formula>"FALSE"</formula>
    </cfRule>
  </conditionalFormatting>
  <conditionalFormatting sqref="G377 L377">
    <cfRule type="cellIs" dxfId="5152" priority="440" operator="equal">
      <formula>"TRUE"</formula>
    </cfRule>
  </conditionalFormatting>
  <conditionalFormatting sqref="J378:K378">
    <cfRule type="containsText" dxfId="5151" priority="438" operator="containsText" text="Select">
      <formula>NOT(ISERROR(SEARCH("Select",J378)))</formula>
    </cfRule>
  </conditionalFormatting>
  <conditionalFormatting sqref="O387:P387">
    <cfRule type="containsText" dxfId="5150" priority="436" operator="containsText" text="Select">
      <formula>NOT(ISERROR(SEARCH("Select",O387)))</formula>
    </cfRule>
  </conditionalFormatting>
  <conditionalFormatting sqref="O387:P387 J378:K378">
    <cfRule type="containsText" dxfId="5149" priority="437" operator="containsText" text="No">
      <formula>NOT(ISERROR(SEARCH("No",J378)))</formula>
    </cfRule>
  </conditionalFormatting>
  <conditionalFormatting sqref="J382:K383 J387:K390">
    <cfRule type="containsText" dxfId="5148" priority="433" operator="containsText" text="Select">
      <formula>NOT(ISERROR(SEARCH("Select",J382)))</formula>
    </cfRule>
  </conditionalFormatting>
  <conditionalFormatting sqref="I377:J377">
    <cfRule type="containsText" dxfId="5147" priority="435" operator="containsText" text="Select">
      <formula>NOT(ISERROR(SEARCH("Select",I377)))</formula>
    </cfRule>
  </conditionalFormatting>
  <conditionalFormatting sqref="I377:J377">
    <cfRule type="containsText" dxfId="5146" priority="434" operator="containsText" text="No">
      <formula>NOT(ISERROR(SEARCH("No",I377)))</formula>
    </cfRule>
  </conditionalFormatting>
  <conditionalFormatting sqref="J382:K383 J387:K390">
    <cfRule type="containsText" dxfId="5145" priority="432" operator="containsText" text="No">
      <formula>NOT(ISERROR(SEARCH("No",J382)))</formula>
    </cfRule>
  </conditionalFormatting>
  <conditionalFormatting sqref="I381:J381">
    <cfRule type="containsText" dxfId="5144" priority="431" operator="containsText" text="Select">
      <formula>NOT(ISERROR(SEARCH("Select",I381)))</formula>
    </cfRule>
  </conditionalFormatting>
  <conditionalFormatting sqref="I381:J381">
    <cfRule type="containsText" dxfId="5143" priority="430" operator="containsText" text="No">
      <formula>NOT(ISERROR(SEARCH("No",I381)))</formula>
    </cfRule>
  </conditionalFormatting>
  <conditionalFormatting sqref="J386:K386">
    <cfRule type="containsText" dxfId="5142" priority="429" operator="containsText" text="Select">
      <formula>NOT(ISERROR(SEARCH("Select",J386)))</formula>
    </cfRule>
  </conditionalFormatting>
  <conditionalFormatting sqref="J386:K386">
    <cfRule type="containsText" dxfId="5141" priority="428" operator="containsText" text="No">
      <formula>NOT(ISERROR(SEARCH("No",J386)))</formula>
    </cfRule>
  </conditionalFormatting>
  <conditionalFormatting sqref="I385:J385">
    <cfRule type="containsText" dxfId="5140" priority="427" operator="containsText" text="Select">
      <formula>NOT(ISERROR(SEARCH("Select",I385)))</formula>
    </cfRule>
  </conditionalFormatting>
  <conditionalFormatting sqref="I385:J385">
    <cfRule type="containsText" dxfId="5139" priority="426" operator="containsText" text="No">
      <formula>NOT(ISERROR(SEARCH("No",I385)))</formula>
    </cfRule>
  </conditionalFormatting>
  <conditionalFormatting sqref="O378:P378">
    <cfRule type="containsText" dxfId="5138" priority="425" operator="containsText" text="Select">
      <formula>NOT(ISERROR(SEARCH("Select",O378)))</formula>
    </cfRule>
  </conditionalFormatting>
  <conditionalFormatting sqref="O378:P378">
    <cfRule type="containsText" dxfId="5137" priority="424" operator="containsText" text="No">
      <formula>NOT(ISERROR(SEARCH("No",O378)))</formula>
    </cfRule>
  </conditionalFormatting>
  <conditionalFormatting sqref="O382:P383">
    <cfRule type="containsText" dxfId="5136" priority="421" operator="containsText" text="Select">
      <formula>NOT(ISERROR(SEARCH("Select",O382)))</formula>
    </cfRule>
  </conditionalFormatting>
  <conditionalFormatting sqref="N377:O377">
    <cfRule type="containsText" dxfId="5135" priority="423" operator="containsText" text="Select">
      <formula>NOT(ISERROR(SEARCH("Select",N377)))</formula>
    </cfRule>
  </conditionalFormatting>
  <conditionalFormatting sqref="N377:O377">
    <cfRule type="containsText" dxfId="5134" priority="422" operator="containsText" text="No">
      <formula>NOT(ISERROR(SEARCH("No",N377)))</formula>
    </cfRule>
  </conditionalFormatting>
  <conditionalFormatting sqref="O382:P383">
    <cfRule type="containsText" dxfId="5133" priority="420" operator="containsText" text="No">
      <formula>NOT(ISERROR(SEARCH("No",O382)))</formula>
    </cfRule>
  </conditionalFormatting>
  <conditionalFormatting sqref="N381:O381">
    <cfRule type="containsText" dxfId="5132" priority="419" operator="containsText" text="Select">
      <formula>NOT(ISERROR(SEARCH("Select",N381)))</formula>
    </cfRule>
  </conditionalFormatting>
  <conditionalFormatting sqref="N381:O381">
    <cfRule type="containsText" dxfId="5131" priority="418" operator="containsText" text="No">
      <formula>NOT(ISERROR(SEARCH("No",N381)))</formula>
    </cfRule>
  </conditionalFormatting>
  <conditionalFormatting sqref="O386:P386">
    <cfRule type="containsText" dxfId="5130" priority="417" operator="containsText" text="Select">
      <formula>NOT(ISERROR(SEARCH("Select",O386)))</formula>
    </cfRule>
  </conditionalFormatting>
  <conditionalFormatting sqref="O390:P390">
    <cfRule type="containsText" dxfId="5129" priority="412" operator="containsText" text="No">
      <formula>NOT(ISERROR(SEARCH("No",O390)))</formula>
    </cfRule>
  </conditionalFormatting>
  <conditionalFormatting sqref="N389:O389">
    <cfRule type="containsText" dxfId="5128" priority="411" operator="containsText" text="Select">
      <formula>NOT(ISERROR(SEARCH("Select",N389)))</formula>
    </cfRule>
  </conditionalFormatting>
  <conditionalFormatting sqref="N389:O389">
    <cfRule type="containsText" dxfId="5127" priority="410" operator="containsText" text="No">
      <formula>NOT(ISERROR(SEARCH("No",N389)))</formula>
    </cfRule>
  </conditionalFormatting>
  <conditionalFormatting sqref="O405:P405">
    <cfRule type="containsText" dxfId="5126" priority="385" operator="containsText" text="No">
      <formula>NOT(ISERROR(SEARCH("No",O405)))</formula>
    </cfRule>
  </conditionalFormatting>
  <conditionalFormatting sqref="N404:O404">
    <cfRule type="containsText" dxfId="5125" priority="384" operator="containsText" text="Select">
      <formula>NOT(ISERROR(SEARCH("Select",N404)))</formula>
    </cfRule>
  </conditionalFormatting>
  <conditionalFormatting sqref="N404:O404">
    <cfRule type="containsText" dxfId="5124" priority="383" operator="containsText" text="No">
      <formula>NOT(ISERROR(SEARCH("No",N404)))</formula>
    </cfRule>
  </conditionalFormatting>
  <conditionalFormatting sqref="O409:P409">
    <cfRule type="containsText" dxfId="5123" priority="382" operator="containsText" text="Select">
      <formula>NOT(ISERROR(SEARCH("Select",O409)))</formula>
    </cfRule>
  </conditionalFormatting>
  <conditionalFormatting sqref="G396 L396">
    <cfRule type="cellIs" dxfId="5122" priority="408" operator="equal">
      <formula>"FALSE"</formula>
    </cfRule>
  </conditionalFormatting>
  <conditionalFormatting sqref="G396 L396">
    <cfRule type="cellIs" dxfId="5121" priority="409" operator="equal">
      <formula>"TRUE"</formula>
    </cfRule>
  </conditionalFormatting>
  <conditionalFormatting sqref="J397:K397">
    <cfRule type="containsText" dxfId="5120" priority="407" operator="containsText" text="Select">
      <formula>NOT(ISERROR(SEARCH("Select",J397)))</formula>
    </cfRule>
  </conditionalFormatting>
  <conditionalFormatting sqref="O406:P406">
    <cfRule type="containsText" dxfId="5119" priority="405" operator="containsText" text="Select">
      <formula>NOT(ISERROR(SEARCH("Select",O406)))</formula>
    </cfRule>
  </conditionalFormatting>
  <conditionalFormatting sqref="O406:P406 J397:K397">
    <cfRule type="containsText" dxfId="5118" priority="406" operator="containsText" text="No">
      <formula>NOT(ISERROR(SEARCH("No",J397)))</formula>
    </cfRule>
  </conditionalFormatting>
  <conditionalFormatting sqref="J401:K402 J406:K409">
    <cfRule type="containsText" dxfId="5117" priority="402" operator="containsText" text="Select">
      <formula>NOT(ISERROR(SEARCH("Select",J401)))</formula>
    </cfRule>
  </conditionalFormatting>
  <conditionalFormatting sqref="I396:J396">
    <cfRule type="containsText" dxfId="5116" priority="404" operator="containsText" text="Select">
      <formula>NOT(ISERROR(SEARCH("Select",I396)))</formula>
    </cfRule>
  </conditionalFormatting>
  <conditionalFormatting sqref="I396:J396">
    <cfRule type="containsText" dxfId="5115" priority="403" operator="containsText" text="No">
      <formula>NOT(ISERROR(SEARCH("No",I396)))</formula>
    </cfRule>
  </conditionalFormatting>
  <conditionalFormatting sqref="J401:K402 J406:K409">
    <cfRule type="containsText" dxfId="5114" priority="401" operator="containsText" text="No">
      <formula>NOT(ISERROR(SEARCH("No",J401)))</formula>
    </cfRule>
  </conditionalFormatting>
  <conditionalFormatting sqref="I400:J400">
    <cfRule type="containsText" dxfId="5113" priority="400" operator="containsText" text="Select">
      <formula>NOT(ISERROR(SEARCH("Select",I400)))</formula>
    </cfRule>
  </conditionalFormatting>
  <conditionalFormatting sqref="I400:J400">
    <cfRule type="containsText" dxfId="5112" priority="399" operator="containsText" text="No">
      <formula>NOT(ISERROR(SEARCH("No",I400)))</formula>
    </cfRule>
  </conditionalFormatting>
  <conditionalFormatting sqref="J405:K405">
    <cfRule type="containsText" dxfId="5111" priority="398" operator="containsText" text="Select">
      <formula>NOT(ISERROR(SEARCH("Select",J405)))</formula>
    </cfRule>
  </conditionalFormatting>
  <conditionalFormatting sqref="J405:K405">
    <cfRule type="containsText" dxfId="5110" priority="397" operator="containsText" text="No">
      <formula>NOT(ISERROR(SEARCH("No",J405)))</formula>
    </cfRule>
  </conditionalFormatting>
  <conditionalFormatting sqref="I404:J404">
    <cfRule type="containsText" dxfId="5109" priority="396" operator="containsText" text="Select">
      <formula>NOT(ISERROR(SEARCH("Select",I404)))</formula>
    </cfRule>
  </conditionalFormatting>
  <conditionalFormatting sqref="I404:J404">
    <cfRule type="containsText" dxfId="5108" priority="395" operator="containsText" text="No">
      <formula>NOT(ISERROR(SEARCH("No",I404)))</formula>
    </cfRule>
  </conditionalFormatting>
  <conditionalFormatting sqref="O397:P397">
    <cfRule type="containsText" dxfId="5107" priority="394" operator="containsText" text="Select">
      <formula>NOT(ISERROR(SEARCH("Select",O397)))</formula>
    </cfRule>
  </conditionalFormatting>
  <conditionalFormatting sqref="O397:P397">
    <cfRule type="containsText" dxfId="5106" priority="393" operator="containsText" text="No">
      <formula>NOT(ISERROR(SEARCH("No",O397)))</formula>
    </cfRule>
  </conditionalFormatting>
  <conditionalFormatting sqref="N396:O396">
    <cfRule type="containsText" dxfId="5105" priority="392" operator="containsText" text="Select">
      <formula>NOT(ISERROR(SEARCH("Select",N396)))</formula>
    </cfRule>
  </conditionalFormatting>
  <conditionalFormatting sqref="N396:O396">
    <cfRule type="containsText" dxfId="5104" priority="391" operator="containsText" text="No">
      <formula>NOT(ISERROR(SEARCH("No",N396)))</formula>
    </cfRule>
  </conditionalFormatting>
  <conditionalFormatting sqref="N400:O400">
    <cfRule type="containsText" dxfId="5103" priority="388" operator="containsText" text="Select">
      <formula>NOT(ISERROR(SEARCH("Select",N400)))</formula>
    </cfRule>
  </conditionalFormatting>
  <conditionalFormatting sqref="N400:O400">
    <cfRule type="containsText" dxfId="5102" priority="387" operator="containsText" text="No">
      <formula>NOT(ISERROR(SEARCH("No",N400)))</formula>
    </cfRule>
  </conditionalFormatting>
  <conditionalFormatting sqref="O405:P405">
    <cfRule type="containsText" dxfId="5101" priority="386" operator="containsText" text="Select">
      <formula>NOT(ISERROR(SEARCH("Select",O405)))</formula>
    </cfRule>
  </conditionalFormatting>
  <conditionalFormatting sqref="O409:P409">
    <cfRule type="containsText" dxfId="5100" priority="381" operator="containsText" text="No">
      <formula>NOT(ISERROR(SEARCH("No",O409)))</formula>
    </cfRule>
  </conditionalFormatting>
  <conditionalFormatting sqref="N408:O408">
    <cfRule type="containsText" dxfId="5099" priority="380" operator="containsText" text="Select">
      <formula>NOT(ISERROR(SEARCH("Select",N408)))</formula>
    </cfRule>
  </conditionalFormatting>
  <conditionalFormatting sqref="N408:O408">
    <cfRule type="containsText" dxfId="5098" priority="379" operator="containsText" text="No">
      <formula>NOT(ISERROR(SEARCH("No",N408)))</formula>
    </cfRule>
  </conditionalFormatting>
  <conditionalFormatting sqref="O424:P424">
    <cfRule type="containsText" dxfId="5097" priority="354" operator="containsText" text="No">
      <formula>NOT(ISERROR(SEARCH("No",O424)))</formula>
    </cfRule>
  </conditionalFormatting>
  <conditionalFormatting sqref="N423:O423">
    <cfRule type="containsText" dxfId="5096" priority="353" operator="containsText" text="Select">
      <formula>NOT(ISERROR(SEARCH("Select",N423)))</formula>
    </cfRule>
  </conditionalFormatting>
  <conditionalFormatting sqref="N423:O423">
    <cfRule type="containsText" dxfId="5095" priority="352" operator="containsText" text="No">
      <formula>NOT(ISERROR(SEARCH("No",N423)))</formula>
    </cfRule>
  </conditionalFormatting>
  <conditionalFormatting sqref="O428:P428">
    <cfRule type="containsText" dxfId="5094" priority="351" operator="containsText" text="Select">
      <formula>NOT(ISERROR(SEARCH("Select",O428)))</formula>
    </cfRule>
  </conditionalFormatting>
  <conditionalFormatting sqref="G415 L415">
    <cfRule type="cellIs" dxfId="5093" priority="377" operator="equal">
      <formula>"FALSE"</formula>
    </cfRule>
  </conditionalFormatting>
  <conditionalFormatting sqref="G415 L415">
    <cfRule type="cellIs" dxfId="5092" priority="378" operator="equal">
      <formula>"TRUE"</formula>
    </cfRule>
  </conditionalFormatting>
  <conditionalFormatting sqref="J416:K416">
    <cfRule type="containsText" dxfId="5091" priority="376" operator="containsText" text="Select">
      <formula>NOT(ISERROR(SEARCH("Select",J416)))</formula>
    </cfRule>
  </conditionalFormatting>
  <conditionalFormatting sqref="O425:P425">
    <cfRule type="containsText" dxfId="5090" priority="374" operator="containsText" text="Select">
      <formula>NOT(ISERROR(SEARCH("Select",O425)))</formula>
    </cfRule>
  </conditionalFormatting>
  <conditionalFormatting sqref="O425:P425 J416:K416">
    <cfRule type="containsText" dxfId="5089" priority="375" operator="containsText" text="No">
      <formula>NOT(ISERROR(SEARCH("No",J416)))</formula>
    </cfRule>
  </conditionalFormatting>
  <conditionalFormatting sqref="J420:K421 J425:K428">
    <cfRule type="containsText" dxfId="5088" priority="371" operator="containsText" text="Select">
      <formula>NOT(ISERROR(SEARCH("Select",J420)))</formula>
    </cfRule>
  </conditionalFormatting>
  <conditionalFormatting sqref="I415:J415">
    <cfRule type="containsText" dxfId="5087" priority="373" operator="containsText" text="Select">
      <formula>NOT(ISERROR(SEARCH("Select",I415)))</formula>
    </cfRule>
  </conditionalFormatting>
  <conditionalFormatting sqref="I415:J415">
    <cfRule type="containsText" dxfId="5086" priority="372" operator="containsText" text="No">
      <formula>NOT(ISERROR(SEARCH("No",I415)))</formula>
    </cfRule>
  </conditionalFormatting>
  <conditionalFormatting sqref="J420:K421 J425:K428">
    <cfRule type="containsText" dxfId="5085" priority="370" operator="containsText" text="No">
      <formula>NOT(ISERROR(SEARCH("No",J420)))</formula>
    </cfRule>
  </conditionalFormatting>
  <conditionalFormatting sqref="I419:J419">
    <cfRule type="containsText" dxfId="5084" priority="369" operator="containsText" text="Select">
      <formula>NOT(ISERROR(SEARCH("Select",I419)))</formula>
    </cfRule>
  </conditionalFormatting>
  <conditionalFormatting sqref="I419:J419">
    <cfRule type="containsText" dxfId="5083" priority="368" operator="containsText" text="No">
      <formula>NOT(ISERROR(SEARCH("No",I419)))</formula>
    </cfRule>
  </conditionalFormatting>
  <conditionalFormatting sqref="J424:K424">
    <cfRule type="containsText" dxfId="5082" priority="367" operator="containsText" text="Select">
      <formula>NOT(ISERROR(SEARCH("Select",J424)))</formula>
    </cfRule>
  </conditionalFormatting>
  <conditionalFormatting sqref="J424:K424">
    <cfRule type="containsText" dxfId="5081" priority="366" operator="containsText" text="No">
      <formula>NOT(ISERROR(SEARCH("No",J424)))</formula>
    </cfRule>
  </conditionalFormatting>
  <conditionalFormatting sqref="O416:P416">
    <cfRule type="containsText" dxfId="5080" priority="363" operator="containsText" text="Select">
      <formula>NOT(ISERROR(SEARCH("Select",O416)))</formula>
    </cfRule>
  </conditionalFormatting>
  <conditionalFormatting sqref="O416:P416">
    <cfRule type="containsText" dxfId="5079" priority="362" operator="containsText" text="No">
      <formula>NOT(ISERROR(SEARCH("No",O416)))</formula>
    </cfRule>
  </conditionalFormatting>
  <conditionalFormatting sqref="O420:P421">
    <cfRule type="containsText" dxfId="5078" priority="359" operator="containsText" text="Select">
      <formula>NOT(ISERROR(SEARCH("Select",O420)))</formula>
    </cfRule>
  </conditionalFormatting>
  <conditionalFormatting sqref="N415:O415">
    <cfRule type="containsText" dxfId="5077" priority="361" operator="containsText" text="Select">
      <formula>NOT(ISERROR(SEARCH("Select",N415)))</formula>
    </cfRule>
  </conditionalFormatting>
  <conditionalFormatting sqref="N415:O415">
    <cfRule type="containsText" dxfId="5076" priority="360" operator="containsText" text="No">
      <formula>NOT(ISERROR(SEARCH("No",N415)))</formula>
    </cfRule>
  </conditionalFormatting>
  <conditionalFormatting sqref="O420:P421">
    <cfRule type="containsText" dxfId="5075" priority="358" operator="containsText" text="No">
      <formula>NOT(ISERROR(SEARCH("No",O420)))</formula>
    </cfRule>
  </conditionalFormatting>
  <conditionalFormatting sqref="N419:O419">
    <cfRule type="containsText" dxfId="5074" priority="357" operator="containsText" text="Select">
      <formula>NOT(ISERROR(SEARCH("Select",N419)))</formula>
    </cfRule>
  </conditionalFormatting>
  <conditionalFormatting sqref="N419:O419">
    <cfRule type="containsText" dxfId="5073" priority="356" operator="containsText" text="No">
      <formula>NOT(ISERROR(SEARCH("No",N419)))</formula>
    </cfRule>
  </conditionalFormatting>
  <conditionalFormatting sqref="O424:P424">
    <cfRule type="containsText" dxfId="5072" priority="355" operator="containsText" text="Select">
      <formula>NOT(ISERROR(SEARCH("Select",O424)))</formula>
    </cfRule>
  </conditionalFormatting>
  <conditionalFormatting sqref="O428:P428">
    <cfRule type="containsText" dxfId="5071" priority="350" operator="containsText" text="No">
      <formula>NOT(ISERROR(SEARCH("No",O428)))</formula>
    </cfRule>
  </conditionalFormatting>
  <conditionalFormatting sqref="N427:O427">
    <cfRule type="containsText" dxfId="5070" priority="349" operator="containsText" text="Select">
      <formula>NOT(ISERROR(SEARCH("Select",N427)))</formula>
    </cfRule>
  </conditionalFormatting>
  <conditionalFormatting sqref="N427:O427">
    <cfRule type="containsText" dxfId="5069" priority="348" operator="containsText" text="No">
      <formula>NOT(ISERROR(SEARCH("No",N427)))</formula>
    </cfRule>
  </conditionalFormatting>
  <conditionalFormatting sqref="O443:P443">
    <cfRule type="containsText" dxfId="5068" priority="323" operator="containsText" text="No">
      <formula>NOT(ISERROR(SEARCH("No",O443)))</formula>
    </cfRule>
  </conditionalFormatting>
  <conditionalFormatting sqref="N442:O442">
    <cfRule type="containsText" dxfId="5067" priority="322" operator="containsText" text="Select">
      <formula>NOT(ISERROR(SEARCH("Select",N442)))</formula>
    </cfRule>
  </conditionalFormatting>
  <conditionalFormatting sqref="N442:O442">
    <cfRule type="containsText" dxfId="5066" priority="321" operator="containsText" text="No">
      <formula>NOT(ISERROR(SEARCH("No",N442)))</formula>
    </cfRule>
  </conditionalFormatting>
  <conditionalFormatting sqref="O447:P447">
    <cfRule type="containsText" dxfId="5065" priority="320" operator="containsText" text="Select">
      <formula>NOT(ISERROR(SEARCH("Select",O447)))</formula>
    </cfRule>
  </conditionalFormatting>
  <conditionalFormatting sqref="G434 L434">
    <cfRule type="cellIs" dxfId="5064" priority="346" operator="equal">
      <formula>"FALSE"</formula>
    </cfRule>
  </conditionalFormatting>
  <conditionalFormatting sqref="G434 L434">
    <cfRule type="cellIs" dxfId="5063" priority="347" operator="equal">
      <formula>"TRUE"</formula>
    </cfRule>
  </conditionalFormatting>
  <conditionalFormatting sqref="J435:K435">
    <cfRule type="containsText" dxfId="5062" priority="345" operator="containsText" text="Select">
      <formula>NOT(ISERROR(SEARCH("Select",J435)))</formula>
    </cfRule>
  </conditionalFormatting>
  <conditionalFormatting sqref="O444:P444">
    <cfRule type="containsText" dxfId="5061" priority="343" operator="containsText" text="Select">
      <formula>NOT(ISERROR(SEARCH("Select",O444)))</formula>
    </cfRule>
  </conditionalFormatting>
  <conditionalFormatting sqref="O444:P444 J435:K435">
    <cfRule type="containsText" dxfId="5060" priority="344" operator="containsText" text="No">
      <formula>NOT(ISERROR(SEARCH("No",J435)))</formula>
    </cfRule>
  </conditionalFormatting>
  <conditionalFormatting sqref="J439:K440 J444:K447">
    <cfRule type="containsText" dxfId="5059" priority="340" operator="containsText" text="Select">
      <formula>NOT(ISERROR(SEARCH("Select",J439)))</formula>
    </cfRule>
  </conditionalFormatting>
  <conditionalFormatting sqref="I434:J434">
    <cfRule type="containsText" dxfId="5058" priority="342" operator="containsText" text="Select">
      <formula>NOT(ISERROR(SEARCH("Select",I434)))</formula>
    </cfRule>
  </conditionalFormatting>
  <conditionalFormatting sqref="I434:J434">
    <cfRule type="containsText" dxfId="5057" priority="341" operator="containsText" text="No">
      <formula>NOT(ISERROR(SEARCH("No",I434)))</formula>
    </cfRule>
  </conditionalFormatting>
  <conditionalFormatting sqref="J439:K440 J444:K447">
    <cfRule type="containsText" dxfId="5056" priority="339" operator="containsText" text="No">
      <formula>NOT(ISERROR(SEARCH("No",J439)))</formula>
    </cfRule>
  </conditionalFormatting>
  <conditionalFormatting sqref="I438:J438">
    <cfRule type="containsText" dxfId="5055" priority="338" operator="containsText" text="Select">
      <formula>NOT(ISERROR(SEARCH("Select",I438)))</formula>
    </cfRule>
  </conditionalFormatting>
  <conditionalFormatting sqref="I438:J438">
    <cfRule type="containsText" dxfId="5054" priority="337" operator="containsText" text="No">
      <formula>NOT(ISERROR(SEARCH("No",I438)))</formula>
    </cfRule>
  </conditionalFormatting>
  <conditionalFormatting sqref="J443:K443">
    <cfRule type="containsText" dxfId="5053" priority="336" operator="containsText" text="Select">
      <formula>NOT(ISERROR(SEARCH("Select",J443)))</formula>
    </cfRule>
  </conditionalFormatting>
  <conditionalFormatting sqref="J443:K443">
    <cfRule type="containsText" dxfId="5052" priority="335" operator="containsText" text="No">
      <formula>NOT(ISERROR(SEARCH("No",J443)))</formula>
    </cfRule>
  </conditionalFormatting>
  <conditionalFormatting sqref="I442:J442">
    <cfRule type="containsText" dxfId="5051" priority="334" operator="containsText" text="Select">
      <formula>NOT(ISERROR(SEARCH("Select",I442)))</formula>
    </cfRule>
  </conditionalFormatting>
  <conditionalFormatting sqref="I442:J442">
    <cfRule type="containsText" dxfId="5050" priority="333" operator="containsText" text="No">
      <formula>NOT(ISERROR(SEARCH("No",I442)))</formula>
    </cfRule>
  </conditionalFormatting>
  <conditionalFormatting sqref="O435:P435">
    <cfRule type="containsText" dxfId="5049" priority="332" operator="containsText" text="Select">
      <formula>NOT(ISERROR(SEARCH("Select",O435)))</formula>
    </cfRule>
  </conditionalFormatting>
  <conditionalFormatting sqref="O435:P435">
    <cfRule type="containsText" dxfId="5048" priority="331" operator="containsText" text="No">
      <formula>NOT(ISERROR(SEARCH("No",O435)))</formula>
    </cfRule>
  </conditionalFormatting>
  <conditionalFormatting sqref="O439:P440">
    <cfRule type="containsText" dxfId="5047" priority="328" operator="containsText" text="Select">
      <formula>NOT(ISERROR(SEARCH("Select",O439)))</formula>
    </cfRule>
  </conditionalFormatting>
  <conditionalFormatting sqref="N434:O434">
    <cfRule type="containsText" dxfId="5046" priority="330" operator="containsText" text="Select">
      <formula>NOT(ISERROR(SEARCH("Select",N434)))</formula>
    </cfRule>
  </conditionalFormatting>
  <conditionalFormatting sqref="N434:O434">
    <cfRule type="containsText" dxfId="5045" priority="329" operator="containsText" text="No">
      <formula>NOT(ISERROR(SEARCH("No",N434)))</formula>
    </cfRule>
  </conditionalFormatting>
  <conditionalFormatting sqref="O439:P440">
    <cfRule type="containsText" dxfId="5044" priority="327" operator="containsText" text="No">
      <formula>NOT(ISERROR(SEARCH("No",O439)))</formula>
    </cfRule>
  </conditionalFormatting>
  <conditionalFormatting sqref="N438:O438">
    <cfRule type="containsText" dxfId="5043" priority="326" operator="containsText" text="Select">
      <formula>NOT(ISERROR(SEARCH("Select",N438)))</formula>
    </cfRule>
  </conditionalFormatting>
  <conditionalFormatting sqref="N438:O438">
    <cfRule type="containsText" dxfId="5042" priority="325" operator="containsText" text="No">
      <formula>NOT(ISERROR(SEARCH("No",N438)))</formula>
    </cfRule>
  </conditionalFormatting>
  <conditionalFormatting sqref="O443:P443">
    <cfRule type="containsText" dxfId="5041" priority="324" operator="containsText" text="Select">
      <formula>NOT(ISERROR(SEARCH("Select",O443)))</formula>
    </cfRule>
  </conditionalFormatting>
  <conditionalFormatting sqref="O447:P447">
    <cfRule type="containsText" dxfId="5040" priority="319" operator="containsText" text="No">
      <formula>NOT(ISERROR(SEARCH("No",O447)))</formula>
    </cfRule>
  </conditionalFormatting>
  <conditionalFormatting sqref="N446:O446">
    <cfRule type="containsText" dxfId="5039" priority="318" operator="containsText" text="Select">
      <formula>NOT(ISERROR(SEARCH("Select",N446)))</formula>
    </cfRule>
  </conditionalFormatting>
  <conditionalFormatting sqref="N446:O446">
    <cfRule type="containsText" dxfId="5038" priority="317" operator="containsText" text="No">
      <formula>NOT(ISERROR(SEARCH("No",N446)))</formula>
    </cfRule>
  </conditionalFormatting>
  <conditionalFormatting sqref="O462:P462">
    <cfRule type="containsText" dxfId="5037" priority="292" operator="containsText" text="No">
      <formula>NOT(ISERROR(SEARCH("No",O462)))</formula>
    </cfRule>
  </conditionalFormatting>
  <conditionalFormatting sqref="N461:O461">
    <cfRule type="containsText" dxfId="5036" priority="291" operator="containsText" text="Select">
      <formula>NOT(ISERROR(SEARCH("Select",N461)))</formula>
    </cfRule>
  </conditionalFormatting>
  <conditionalFormatting sqref="N461:O461">
    <cfRule type="containsText" dxfId="5035" priority="290" operator="containsText" text="No">
      <formula>NOT(ISERROR(SEARCH("No",N461)))</formula>
    </cfRule>
  </conditionalFormatting>
  <conditionalFormatting sqref="O466:P466">
    <cfRule type="containsText" dxfId="5034" priority="289" operator="containsText" text="Select">
      <formula>NOT(ISERROR(SEARCH("Select",O466)))</formula>
    </cfRule>
  </conditionalFormatting>
  <conditionalFormatting sqref="G453 L453">
    <cfRule type="cellIs" dxfId="5033" priority="315" operator="equal">
      <formula>"FALSE"</formula>
    </cfRule>
  </conditionalFormatting>
  <conditionalFormatting sqref="G453 L453">
    <cfRule type="cellIs" dxfId="5032" priority="316" operator="equal">
      <formula>"TRUE"</formula>
    </cfRule>
  </conditionalFormatting>
  <conditionalFormatting sqref="J454:K454">
    <cfRule type="containsText" dxfId="5031" priority="314" operator="containsText" text="Select">
      <formula>NOT(ISERROR(SEARCH("Select",J454)))</formula>
    </cfRule>
  </conditionalFormatting>
  <conditionalFormatting sqref="O463:P463">
    <cfRule type="containsText" dxfId="5030" priority="312" operator="containsText" text="Select">
      <formula>NOT(ISERROR(SEARCH("Select",O463)))</formula>
    </cfRule>
  </conditionalFormatting>
  <conditionalFormatting sqref="O463:P463 J454:K454">
    <cfRule type="containsText" dxfId="5029" priority="313" operator="containsText" text="No">
      <formula>NOT(ISERROR(SEARCH("No",J454)))</formula>
    </cfRule>
  </conditionalFormatting>
  <conditionalFormatting sqref="J458:K459 J463:K466">
    <cfRule type="containsText" dxfId="5028" priority="309" operator="containsText" text="Select">
      <formula>NOT(ISERROR(SEARCH("Select",J458)))</formula>
    </cfRule>
  </conditionalFormatting>
  <conditionalFormatting sqref="I453:J453">
    <cfRule type="containsText" dxfId="5027" priority="311" operator="containsText" text="Select">
      <formula>NOT(ISERROR(SEARCH("Select",I453)))</formula>
    </cfRule>
  </conditionalFormatting>
  <conditionalFormatting sqref="I453:J453">
    <cfRule type="containsText" dxfId="5026" priority="310" operator="containsText" text="No">
      <formula>NOT(ISERROR(SEARCH("No",I453)))</formula>
    </cfRule>
  </conditionalFormatting>
  <conditionalFormatting sqref="J458:K459 J463:K466">
    <cfRule type="containsText" dxfId="5025" priority="308" operator="containsText" text="No">
      <formula>NOT(ISERROR(SEARCH("No",J458)))</formula>
    </cfRule>
  </conditionalFormatting>
  <conditionalFormatting sqref="I457:J457">
    <cfRule type="containsText" dxfId="5024" priority="307" operator="containsText" text="Select">
      <formula>NOT(ISERROR(SEARCH("Select",I457)))</formula>
    </cfRule>
  </conditionalFormatting>
  <conditionalFormatting sqref="I457:J457">
    <cfRule type="containsText" dxfId="5023" priority="306" operator="containsText" text="No">
      <formula>NOT(ISERROR(SEARCH("No",I457)))</formula>
    </cfRule>
  </conditionalFormatting>
  <conditionalFormatting sqref="J462:K462">
    <cfRule type="containsText" dxfId="5022" priority="305" operator="containsText" text="Select">
      <formula>NOT(ISERROR(SEARCH("Select",J462)))</formula>
    </cfRule>
  </conditionalFormatting>
  <conditionalFormatting sqref="J462:K462">
    <cfRule type="containsText" dxfId="5021" priority="304" operator="containsText" text="No">
      <formula>NOT(ISERROR(SEARCH("No",J462)))</formula>
    </cfRule>
  </conditionalFormatting>
  <conditionalFormatting sqref="I461:J461">
    <cfRule type="containsText" dxfId="5020" priority="303" operator="containsText" text="Select">
      <formula>NOT(ISERROR(SEARCH("Select",I461)))</formula>
    </cfRule>
  </conditionalFormatting>
  <conditionalFormatting sqref="I461:J461">
    <cfRule type="containsText" dxfId="5019" priority="302" operator="containsText" text="No">
      <formula>NOT(ISERROR(SEARCH("No",I461)))</formula>
    </cfRule>
  </conditionalFormatting>
  <conditionalFormatting sqref="O454:P454">
    <cfRule type="containsText" dxfId="5018" priority="301" operator="containsText" text="Select">
      <formula>NOT(ISERROR(SEARCH("Select",O454)))</formula>
    </cfRule>
  </conditionalFormatting>
  <conditionalFormatting sqref="O454:P454">
    <cfRule type="containsText" dxfId="5017" priority="300" operator="containsText" text="No">
      <formula>NOT(ISERROR(SEARCH("No",O454)))</formula>
    </cfRule>
  </conditionalFormatting>
  <conditionalFormatting sqref="O458:P459">
    <cfRule type="containsText" dxfId="5016" priority="297" operator="containsText" text="Select">
      <formula>NOT(ISERROR(SEARCH("Select",O458)))</formula>
    </cfRule>
  </conditionalFormatting>
  <conditionalFormatting sqref="N453:O453">
    <cfRule type="containsText" dxfId="5015" priority="299" operator="containsText" text="Select">
      <formula>NOT(ISERROR(SEARCH("Select",N453)))</formula>
    </cfRule>
  </conditionalFormatting>
  <conditionalFormatting sqref="N453:O453">
    <cfRule type="containsText" dxfId="5014" priority="298" operator="containsText" text="No">
      <formula>NOT(ISERROR(SEARCH("No",N453)))</formula>
    </cfRule>
  </conditionalFormatting>
  <conditionalFormatting sqref="O458:P459">
    <cfRule type="containsText" dxfId="5013" priority="296" operator="containsText" text="No">
      <formula>NOT(ISERROR(SEARCH("No",O458)))</formula>
    </cfRule>
  </conditionalFormatting>
  <conditionalFormatting sqref="N457:O457">
    <cfRule type="containsText" dxfId="5012" priority="295" operator="containsText" text="Select">
      <formula>NOT(ISERROR(SEARCH("Select",N457)))</formula>
    </cfRule>
  </conditionalFormatting>
  <conditionalFormatting sqref="N457:O457">
    <cfRule type="containsText" dxfId="5011" priority="294" operator="containsText" text="No">
      <formula>NOT(ISERROR(SEARCH("No",N457)))</formula>
    </cfRule>
  </conditionalFormatting>
  <conditionalFormatting sqref="O462:P462">
    <cfRule type="containsText" dxfId="5010" priority="293" operator="containsText" text="Select">
      <formula>NOT(ISERROR(SEARCH("Select",O462)))</formula>
    </cfRule>
  </conditionalFormatting>
  <conditionalFormatting sqref="O466:P466">
    <cfRule type="containsText" dxfId="5009" priority="288" operator="containsText" text="No">
      <formula>NOT(ISERROR(SEARCH("No",O466)))</formula>
    </cfRule>
  </conditionalFormatting>
  <conditionalFormatting sqref="N465:O465">
    <cfRule type="containsText" dxfId="5008" priority="287" operator="containsText" text="Select">
      <formula>NOT(ISERROR(SEARCH("Select",N465)))</formula>
    </cfRule>
  </conditionalFormatting>
  <conditionalFormatting sqref="N465:O465">
    <cfRule type="containsText" dxfId="5007" priority="286" operator="containsText" text="No">
      <formula>NOT(ISERROR(SEARCH("No",N465)))</formula>
    </cfRule>
  </conditionalFormatting>
  <conditionalFormatting sqref="O481:P481">
    <cfRule type="containsText" dxfId="5006" priority="261" operator="containsText" text="No">
      <formula>NOT(ISERROR(SEARCH("No",O481)))</formula>
    </cfRule>
  </conditionalFormatting>
  <conditionalFormatting sqref="N480:O480">
    <cfRule type="containsText" dxfId="5005" priority="260" operator="containsText" text="Select">
      <formula>NOT(ISERROR(SEARCH("Select",N480)))</formula>
    </cfRule>
  </conditionalFormatting>
  <conditionalFormatting sqref="N480:O480">
    <cfRule type="containsText" dxfId="5004" priority="259" operator="containsText" text="No">
      <formula>NOT(ISERROR(SEARCH("No",N480)))</formula>
    </cfRule>
  </conditionalFormatting>
  <conditionalFormatting sqref="O485:P485">
    <cfRule type="containsText" dxfId="5003" priority="258" operator="containsText" text="Select">
      <formula>NOT(ISERROR(SEARCH("Select",O485)))</formula>
    </cfRule>
  </conditionalFormatting>
  <conditionalFormatting sqref="G472 L472">
    <cfRule type="cellIs" dxfId="5002" priority="284" operator="equal">
      <formula>"FALSE"</formula>
    </cfRule>
  </conditionalFormatting>
  <conditionalFormatting sqref="G472 L472">
    <cfRule type="cellIs" dxfId="5001" priority="285" operator="equal">
      <formula>"TRUE"</formula>
    </cfRule>
  </conditionalFormatting>
  <conditionalFormatting sqref="J473:K473">
    <cfRule type="containsText" dxfId="5000" priority="283" operator="containsText" text="Select">
      <formula>NOT(ISERROR(SEARCH("Select",J473)))</formula>
    </cfRule>
  </conditionalFormatting>
  <conditionalFormatting sqref="O482:P482">
    <cfRule type="containsText" dxfId="4999" priority="281" operator="containsText" text="Select">
      <formula>NOT(ISERROR(SEARCH("Select",O482)))</formula>
    </cfRule>
  </conditionalFormatting>
  <conditionalFormatting sqref="O482:P482 J473:K473">
    <cfRule type="containsText" dxfId="4998" priority="282" operator="containsText" text="No">
      <formula>NOT(ISERROR(SEARCH("No",J473)))</formula>
    </cfRule>
  </conditionalFormatting>
  <conditionalFormatting sqref="J477:K478 J482:K485">
    <cfRule type="containsText" dxfId="4997" priority="278" operator="containsText" text="Select">
      <formula>NOT(ISERROR(SEARCH("Select",J477)))</formula>
    </cfRule>
  </conditionalFormatting>
  <conditionalFormatting sqref="I472:J472">
    <cfRule type="containsText" dxfId="4996" priority="280" operator="containsText" text="Select">
      <formula>NOT(ISERROR(SEARCH("Select",I472)))</formula>
    </cfRule>
  </conditionalFormatting>
  <conditionalFormatting sqref="I472:J472">
    <cfRule type="containsText" dxfId="4995" priority="279" operator="containsText" text="No">
      <formula>NOT(ISERROR(SEARCH("No",I472)))</formula>
    </cfRule>
  </conditionalFormatting>
  <conditionalFormatting sqref="J477:K478 J482:K485">
    <cfRule type="containsText" dxfId="4994" priority="277" operator="containsText" text="No">
      <formula>NOT(ISERROR(SEARCH("No",J477)))</formula>
    </cfRule>
  </conditionalFormatting>
  <conditionalFormatting sqref="I476:J476">
    <cfRule type="containsText" dxfId="4993" priority="276" operator="containsText" text="Select">
      <formula>NOT(ISERROR(SEARCH("Select",I476)))</formula>
    </cfRule>
  </conditionalFormatting>
  <conditionalFormatting sqref="I476:J476">
    <cfRule type="containsText" dxfId="4992" priority="275" operator="containsText" text="No">
      <formula>NOT(ISERROR(SEARCH("No",I476)))</formula>
    </cfRule>
  </conditionalFormatting>
  <conditionalFormatting sqref="J481:K481">
    <cfRule type="containsText" dxfId="4991" priority="274" operator="containsText" text="Select">
      <formula>NOT(ISERROR(SEARCH("Select",J481)))</formula>
    </cfRule>
  </conditionalFormatting>
  <conditionalFormatting sqref="J481:K481">
    <cfRule type="containsText" dxfId="4990" priority="273" operator="containsText" text="No">
      <formula>NOT(ISERROR(SEARCH("No",J481)))</formula>
    </cfRule>
  </conditionalFormatting>
  <conditionalFormatting sqref="I480:J480">
    <cfRule type="containsText" dxfId="4989" priority="272" operator="containsText" text="Select">
      <formula>NOT(ISERROR(SEARCH("Select",I480)))</formula>
    </cfRule>
  </conditionalFormatting>
  <conditionalFormatting sqref="I480:J480">
    <cfRule type="containsText" dxfId="4988" priority="271" operator="containsText" text="No">
      <formula>NOT(ISERROR(SEARCH("No",I480)))</formula>
    </cfRule>
  </conditionalFormatting>
  <conditionalFormatting sqref="O473:P473">
    <cfRule type="containsText" dxfId="4987" priority="270" operator="containsText" text="Select">
      <formula>NOT(ISERROR(SEARCH("Select",O473)))</formula>
    </cfRule>
  </conditionalFormatting>
  <conditionalFormatting sqref="O473:P473">
    <cfRule type="containsText" dxfId="4986" priority="269" operator="containsText" text="No">
      <formula>NOT(ISERROR(SEARCH("No",O473)))</formula>
    </cfRule>
  </conditionalFormatting>
  <conditionalFormatting sqref="O477:P478">
    <cfRule type="containsText" dxfId="4985" priority="266" operator="containsText" text="Select">
      <formula>NOT(ISERROR(SEARCH("Select",O477)))</formula>
    </cfRule>
  </conditionalFormatting>
  <conditionalFormatting sqref="N472:O472">
    <cfRule type="containsText" dxfId="4984" priority="268" operator="containsText" text="Select">
      <formula>NOT(ISERROR(SEARCH("Select",N472)))</formula>
    </cfRule>
  </conditionalFormatting>
  <conditionalFormatting sqref="N472:O472">
    <cfRule type="containsText" dxfId="4983" priority="267" operator="containsText" text="No">
      <formula>NOT(ISERROR(SEARCH("No",N472)))</formula>
    </cfRule>
  </conditionalFormatting>
  <conditionalFormatting sqref="O477:P478">
    <cfRule type="containsText" dxfId="4982" priority="265" operator="containsText" text="No">
      <formula>NOT(ISERROR(SEARCH("No",O477)))</formula>
    </cfRule>
  </conditionalFormatting>
  <conditionalFormatting sqref="N476:O476">
    <cfRule type="containsText" dxfId="4981" priority="264" operator="containsText" text="Select">
      <formula>NOT(ISERROR(SEARCH("Select",N476)))</formula>
    </cfRule>
  </conditionalFormatting>
  <conditionalFormatting sqref="N476:O476">
    <cfRule type="containsText" dxfId="4980" priority="263" operator="containsText" text="No">
      <formula>NOT(ISERROR(SEARCH("No",N476)))</formula>
    </cfRule>
  </conditionalFormatting>
  <conditionalFormatting sqref="O481:P481">
    <cfRule type="containsText" dxfId="4979" priority="262" operator="containsText" text="Select">
      <formula>NOT(ISERROR(SEARCH("Select",O481)))</formula>
    </cfRule>
  </conditionalFormatting>
  <conditionalFormatting sqref="O485:P485">
    <cfRule type="containsText" dxfId="4978" priority="257" operator="containsText" text="No">
      <formula>NOT(ISERROR(SEARCH("No",O485)))</formula>
    </cfRule>
  </conditionalFormatting>
  <conditionalFormatting sqref="N484:O484">
    <cfRule type="containsText" dxfId="4977" priority="256" operator="containsText" text="Select">
      <formula>NOT(ISERROR(SEARCH("Select",N484)))</formula>
    </cfRule>
  </conditionalFormatting>
  <conditionalFormatting sqref="N484:O484">
    <cfRule type="containsText" dxfId="4976" priority="255" operator="containsText" text="No">
      <formula>NOT(ISERROR(SEARCH("No",N484)))</formula>
    </cfRule>
  </conditionalFormatting>
  <conditionalFormatting sqref="O500:P500">
    <cfRule type="containsText" dxfId="4975" priority="230" operator="containsText" text="No">
      <formula>NOT(ISERROR(SEARCH("No",O500)))</formula>
    </cfRule>
  </conditionalFormatting>
  <conditionalFormatting sqref="N499:O499">
    <cfRule type="containsText" dxfId="4974" priority="229" operator="containsText" text="Select">
      <formula>NOT(ISERROR(SEARCH("Select",N499)))</formula>
    </cfRule>
  </conditionalFormatting>
  <conditionalFormatting sqref="N499:O499">
    <cfRule type="containsText" dxfId="4973" priority="228" operator="containsText" text="No">
      <formula>NOT(ISERROR(SEARCH("No",N499)))</formula>
    </cfRule>
  </conditionalFormatting>
  <conditionalFormatting sqref="O504:P504">
    <cfRule type="containsText" dxfId="4972" priority="227" operator="containsText" text="Select">
      <formula>NOT(ISERROR(SEARCH("Select",O504)))</formula>
    </cfRule>
  </conditionalFormatting>
  <conditionalFormatting sqref="G491 L491">
    <cfRule type="cellIs" dxfId="4971" priority="253" operator="equal">
      <formula>"FALSE"</formula>
    </cfRule>
  </conditionalFormatting>
  <conditionalFormatting sqref="G491 L491">
    <cfRule type="cellIs" dxfId="4970" priority="254" operator="equal">
      <formula>"TRUE"</formula>
    </cfRule>
  </conditionalFormatting>
  <conditionalFormatting sqref="J492:K492">
    <cfRule type="containsText" dxfId="4969" priority="252" operator="containsText" text="Select">
      <formula>NOT(ISERROR(SEARCH("Select",J492)))</formula>
    </cfRule>
  </conditionalFormatting>
  <conditionalFormatting sqref="O501:P501">
    <cfRule type="containsText" dxfId="4968" priority="250" operator="containsText" text="Select">
      <formula>NOT(ISERROR(SEARCH("Select",O501)))</formula>
    </cfRule>
  </conditionalFormatting>
  <conditionalFormatting sqref="O501:P501 J492:K492">
    <cfRule type="containsText" dxfId="4967" priority="251" operator="containsText" text="No">
      <formula>NOT(ISERROR(SEARCH("No",J492)))</formula>
    </cfRule>
  </conditionalFormatting>
  <conditionalFormatting sqref="J496:K497 J501:K504">
    <cfRule type="containsText" dxfId="4966" priority="247" operator="containsText" text="Select">
      <formula>NOT(ISERROR(SEARCH("Select",J496)))</formula>
    </cfRule>
  </conditionalFormatting>
  <conditionalFormatting sqref="I491:J491">
    <cfRule type="containsText" dxfId="4965" priority="249" operator="containsText" text="Select">
      <formula>NOT(ISERROR(SEARCH("Select",I491)))</formula>
    </cfRule>
  </conditionalFormatting>
  <conditionalFormatting sqref="I491:J491">
    <cfRule type="containsText" dxfId="4964" priority="248" operator="containsText" text="No">
      <formula>NOT(ISERROR(SEARCH("No",I491)))</formula>
    </cfRule>
  </conditionalFormatting>
  <conditionalFormatting sqref="J496:K497 J501:K504">
    <cfRule type="containsText" dxfId="4963" priority="246" operator="containsText" text="No">
      <formula>NOT(ISERROR(SEARCH("No",J496)))</formula>
    </cfRule>
  </conditionalFormatting>
  <conditionalFormatting sqref="I495:J495">
    <cfRule type="containsText" dxfId="4962" priority="245" operator="containsText" text="Select">
      <formula>NOT(ISERROR(SEARCH("Select",I495)))</formula>
    </cfRule>
  </conditionalFormatting>
  <conditionalFormatting sqref="I495:J495">
    <cfRule type="containsText" dxfId="4961" priority="244" operator="containsText" text="No">
      <formula>NOT(ISERROR(SEARCH("No",I495)))</formula>
    </cfRule>
  </conditionalFormatting>
  <conditionalFormatting sqref="J500:K500">
    <cfRule type="containsText" dxfId="4960" priority="243" operator="containsText" text="Select">
      <formula>NOT(ISERROR(SEARCH("Select",J500)))</formula>
    </cfRule>
  </conditionalFormatting>
  <conditionalFormatting sqref="J500:K500">
    <cfRule type="containsText" dxfId="4959" priority="242" operator="containsText" text="No">
      <formula>NOT(ISERROR(SEARCH("No",J500)))</formula>
    </cfRule>
  </conditionalFormatting>
  <conditionalFormatting sqref="I499:J499">
    <cfRule type="containsText" dxfId="4958" priority="241" operator="containsText" text="Select">
      <formula>NOT(ISERROR(SEARCH("Select",I499)))</formula>
    </cfRule>
  </conditionalFormatting>
  <conditionalFormatting sqref="I499:J499">
    <cfRule type="containsText" dxfId="4957" priority="240" operator="containsText" text="No">
      <formula>NOT(ISERROR(SEARCH("No",I499)))</formula>
    </cfRule>
  </conditionalFormatting>
  <conditionalFormatting sqref="O492:P492">
    <cfRule type="containsText" dxfId="4956" priority="239" operator="containsText" text="Select">
      <formula>NOT(ISERROR(SEARCH("Select",O492)))</formula>
    </cfRule>
  </conditionalFormatting>
  <conditionalFormatting sqref="O492:P492">
    <cfRule type="containsText" dxfId="4955" priority="238" operator="containsText" text="No">
      <formula>NOT(ISERROR(SEARCH("No",O492)))</formula>
    </cfRule>
  </conditionalFormatting>
  <conditionalFormatting sqref="O496:P497">
    <cfRule type="containsText" dxfId="4954" priority="235" operator="containsText" text="Select">
      <formula>NOT(ISERROR(SEARCH("Select",O496)))</formula>
    </cfRule>
  </conditionalFormatting>
  <conditionalFormatting sqref="N491:O491">
    <cfRule type="containsText" dxfId="4953" priority="237" operator="containsText" text="Select">
      <formula>NOT(ISERROR(SEARCH("Select",N491)))</formula>
    </cfRule>
  </conditionalFormatting>
  <conditionalFormatting sqref="N491:O491">
    <cfRule type="containsText" dxfId="4952" priority="236" operator="containsText" text="No">
      <formula>NOT(ISERROR(SEARCH("No",N491)))</formula>
    </cfRule>
  </conditionalFormatting>
  <conditionalFormatting sqref="O496:P497">
    <cfRule type="containsText" dxfId="4951" priority="234" operator="containsText" text="No">
      <formula>NOT(ISERROR(SEARCH("No",O496)))</formula>
    </cfRule>
  </conditionalFormatting>
  <conditionalFormatting sqref="N495:O495">
    <cfRule type="containsText" dxfId="4950" priority="233" operator="containsText" text="Select">
      <formula>NOT(ISERROR(SEARCH("Select",N495)))</formula>
    </cfRule>
  </conditionalFormatting>
  <conditionalFormatting sqref="N495:O495">
    <cfRule type="containsText" dxfId="4949" priority="232" operator="containsText" text="No">
      <formula>NOT(ISERROR(SEARCH("No",N495)))</formula>
    </cfRule>
  </conditionalFormatting>
  <conditionalFormatting sqref="O500:P500">
    <cfRule type="containsText" dxfId="4948" priority="231" operator="containsText" text="Select">
      <formula>NOT(ISERROR(SEARCH("Select",O500)))</formula>
    </cfRule>
  </conditionalFormatting>
  <conditionalFormatting sqref="O504:P504">
    <cfRule type="containsText" dxfId="4947" priority="226" operator="containsText" text="No">
      <formula>NOT(ISERROR(SEARCH("No",O504)))</formula>
    </cfRule>
  </conditionalFormatting>
  <conditionalFormatting sqref="N503:O503">
    <cfRule type="containsText" dxfId="4946" priority="225" operator="containsText" text="Select">
      <formula>NOT(ISERROR(SEARCH("Select",N503)))</formula>
    </cfRule>
  </conditionalFormatting>
  <conditionalFormatting sqref="N503:O503">
    <cfRule type="containsText" dxfId="4945" priority="224" operator="containsText" text="No">
      <formula>NOT(ISERROR(SEARCH("No",N503)))</formula>
    </cfRule>
  </conditionalFormatting>
  <conditionalFormatting sqref="O519:P519">
    <cfRule type="containsText" dxfId="4944" priority="199" operator="containsText" text="No">
      <formula>NOT(ISERROR(SEARCH("No",O519)))</formula>
    </cfRule>
  </conditionalFormatting>
  <conditionalFormatting sqref="N518:O518">
    <cfRule type="containsText" dxfId="4943" priority="198" operator="containsText" text="Select">
      <formula>NOT(ISERROR(SEARCH("Select",N518)))</formula>
    </cfRule>
  </conditionalFormatting>
  <conditionalFormatting sqref="N518:O518">
    <cfRule type="containsText" dxfId="4942" priority="197" operator="containsText" text="No">
      <formula>NOT(ISERROR(SEARCH("No",N518)))</formula>
    </cfRule>
  </conditionalFormatting>
  <conditionalFormatting sqref="O523:P523">
    <cfRule type="containsText" dxfId="4941" priority="196" operator="containsText" text="Select">
      <formula>NOT(ISERROR(SEARCH("Select",O523)))</formula>
    </cfRule>
  </conditionalFormatting>
  <conditionalFormatting sqref="G510 L510">
    <cfRule type="cellIs" dxfId="4940" priority="222" operator="equal">
      <formula>"FALSE"</formula>
    </cfRule>
  </conditionalFormatting>
  <conditionalFormatting sqref="G510 L510">
    <cfRule type="cellIs" dxfId="4939" priority="223" operator="equal">
      <formula>"TRUE"</formula>
    </cfRule>
  </conditionalFormatting>
  <conditionalFormatting sqref="J511:K511">
    <cfRule type="containsText" dxfId="4938" priority="221" operator="containsText" text="Select">
      <formula>NOT(ISERROR(SEARCH("Select",J511)))</formula>
    </cfRule>
  </conditionalFormatting>
  <conditionalFormatting sqref="O520:P520">
    <cfRule type="containsText" dxfId="4937" priority="219" operator="containsText" text="Select">
      <formula>NOT(ISERROR(SEARCH("Select",O520)))</formula>
    </cfRule>
  </conditionalFormatting>
  <conditionalFormatting sqref="O520:P520 J511:K511">
    <cfRule type="containsText" dxfId="4936" priority="220" operator="containsText" text="No">
      <formula>NOT(ISERROR(SEARCH("No",J511)))</formula>
    </cfRule>
  </conditionalFormatting>
  <conditionalFormatting sqref="J515:K516 J520:K523">
    <cfRule type="containsText" dxfId="4935" priority="216" operator="containsText" text="Select">
      <formula>NOT(ISERROR(SEARCH("Select",J515)))</formula>
    </cfRule>
  </conditionalFormatting>
  <conditionalFormatting sqref="I510:J510">
    <cfRule type="containsText" dxfId="4934" priority="218" operator="containsText" text="Select">
      <formula>NOT(ISERROR(SEARCH("Select",I510)))</formula>
    </cfRule>
  </conditionalFormatting>
  <conditionalFormatting sqref="I510:J510">
    <cfRule type="containsText" dxfId="4933" priority="217" operator="containsText" text="No">
      <formula>NOT(ISERROR(SEARCH("No",I510)))</formula>
    </cfRule>
  </conditionalFormatting>
  <conditionalFormatting sqref="J515:K516 J520:K523">
    <cfRule type="containsText" dxfId="4932" priority="215" operator="containsText" text="No">
      <formula>NOT(ISERROR(SEARCH("No",J515)))</formula>
    </cfRule>
  </conditionalFormatting>
  <conditionalFormatting sqref="I514:J514">
    <cfRule type="containsText" dxfId="4931" priority="214" operator="containsText" text="Select">
      <formula>NOT(ISERROR(SEARCH("Select",I514)))</formula>
    </cfRule>
  </conditionalFormatting>
  <conditionalFormatting sqref="I514:J514">
    <cfRule type="containsText" dxfId="4930" priority="213" operator="containsText" text="No">
      <formula>NOT(ISERROR(SEARCH("No",I514)))</formula>
    </cfRule>
  </conditionalFormatting>
  <conditionalFormatting sqref="J519:K519">
    <cfRule type="containsText" dxfId="4929" priority="212" operator="containsText" text="Select">
      <formula>NOT(ISERROR(SEARCH("Select",J519)))</formula>
    </cfRule>
  </conditionalFormatting>
  <conditionalFormatting sqref="J519:K519">
    <cfRule type="containsText" dxfId="4928" priority="211" operator="containsText" text="No">
      <formula>NOT(ISERROR(SEARCH("No",J519)))</formula>
    </cfRule>
  </conditionalFormatting>
  <conditionalFormatting sqref="I518:J518">
    <cfRule type="containsText" dxfId="4927" priority="210" operator="containsText" text="Select">
      <formula>NOT(ISERROR(SEARCH("Select",I518)))</formula>
    </cfRule>
  </conditionalFormatting>
  <conditionalFormatting sqref="I518:J518">
    <cfRule type="containsText" dxfId="4926" priority="209" operator="containsText" text="No">
      <formula>NOT(ISERROR(SEARCH("No",I518)))</formula>
    </cfRule>
  </conditionalFormatting>
  <conditionalFormatting sqref="O511:P511">
    <cfRule type="containsText" dxfId="4925" priority="208" operator="containsText" text="Select">
      <formula>NOT(ISERROR(SEARCH("Select",O511)))</formula>
    </cfRule>
  </conditionalFormatting>
  <conditionalFormatting sqref="O511:P511">
    <cfRule type="containsText" dxfId="4924" priority="207" operator="containsText" text="No">
      <formula>NOT(ISERROR(SEARCH("No",O511)))</formula>
    </cfRule>
  </conditionalFormatting>
  <conditionalFormatting sqref="O515:P516">
    <cfRule type="containsText" dxfId="4923" priority="204" operator="containsText" text="Select">
      <formula>NOT(ISERROR(SEARCH("Select",O515)))</formula>
    </cfRule>
  </conditionalFormatting>
  <conditionalFormatting sqref="N510:O510">
    <cfRule type="containsText" dxfId="4922" priority="206" operator="containsText" text="Select">
      <formula>NOT(ISERROR(SEARCH("Select",N510)))</formula>
    </cfRule>
  </conditionalFormatting>
  <conditionalFormatting sqref="N510:O510">
    <cfRule type="containsText" dxfId="4921" priority="205" operator="containsText" text="No">
      <formula>NOT(ISERROR(SEARCH("No",N510)))</formula>
    </cfRule>
  </conditionalFormatting>
  <conditionalFormatting sqref="O515:P516">
    <cfRule type="containsText" dxfId="4920" priority="203" operator="containsText" text="No">
      <formula>NOT(ISERROR(SEARCH("No",O515)))</formula>
    </cfRule>
  </conditionalFormatting>
  <conditionalFormatting sqref="N514:O514">
    <cfRule type="containsText" dxfId="4919" priority="202" operator="containsText" text="Select">
      <formula>NOT(ISERROR(SEARCH("Select",N514)))</formula>
    </cfRule>
  </conditionalFormatting>
  <conditionalFormatting sqref="N514:O514">
    <cfRule type="containsText" dxfId="4918" priority="201" operator="containsText" text="No">
      <formula>NOT(ISERROR(SEARCH("No",N514)))</formula>
    </cfRule>
  </conditionalFormatting>
  <conditionalFormatting sqref="O519:P519">
    <cfRule type="containsText" dxfId="4917" priority="200" operator="containsText" text="Select">
      <formula>NOT(ISERROR(SEARCH("Select",O519)))</formula>
    </cfRule>
  </conditionalFormatting>
  <conditionalFormatting sqref="O523:P523">
    <cfRule type="containsText" dxfId="4916" priority="195" operator="containsText" text="No">
      <formula>NOT(ISERROR(SEARCH("No",O523)))</formula>
    </cfRule>
  </conditionalFormatting>
  <conditionalFormatting sqref="N522:O522">
    <cfRule type="containsText" dxfId="4915" priority="194" operator="containsText" text="Select">
      <formula>NOT(ISERROR(SEARCH("Select",N522)))</formula>
    </cfRule>
  </conditionalFormatting>
  <conditionalFormatting sqref="N522:O522">
    <cfRule type="containsText" dxfId="4914" priority="193" operator="containsText" text="No">
      <formula>NOT(ISERROR(SEARCH("No",N522)))</formula>
    </cfRule>
  </conditionalFormatting>
  <conditionalFormatting sqref="O538:P538">
    <cfRule type="containsText" dxfId="4913" priority="168" operator="containsText" text="No">
      <formula>NOT(ISERROR(SEARCH("No",O538)))</formula>
    </cfRule>
  </conditionalFormatting>
  <conditionalFormatting sqref="N537:O537">
    <cfRule type="containsText" dxfId="4912" priority="167" operator="containsText" text="Select">
      <formula>NOT(ISERROR(SEARCH("Select",N537)))</formula>
    </cfRule>
  </conditionalFormatting>
  <conditionalFormatting sqref="N537:O537">
    <cfRule type="containsText" dxfId="4911" priority="166" operator="containsText" text="No">
      <formula>NOT(ISERROR(SEARCH("No",N537)))</formula>
    </cfRule>
  </conditionalFormatting>
  <conditionalFormatting sqref="O542:P542">
    <cfRule type="containsText" dxfId="4910" priority="165" operator="containsText" text="Select">
      <formula>NOT(ISERROR(SEARCH("Select",O542)))</formula>
    </cfRule>
  </conditionalFormatting>
  <conditionalFormatting sqref="G529 L529">
    <cfRule type="cellIs" dxfId="4909" priority="191" operator="equal">
      <formula>"FALSE"</formula>
    </cfRule>
  </conditionalFormatting>
  <conditionalFormatting sqref="G529 L529">
    <cfRule type="cellIs" dxfId="4908" priority="192" operator="equal">
      <formula>"TRUE"</formula>
    </cfRule>
  </conditionalFormatting>
  <conditionalFormatting sqref="J530:K530">
    <cfRule type="containsText" dxfId="4907" priority="190" operator="containsText" text="Select">
      <formula>NOT(ISERROR(SEARCH("Select",J530)))</formula>
    </cfRule>
  </conditionalFormatting>
  <conditionalFormatting sqref="O539:P539">
    <cfRule type="containsText" dxfId="4906" priority="188" operator="containsText" text="Select">
      <formula>NOT(ISERROR(SEARCH("Select",O539)))</formula>
    </cfRule>
  </conditionalFormatting>
  <conditionalFormatting sqref="O539:P539 J530:K530">
    <cfRule type="containsText" dxfId="4905" priority="189" operator="containsText" text="No">
      <formula>NOT(ISERROR(SEARCH("No",J530)))</formula>
    </cfRule>
  </conditionalFormatting>
  <conditionalFormatting sqref="J534:K535 J539:K542">
    <cfRule type="containsText" dxfId="4904" priority="185" operator="containsText" text="Select">
      <formula>NOT(ISERROR(SEARCH("Select",J534)))</formula>
    </cfRule>
  </conditionalFormatting>
  <conditionalFormatting sqref="I529:J529">
    <cfRule type="containsText" dxfId="4903" priority="187" operator="containsText" text="Select">
      <formula>NOT(ISERROR(SEARCH("Select",I529)))</formula>
    </cfRule>
  </conditionalFormatting>
  <conditionalFormatting sqref="I529:J529">
    <cfRule type="containsText" dxfId="4902" priority="186" operator="containsText" text="No">
      <formula>NOT(ISERROR(SEARCH("No",I529)))</formula>
    </cfRule>
  </conditionalFormatting>
  <conditionalFormatting sqref="J534:K535 J539:K542">
    <cfRule type="containsText" dxfId="4901" priority="184" operator="containsText" text="No">
      <formula>NOT(ISERROR(SEARCH("No",J534)))</formula>
    </cfRule>
  </conditionalFormatting>
  <conditionalFormatting sqref="I533:J533">
    <cfRule type="containsText" dxfId="4900" priority="183" operator="containsText" text="Select">
      <formula>NOT(ISERROR(SEARCH("Select",I533)))</formula>
    </cfRule>
  </conditionalFormatting>
  <conditionalFormatting sqref="I533:J533">
    <cfRule type="containsText" dxfId="4899" priority="182" operator="containsText" text="No">
      <formula>NOT(ISERROR(SEARCH("No",I533)))</formula>
    </cfRule>
  </conditionalFormatting>
  <conditionalFormatting sqref="J538:K538">
    <cfRule type="containsText" dxfId="4898" priority="181" operator="containsText" text="Select">
      <formula>NOT(ISERROR(SEARCH("Select",J538)))</formula>
    </cfRule>
  </conditionalFormatting>
  <conditionalFormatting sqref="J538:K538">
    <cfRule type="containsText" dxfId="4897" priority="180" operator="containsText" text="No">
      <formula>NOT(ISERROR(SEARCH("No",J538)))</formula>
    </cfRule>
  </conditionalFormatting>
  <conditionalFormatting sqref="I537:J537">
    <cfRule type="containsText" dxfId="4896" priority="179" operator="containsText" text="Select">
      <formula>NOT(ISERROR(SEARCH("Select",I537)))</formula>
    </cfRule>
  </conditionalFormatting>
  <conditionalFormatting sqref="I537:J537">
    <cfRule type="containsText" dxfId="4895" priority="178" operator="containsText" text="No">
      <formula>NOT(ISERROR(SEARCH("No",I537)))</formula>
    </cfRule>
  </conditionalFormatting>
  <conditionalFormatting sqref="O530:P530">
    <cfRule type="containsText" dxfId="4894" priority="177" operator="containsText" text="Select">
      <formula>NOT(ISERROR(SEARCH("Select",O530)))</formula>
    </cfRule>
  </conditionalFormatting>
  <conditionalFormatting sqref="O530:P530">
    <cfRule type="containsText" dxfId="4893" priority="176" operator="containsText" text="No">
      <formula>NOT(ISERROR(SEARCH("No",O530)))</formula>
    </cfRule>
  </conditionalFormatting>
  <conditionalFormatting sqref="O534:P535">
    <cfRule type="containsText" dxfId="4892" priority="173" operator="containsText" text="Select">
      <formula>NOT(ISERROR(SEARCH("Select",O534)))</formula>
    </cfRule>
  </conditionalFormatting>
  <conditionalFormatting sqref="N529:O529">
    <cfRule type="containsText" dxfId="4891" priority="175" operator="containsText" text="Select">
      <formula>NOT(ISERROR(SEARCH("Select",N529)))</formula>
    </cfRule>
  </conditionalFormatting>
  <conditionalFormatting sqref="N529:O529">
    <cfRule type="containsText" dxfId="4890" priority="174" operator="containsText" text="No">
      <formula>NOT(ISERROR(SEARCH("No",N529)))</formula>
    </cfRule>
  </conditionalFormatting>
  <conditionalFormatting sqref="O534:P535">
    <cfRule type="containsText" dxfId="4889" priority="172" operator="containsText" text="No">
      <formula>NOT(ISERROR(SEARCH("No",O534)))</formula>
    </cfRule>
  </conditionalFormatting>
  <conditionalFormatting sqref="N533:O533">
    <cfRule type="containsText" dxfId="4888" priority="171" operator="containsText" text="Select">
      <formula>NOT(ISERROR(SEARCH("Select",N533)))</formula>
    </cfRule>
  </conditionalFormatting>
  <conditionalFormatting sqref="N533:O533">
    <cfRule type="containsText" dxfId="4887" priority="170" operator="containsText" text="No">
      <formula>NOT(ISERROR(SEARCH("No",N533)))</formula>
    </cfRule>
  </conditionalFormatting>
  <conditionalFormatting sqref="O538:P538">
    <cfRule type="containsText" dxfId="4886" priority="169" operator="containsText" text="Select">
      <formula>NOT(ISERROR(SEARCH("Select",O538)))</formula>
    </cfRule>
  </conditionalFormatting>
  <conditionalFormatting sqref="O542:P542">
    <cfRule type="containsText" dxfId="4885" priority="164" operator="containsText" text="No">
      <formula>NOT(ISERROR(SEARCH("No",O542)))</formula>
    </cfRule>
  </conditionalFormatting>
  <conditionalFormatting sqref="N541:O541">
    <cfRule type="containsText" dxfId="4884" priority="163" operator="containsText" text="Select">
      <formula>NOT(ISERROR(SEARCH("Select",N541)))</formula>
    </cfRule>
  </conditionalFormatting>
  <conditionalFormatting sqref="N541:O541">
    <cfRule type="containsText" dxfId="4883" priority="162" operator="containsText" text="No">
      <formula>NOT(ISERROR(SEARCH("No",N541)))</formula>
    </cfRule>
  </conditionalFormatting>
  <conditionalFormatting sqref="G548 L548">
    <cfRule type="cellIs" dxfId="4882" priority="160" operator="equal">
      <formula>"FALSE"</formula>
    </cfRule>
  </conditionalFormatting>
  <conditionalFormatting sqref="G548 L548">
    <cfRule type="cellIs" dxfId="4881" priority="161" operator="equal">
      <formula>"TRUE"</formula>
    </cfRule>
  </conditionalFormatting>
  <conditionalFormatting sqref="J549:K549">
    <cfRule type="containsText" dxfId="4880" priority="159" operator="containsText" text="Select">
      <formula>NOT(ISERROR(SEARCH("Select",J549)))</formula>
    </cfRule>
  </conditionalFormatting>
  <conditionalFormatting sqref="O558:P558">
    <cfRule type="containsText" dxfId="4879" priority="157" operator="containsText" text="Select">
      <formula>NOT(ISERROR(SEARCH("Select",O558)))</formula>
    </cfRule>
  </conditionalFormatting>
  <conditionalFormatting sqref="O558:P558 J549:K549">
    <cfRule type="containsText" dxfId="4878" priority="158" operator="containsText" text="No">
      <formula>NOT(ISERROR(SEARCH("No",J549)))</formula>
    </cfRule>
  </conditionalFormatting>
  <conditionalFormatting sqref="J553:K554 J558:K561">
    <cfRule type="containsText" dxfId="4877" priority="154" operator="containsText" text="Select">
      <formula>NOT(ISERROR(SEARCH("Select",J553)))</formula>
    </cfRule>
  </conditionalFormatting>
  <conditionalFormatting sqref="I548:J548">
    <cfRule type="containsText" dxfId="4876" priority="156" operator="containsText" text="Select">
      <formula>NOT(ISERROR(SEARCH("Select",I548)))</formula>
    </cfRule>
  </conditionalFormatting>
  <conditionalFormatting sqref="I548:J548">
    <cfRule type="containsText" dxfId="4875" priority="155" operator="containsText" text="No">
      <formula>NOT(ISERROR(SEARCH("No",I548)))</formula>
    </cfRule>
  </conditionalFormatting>
  <conditionalFormatting sqref="J553:K554 J558:K561">
    <cfRule type="containsText" dxfId="4874" priority="153" operator="containsText" text="No">
      <formula>NOT(ISERROR(SEARCH("No",J553)))</formula>
    </cfRule>
  </conditionalFormatting>
  <conditionalFormatting sqref="I552:J552">
    <cfRule type="containsText" dxfId="4873" priority="152" operator="containsText" text="Select">
      <formula>NOT(ISERROR(SEARCH("Select",I552)))</formula>
    </cfRule>
  </conditionalFormatting>
  <conditionalFormatting sqref="I552:J552">
    <cfRule type="containsText" dxfId="4872" priority="151" operator="containsText" text="No">
      <formula>NOT(ISERROR(SEARCH("No",I552)))</formula>
    </cfRule>
  </conditionalFormatting>
  <conditionalFormatting sqref="J557:K557">
    <cfRule type="containsText" dxfId="4871" priority="150" operator="containsText" text="Select">
      <formula>NOT(ISERROR(SEARCH("Select",J557)))</formula>
    </cfRule>
  </conditionalFormatting>
  <conditionalFormatting sqref="J557:K557">
    <cfRule type="containsText" dxfId="4870" priority="149" operator="containsText" text="No">
      <formula>NOT(ISERROR(SEARCH("No",J557)))</formula>
    </cfRule>
  </conditionalFormatting>
  <conditionalFormatting sqref="I556:J556">
    <cfRule type="containsText" dxfId="4869" priority="148" operator="containsText" text="Select">
      <formula>NOT(ISERROR(SEARCH("Select",I556)))</formula>
    </cfRule>
  </conditionalFormatting>
  <conditionalFormatting sqref="I556:J556">
    <cfRule type="containsText" dxfId="4868" priority="147" operator="containsText" text="No">
      <formula>NOT(ISERROR(SEARCH("No",I556)))</formula>
    </cfRule>
  </conditionalFormatting>
  <conditionalFormatting sqref="O549:P549">
    <cfRule type="containsText" dxfId="4867" priority="146" operator="containsText" text="Select">
      <formula>NOT(ISERROR(SEARCH("Select",O549)))</formula>
    </cfRule>
  </conditionalFormatting>
  <conditionalFormatting sqref="O549:P549">
    <cfRule type="containsText" dxfId="4866" priority="145" operator="containsText" text="No">
      <formula>NOT(ISERROR(SEARCH("No",O549)))</formula>
    </cfRule>
  </conditionalFormatting>
  <conditionalFormatting sqref="O553:P554">
    <cfRule type="containsText" dxfId="4865" priority="142" operator="containsText" text="Select">
      <formula>NOT(ISERROR(SEARCH("Select",O553)))</formula>
    </cfRule>
  </conditionalFormatting>
  <conditionalFormatting sqref="N548:O548">
    <cfRule type="containsText" dxfId="4864" priority="144" operator="containsText" text="Select">
      <formula>NOT(ISERROR(SEARCH("Select",N548)))</formula>
    </cfRule>
  </conditionalFormatting>
  <conditionalFormatting sqref="N548:O548">
    <cfRule type="containsText" dxfId="4863" priority="143" operator="containsText" text="No">
      <formula>NOT(ISERROR(SEARCH("No",N548)))</formula>
    </cfRule>
  </conditionalFormatting>
  <conditionalFormatting sqref="O553:P554">
    <cfRule type="containsText" dxfId="4862" priority="141" operator="containsText" text="No">
      <formula>NOT(ISERROR(SEARCH("No",O553)))</formula>
    </cfRule>
  </conditionalFormatting>
  <conditionalFormatting sqref="N552:O552">
    <cfRule type="containsText" dxfId="4861" priority="140" operator="containsText" text="Select">
      <formula>NOT(ISERROR(SEARCH("Select",N552)))</formula>
    </cfRule>
  </conditionalFormatting>
  <conditionalFormatting sqref="N552:O552">
    <cfRule type="containsText" dxfId="4860" priority="139" operator="containsText" text="No">
      <formula>NOT(ISERROR(SEARCH("No",N552)))</formula>
    </cfRule>
  </conditionalFormatting>
  <conditionalFormatting sqref="O557:P557">
    <cfRule type="containsText" dxfId="4859" priority="138" operator="containsText" text="Select">
      <formula>NOT(ISERROR(SEARCH("Select",O557)))</formula>
    </cfRule>
  </conditionalFormatting>
  <conditionalFormatting sqref="O561:P561">
    <cfRule type="containsText" dxfId="4858" priority="133" operator="containsText" text="No">
      <formula>NOT(ISERROR(SEARCH("No",O561)))</formula>
    </cfRule>
  </conditionalFormatting>
  <conditionalFormatting sqref="N560:O560">
    <cfRule type="containsText" dxfId="4857" priority="132" operator="containsText" text="Select">
      <formula>NOT(ISERROR(SEARCH("Select",N560)))</formula>
    </cfRule>
  </conditionalFormatting>
  <conditionalFormatting sqref="N560:O560">
    <cfRule type="containsText" dxfId="4856" priority="131" operator="containsText" text="No">
      <formula>NOT(ISERROR(SEARCH("No",N560)))</formula>
    </cfRule>
  </conditionalFormatting>
  <conditionalFormatting sqref="N827:O827 N823:O823 N819:O819">
    <cfRule type="endsWith" dxfId="4855" priority="128" operator="endsWith" text="No">
      <formula>RIGHT(N819,LEN("No"))="No"</formula>
    </cfRule>
    <cfRule type="containsText" dxfId="4854" priority="130" operator="containsText" text="Select">
      <formula>NOT(ISERROR(SEARCH("Select",N819)))</formula>
    </cfRule>
  </conditionalFormatting>
  <conditionalFormatting sqref="N827:O827 N823:O823 N819:O819">
    <cfRule type="containsText" dxfId="4853" priority="129" operator="containsText" text="Not Addressed">
      <formula>NOT(ISERROR(SEARCH("Not Addressed",N819)))</formula>
    </cfRule>
  </conditionalFormatting>
  <conditionalFormatting sqref="N841:O841 N837:O837 N833:O833">
    <cfRule type="endsWith" dxfId="4852" priority="125" operator="endsWith" text="No">
      <formula>RIGHT(N833,LEN("No"))="No"</formula>
    </cfRule>
    <cfRule type="containsText" dxfId="4851" priority="127" operator="containsText" text="Select">
      <formula>NOT(ISERROR(SEARCH("Select",N833)))</formula>
    </cfRule>
  </conditionalFormatting>
  <conditionalFormatting sqref="N841:O841 N837:O837 N833:O833">
    <cfRule type="containsText" dxfId="4850" priority="126" operator="containsText" text="Not Addressed">
      <formula>NOT(ISERROR(SEARCH("Not Addressed",N833)))</formula>
    </cfRule>
  </conditionalFormatting>
  <conditionalFormatting sqref="N855:O855 N851:O851 N847:O847">
    <cfRule type="endsWith" dxfId="4849" priority="122" operator="endsWith" text="No">
      <formula>RIGHT(N847,LEN("No"))="No"</formula>
    </cfRule>
    <cfRule type="containsText" dxfId="4848" priority="124" operator="containsText" text="Select">
      <formula>NOT(ISERROR(SEARCH("Select",N847)))</formula>
    </cfRule>
  </conditionalFormatting>
  <conditionalFormatting sqref="N855:O855 N851:O851 N847:O847">
    <cfRule type="containsText" dxfId="4847" priority="123" operator="containsText" text="Not Addressed">
      <formula>NOT(ISERROR(SEARCH("Not Addressed",N847)))</formula>
    </cfRule>
  </conditionalFormatting>
  <conditionalFormatting sqref="N869:O869 N865:O865 N861:O861">
    <cfRule type="endsWith" dxfId="4846" priority="119" operator="endsWith" text="No">
      <formula>RIGHT(N861,LEN("No"))="No"</formula>
    </cfRule>
    <cfRule type="containsText" dxfId="4845" priority="121" operator="containsText" text="Select">
      <formula>NOT(ISERROR(SEARCH("Select",N861)))</formula>
    </cfRule>
  </conditionalFormatting>
  <conditionalFormatting sqref="N869:O869 N865:O865 N861:O861">
    <cfRule type="containsText" dxfId="4844" priority="120" operator="containsText" text="Not Addressed">
      <formula>NOT(ISERROR(SEARCH("Not Addressed",N861)))</formula>
    </cfRule>
  </conditionalFormatting>
  <conditionalFormatting sqref="N883:O883 N879:O879 N875:O875">
    <cfRule type="endsWith" dxfId="4843" priority="116" operator="endsWith" text="No">
      <formula>RIGHT(N875,LEN("No"))="No"</formula>
    </cfRule>
    <cfRule type="containsText" dxfId="4842" priority="118" operator="containsText" text="Select">
      <formula>NOT(ISERROR(SEARCH("Select",N875)))</formula>
    </cfRule>
  </conditionalFormatting>
  <conditionalFormatting sqref="N883:O883 N879:O879 N875:O875">
    <cfRule type="containsText" dxfId="4841" priority="117" operator="containsText" text="Not Addressed">
      <formula>NOT(ISERROR(SEARCH("Not Addressed",N875)))</formula>
    </cfRule>
  </conditionalFormatting>
  <conditionalFormatting sqref="N897:O897 N893:O893 N889:O889">
    <cfRule type="endsWith" dxfId="4840" priority="113" operator="endsWith" text="No">
      <formula>RIGHT(N889,LEN("No"))="No"</formula>
    </cfRule>
    <cfRule type="containsText" dxfId="4839" priority="115" operator="containsText" text="Select">
      <formula>NOT(ISERROR(SEARCH("Select",N889)))</formula>
    </cfRule>
  </conditionalFormatting>
  <conditionalFormatting sqref="N897:O897 N893:O893 N889:O889">
    <cfRule type="containsText" dxfId="4838" priority="114" operator="containsText" text="Not Addressed">
      <formula>NOT(ISERROR(SEARCH("Not Addressed",N889)))</formula>
    </cfRule>
  </conditionalFormatting>
  <conditionalFormatting sqref="I910:J910">
    <cfRule type="containsText" dxfId="4837" priority="111" operator="containsText" text="Not Addressed">
      <formula>NOT(ISERROR(SEARCH("Not Addressed",I910)))</formula>
    </cfRule>
    <cfRule type="containsText" dxfId="4836" priority="112" operator="containsText" text="Select">
      <formula>NOT(ISERROR(SEARCH("Select",I910)))</formula>
    </cfRule>
  </conditionalFormatting>
  <conditionalFormatting sqref="I934:J934">
    <cfRule type="containsText" dxfId="4835" priority="109" operator="containsText" text="Not Addressed">
      <formula>NOT(ISERROR(SEARCH("Not Addressed",I934)))</formula>
    </cfRule>
    <cfRule type="containsText" dxfId="4834" priority="110" operator="containsText" text="Select">
      <formula>NOT(ISERROR(SEARCH("Select",I934)))</formula>
    </cfRule>
  </conditionalFormatting>
  <conditionalFormatting sqref="I914:J914">
    <cfRule type="containsText" dxfId="4833" priority="107" operator="containsText" text="Not Addressed">
      <formula>NOT(ISERROR(SEARCH("Not Addressed",I914)))</formula>
    </cfRule>
    <cfRule type="containsText" dxfId="4832" priority="108" operator="containsText" text="Select">
      <formula>NOT(ISERROR(SEARCH("Select",I914)))</formula>
    </cfRule>
  </conditionalFormatting>
  <conditionalFormatting sqref="I918:J918">
    <cfRule type="containsText" dxfId="4831" priority="105" operator="containsText" text="Not Addressed">
      <formula>NOT(ISERROR(SEARCH("Not Addressed",I918)))</formula>
    </cfRule>
    <cfRule type="containsText" dxfId="4830" priority="106" operator="containsText" text="Select">
      <formula>NOT(ISERROR(SEARCH("Select",I918)))</formula>
    </cfRule>
  </conditionalFormatting>
  <conditionalFormatting sqref="I922:J922">
    <cfRule type="containsText" dxfId="4829" priority="103" operator="containsText" text="Not Addressed">
      <formula>NOT(ISERROR(SEARCH("Not Addressed",I922)))</formula>
    </cfRule>
    <cfRule type="containsText" dxfId="4828" priority="104" operator="containsText" text="Select">
      <formula>NOT(ISERROR(SEARCH("Select",I922)))</formula>
    </cfRule>
  </conditionalFormatting>
  <conditionalFormatting sqref="I926:J926">
    <cfRule type="containsText" dxfId="4827" priority="101" operator="containsText" text="Not Addressed">
      <formula>NOT(ISERROR(SEARCH("Not Addressed",I926)))</formula>
    </cfRule>
    <cfRule type="containsText" dxfId="4826" priority="102" operator="containsText" text="Select">
      <formula>NOT(ISERROR(SEARCH("Select",I926)))</formula>
    </cfRule>
  </conditionalFormatting>
  <conditionalFormatting sqref="I930:J930">
    <cfRule type="containsText" dxfId="4825" priority="99" operator="containsText" text="Not Addressed">
      <formula>NOT(ISERROR(SEARCH("Not Addressed",I930)))</formula>
    </cfRule>
    <cfRule type="containsText" dxfId="4824" priority="100" operator="containsText" text="Select">
      <formula>NOT(ISERROR(SEARCH("Select",I930)))</formula>
    </cfRule>
  </conditionalFormatting>
  <conditionalFormatting sqref="I938:J938">
    <cfRule type="containsText" dxfId="4823" priority="97" operator="containsText" text="Not Addressed">
      <formula>NOT(ISERROR(SEARCH("Not Addressed",I938)))</formula>
    </cfRule>
    <cfRule type="containsText" dxfId="4822" priority="98" operator="containsText" text="Select">
      <formula>NOT(ISERROR(SEARCH("Select",I938)))</formula>
    </cfRule>
  </conditionalFormatting>
  <conditionalFormatting sqref="I942:J942">
    <cfRule type="containsText" dxfId="4821" priority="95" operator="containsText" text="Not Addressed">
      <formula>NOT(ISERROR(SEARCH("Not Addressed",I942)))</formula>
    </cfRule>
    <cfRule type="containsText" dxfId="4820" priority="96" operator="containsText" text="Select">
      <formula>NOT(ISERROR(SEARCH("Select",I942)))</formula>
    </cfRule>
  </conditionalFormatting>
  <conditionalFormatting sqref="I946:J946">
    <cfRule type="containsText" dxfId="4819" priority="93" operator="containsText" text="Not Addressed">
      <formula>NOT(ISERROR(SEARCH("Not Addressed",I946)))</formula>
    </cfRule>
    <cfRule type="containsText" dxfId="4818" priority="94" operator="containsText" text="Select">
      <formula>NOT(ISERROR(SEARCH("Select",I946)))</formula>
    </cfRule>
  </conditionalFormatting>
  <conditionalFormatting sqref="I950:J950">
    <cfRule type="containsText" dxfId="4817" priority="91" operator="containsText" text="Not Addressed">
      <formula>NOT(ISERROR(SEARCH("Not Addressed",I950)))</formula>
    </cfRule>
    <cfRule type="containsText" dxfId="4816" priority="92" operator="containsText" text="Select">
      <formula>NOT(ISERROR(SEARCH("Select",I950)))</formula>
    </cfRule>
  </conditionalFormatting>
  <conditionalFormatting sqref="I966:J966">
    <cfRule type="containsText" dxfId="4815" priority="89" operator="containsText" text="Not Addressed">
      <formula>NOT(ISERROR(SEARCH("Not Addressed",I966)))</formula>
    </cfRule>
    <cfRule type="containsText" dxfId="4814" priority="90" operator="containsText" text="Select">
      <formula>NOT(ISERROR(SEARCH("Select",I966)))</formula>
    </cfRule>
  </conditionalFormatting>
  <conditionalFormatting sqref="I954:J954">
    <cfRule type="containsText" dxfId="4813" priority="87" operator="containsText" text="Not Addressed">
      <formula>NOT(ISERROR(SEARCH("Not Addressed",I954)))</formula>
    </cfRule>
    <cfRule type="containsText" dxfId="4812" priority="88" operator="containsText" text="Select">
      <formula>NOT(ISERROR(SEARCH("Select",I954)))</formula>
    </cfRule>
  </conditionalFormatting>
  <conditionalFormatting sqref="I958:J958">
    <cfRule type="containsText" dxfId="4811" priority="85" operator="containsText" text="Not Addressed">
      <formula>NOT(ISERROR(SEARCH("Not Addressed",I958)))</formula>
    </cfRule>
    <cfRule type="containsText" dxfId="4810" priority="86" operator="containsText" text="Select">
      <formula>NOT(ISERROR(SEARCH("Select",I958)))</formula>
    </cfRule>
  </conditionalFormatting>
  <conditionalFormatting sqref="I962:J962">
    <cfRule type="containsText" dxfId="4809" priority="83" operator="containsText" text="Not Addressed">
      <formula>NOT(ISERROR(SEARCH("Not Addressed",I962)))</formula>
    </cfRule>
    <cfRule type="containsText" dxfId="4808" priority="84" operator="containsText" text="Select">
      <formula>NOT(ISERROR(SEARCH("Select",I962)))</formula>
    </cfRule>
  </conditionalFormatting>
  <conditionalFormatting sqref="I979:J979">
    <cfRule type="containsText" dxfId="4807" priority="82" operator="containsText" text="Select">
      <formula>NOT(ISERROR(SEARCH("Select",I979)))</formula>
    </cfRule>
  </conditionalFormatting>
  <conditionalFormatting sqref="I979:J979">
    <cfRule type="containsText" dxfId="4806" priority="81" operator="containsText" text="Not Addressed">
      <formula>NOT(ISERROR(SEARCH("Not Addressed",I979)))</formula>
    </cfRule>
  </conditionalFormatting>
  <conditionalFormatting sqref="N979:O979">
    <cfRule type="containsText" dxfId="4805" priority="80" operator="containsText" text="Select">
      <formula>NOT(ISERROR(SEARCH("Select",N979)))</formula>
    </cfRule>
  </conditionalFormatting>
  <conditionalFormatting sqref="N979:O979">
    <cfRule type="containsText" dxfId="4804" priority="79" operator="containsText" text="Not Addressed">
      <formula>NOT(ISERROR(SEARCH("Not Addressed",N979)))</formula>
    </cfRule>
  </conditionalFormatting>
  <conditionalFormatting sqref="I984:J984">
    <cfRule type="containsText" dxfId="4803" priority="78" operator="containsText" text="Select">
      <formula>NOT(ISERROR(SEARCH("Select",I984)))</formula>
    </cfRule>
  </conditionalFormatting>
  <conditionalFormatting sqref="I984:J984">
    <cfRule type="containsText" dxfId="4802" priority="77" operator="containsText" text="Not Addressed">
      <formula>NOT(ISERROR(SEARCH("Not Addressed",I984)))</formula>
    </cfRule>
  </conditionalFormatting>
  <conditionalFormatting sqref="N984:O984">
    <cfRule type="containsText" dxfId="4801" priority="76" operator="containsText" text="Select">
      <formula>NOT(ISERROR(SEARCH("Select",N984)))</formula>
    </cfRule>
  </conditionalFormatting>
  <conditionalFormatting sqref="N984:O984">
    <cfRule type="containsText" dxfId="4800" priority="75" operator="containsText" text="Not Addressed">
      <formula>NOT(ISERROR(SEARCH("Not Addressed",N984)))</formula>
    </cfRule>
  </conditionalFormatting>
  <conditionalFormatting sqref="M972">
    <cfRule type="containsText" dxfId="4799" priority="74" operator="containsText" text="Select">
      <formula>NOT(ISERROR(SEARCH("Select",M972)))</formula>
    </cfRule>
  </conditionalFormatting>
  <conditionalFormatting sqref="M972">
    <cfRule type="containsText" dxfId="4798" priority="73" operator="containsText" text="Not Addressed">
      <formula>NOT(ISERROR(SEARCH("Not Addressed",M972)))</formula>
    </cfRule>
  </conditionalFormatting>
  <conditionalFormatting sqref="G996:G1002">
    <cfRule type="cellIs" dxfId="4797" priority="72" operator="equal">
      <formula>"TRUE"</formula>
    </cfRule>
  </conditionalFormatting>
  <conditionalFormatting sqref="G1004:G1010">
    <cfRule type="cellIs" dxfId="4796" priority="71" operator="equal">
      <formula>"TRUE"</formula>
    </cfRule>
  </conditionalFormatting>
  <conditionalFormatting sqref="O997:P997 O1001:P1001 O1005:P1005 O1009:P1009">
    <cfRule type="containsText" dxfId="4795" priority="70" operator="containsText" text="Select">
      <formula>NOT(ISERROR(SEARCH("Select",O997)))</formula>
    </cfRule>
  </conditionalFormatting>
  <conditionalFormatting sqref="O1009:P1009 O1005:P1005 O1001:P1001 O997:P997">
    <cfRule type="containsText" dxfId="4794" priority="69" operator="containsText" text="No">
      <formula>NOT(ISERROR(SEARCH("No",O997)))</formula>
    </cfRule>
  </conditionalFormatting>
  <conditionalFormatting sqref="T161:U161">
    <cfRule type="containsText" dxfId="4793" priority="68" operator="containsText" text="Select">
      <formula>NOT(ISERROR(SEARCH("Select",T161)))</formula>
    </cfRule>
  </conditionalFormatting>
  <conditionalFormatting sqref="T197:U197">
    <cfRule type="containsText" dxfId="4792" priority="67" operator="containsText" text="Select">
      <formula>NOT(ISERROR(SEARCH("Select",T197)))</formula>
    </cfRule>
  </conditionalFormatting>
  <conditionalFormatting sqref="T217:U217">
    <cfRule type="containsText" dxfId="4791" priority="66" operator="containsText" text="Select">
      <formula>NOT(ISERROR(SEARCH("Select",T217)))</formula>
    </cfRule>
  </conditionalFormatting>
  <conditionalFormatting sqref="T228:U228">
    <cfRule type="containsText" dxfId="4790" priority="65" operator="containsText" text="Select">
      <formula>NOT(ISERROR(SEARCH("Select",T228)))</formula>
    </cfRule>
  </conditionalFormatting>
  <conditionalFormatting sqref="T231:U231">
    <cfRule type="containsText" dxfId="4789" priority="64" operator="containsText" text="Select">
      <formula>NOT(ISERROR(SEARCH("Select",T231)))</formula>
    </cfRule>
  </conditionalFormatting>
  <conditionalFormatting sqref="T242:U242">
    <cfRule type="containsText" dxfId="4788" priority="63" operator="containsText" text="Select">
      <formula>NOT(ISERROR(SEARCH("Select",T242)))</formula>
    </cfRule>
  </conditionalFormatting>
  <conditionalFormatting sqref="T257:U257">
    <cfRule type="containsText" dxfId="4787" priority="62" operator="containsText" text="Select">
      <formula>NOT(ISERROR(SEARCH("Select",T257)))</formula>
    </cfRule>
  </conditionalFormatting>
  <conditionalFormatting sqref="T263:U263">
    <cfRule type="containsText" dxfId="4786" priority="61" operator="containsText" text="Select">
      <formula>NOT(ISERROR(SEARCH("Select",T263)))</formula>
    </cfRule>
  </conditionalFormatting>
  <conditionalFormatting sqref="T266:U266">
    <cfRule type="containsText" dxfId="4785" priority="60" operator="containsText" text="Select">
      <formula>NOT(ISERROR(SEARCH("Select",T266)))</formula>
    </cfRule>
  </conditionalFormatting>
  <conditionalFormatting sqref="T269:U269">
    <cfRule type="containsText" dxfId="4784" priority="59" operator="containsText" text="Select">
      <formula>NOT(ISERROR(SEARCH("Select",T269)))</formula>
    </cfRule>
  </conditionalFormatting>
  <conditionalFormatting sqref="T273:U273">
    <cfRule type="containsText" dxfId="4783" priority="58" operator="containsText" text="Select">
      <formula>NOT(ISERROR(SEARCH("Select",T273)))</formula>
    </cfRule>
  </conditionalFormatting>
  <conditionalFormatting sqref="T276:U276">
    <cfRule type="containsText" dxfId="4782" priority="57" operator="containsText" text="Select">
      <formula>NOT(ISERROR(SEARCH("Select",T276)))</formula>
    </cfRule>
  </conditionalFormatting>
  <conditionalFormatting sqref="T286:U286">
    <cfRule type="containsText" dxfId="4781" priority="56" operator="containsText" text="Select">
      <formula>NOT(ISERROR(SEARCH("Select",T286)))</formula>
    </cfRule>
  </conditionalFormatting>
  <conditionalFormatting sqref="T570:U570">
    <cfRule type="containsText" dxfId="4780" priority="55" operator="containsText" text="Select">
      <formula>NOT(ISERROR(SEARCH("Select",T570)))</formula>
    </cfRule>
  </conditionalFormatting>
  <conditionalFormatting sqref="T419:U419">
    <cfRule type="containsText" dxfId="4779" priority="46" operator="containsText" text="Select">
      <formula>NOT(ISERROR(SEARCH("Select",T419)))</formula>
    </cfRule>
  </conditionalFormatting>
  <conditionalFormatting sqref="T584:U584">
    <cfRule type="containsText" dxfId="4778" priority="54" operator="containsText" text="Select">
      <formula>NOT(ISERROR(SEARCH("Select",T584)))</formula>
    </cfRule>
  </conditionalFormatting>
  <conditionalFormatting sqref="T602:U602">
    <cfRule type="containsText" dxfId="4777" priority="53" operator="containsText" text="Select">
      <formula>NOT(ISERROR(SEARCH("Select",T602)))</formula>
    </cfRule>
  </conditionalFormatting>
  <conditionalFormatting sqref="T305:U305">
    <cfRule type="containsText" dxfId="4776" priority="52" operator="containsText" text="Select">
      <formula>NOT(ISERROR(SEARCH("Select",T305)))</formula>
    </cfRule>
  </conditionalFormatting>
  <conditionalFormatting sqref="T324:U324">
    <cfRule type="containsText" dxfId="4775" priority="51" operator="containsText" text="Select">
      <formula>NOT(ISERROR(SEARCH("Select",T324)))</formula>
    </cfRule>
  </conditionalFormatting>
  <conditionalFormatting sqref="T343:U343">
    <cfRule type="containsText" dxfId="4774" priority="50" operator="containsText" text="Select">
      <formula>NOT(ISERROR(SEARCH("Select",T343)))</formula>
    </cfRule>
  </conditionalFormatting>
  <conditionalFormatting sqref="T362:U362">
    <cfRule type="containsText" dxfId="4773" priority="49" operator="containsText" text="Select">
      <formula>NOT(ISERROR(SEARCH("Select",T362)))</formula>
    </cfRule>
  </conditionalFormatting>
  <conditionalFormatting sqref="T381:U381">
    <cfRule type="containsText" dxfId="4772" priority="48" operator="containsText" text="Select">
      <formula>NOT(ISERROR(SEARCH("Select",T381)))</formula>
    </cfRule>
  </conditionalFormatting>
  <conditionalFormatting sqref="T400:U400">
    <cfRule type="containsText" dxfId="4771" priority="47" operator="containsText" text="Select">
      <formula>NOT(ISERROR(SEARCH("Select",T400)))</formula>
    </cfRule>
  </conditionalFormatting>
  <conditionalFormatting sqref="T438:U438">
    <cfRule type="containsText" dxfId="4770" priority="45" operator="containsText" text="Select">
      <formula>NOT(ISERROR(SEARCH("Select",T438)))</formula>
    </cfRule>
  </conditionalFormatting>
  <conditionalFormatting sqref="T457:U457">
    <cfRule type="containsText" dxfId="4769" priority="44" operator="containsText" text="Select">
      <formula>NOT(ISERROR(SEARCH("Select",T457)))</formula>
    </cfRule>
  </conditionalFormatting>
  <conditionalFormatting sqref="T476:U476">
    <cfRule type="containsText" dxfId="4768" priority="43" operator="containsText" text="Select">
      <formula>NOT(ISERROR(SEARCH("Select",T476)))</formula>
    </cfRule>
  </conditionalFormatting>
  <conditionalFormatting sqref="T495:U495">
    <cfRule type="containsText" dxfId="4767" priority="42" operator="containsText" text="Select">
      <formula>NOT(ISERROR(SEARCH("Select",T495)))</formula>
    </cfRule>
  </conditionalFormatting>
  <conditionalFormatting sqref="T514:U514">
    <cfRule type="containsText" dxfId="4766" priority="41" operator="containsText" text="Select">
      <formula>NOT(ISERROR(SEARCH("Select",T514)))</formula>
    </cfRule>
  </conditionalFormatting>
  <conditionalFormatting sqref="T533:U533">
    <cfRule type="containsText" dxfId="4765" priority="40" operator="containsText" text="Select">
      <formula>NOT(ISERROR(SEARCH("Select",T533)))</formula>
    </cfRule>
  </conditionalFormatting>
  <conditionalFormatting sqref="T552:U552">
    <cfRule type="containsText" dxfId="4764" priority="39" operator="containsText" text="Select">
      <formula>NOT(ISERROR(SEARCH("Select",T552)))</formula>
    </cfRule>
  </conditionalFormatting>
  <conditionalFormatting sqref="T617:U617">
    <cfRule type="containsText" dxfId="4763" priority="38" operator="containsText" text="Select">
      <formula>NOT(ISERROR(SEARCH("Select",T617)))</formula>
    </cfRule>
  </conditionalFormatting>
  <conditionalFormatting sqref="T628:U628">
    <cfRule type="containsText" dxfId="4762" priority="37" operator="containsText" text="Select">
      <formula>NOT(ISERROR(SEARCH("Select",T628)))</formula>
    </cfRule>
  </conditionalFormatting>
  <conditionalFormatting sqref="T640:U640">
    <cfRule type="containsText" dxfId="4761" priority="36" operator="containsText" text="Select">
      <formula>NOT(ISERROR(SEARCH("Select",T640)))</formula>
    </cfRule>
  </conditionalFormatting>
  <conditionalFormatting sqref="T645:U645">
    <cfRule type="containsText" dxfId="4760" priority="35" operator="containsText" text="Select">
      <formula>NOT(ISERROR(SEARCH("Select",T645)))</formula>
    </cfRule>
  </conditionalFormatting>
  <conditionalFormatting sqref="T654:U654">
    <cfRule type="containsText" dxfId="4759" priority="34" operator="containsText" text="Select">
      <formula>NOT(ISERROR(SEARCH("Select",T654)))</formula>
    </cfRule>
  </conditionalFormatting>
  <conditionalFormatting sqref="T662:U662">
    <cfRule type="containsText" dxfId="4758" priority="33" operator="containsText" text="Select">
      <formula>NOT(ISERROR(SEARCH("Select",T662)))</formula>
    </cfRule>
  </conditionalFormatting>
  <conditionalFormatting sqref="T670:U670">
    <cfRule type="containsText" dxfId="4757" priority="32" operator="containsText" text="Select">
      <formula>NOT(ISERROR(SEARCH("Select",T670)))</formula>
    </cfRule>
  </conditionalFormatting>
  <conditionalFormatting sqref="T676:U676">
    <cfRule type="containsText" dxfId="4756" priority="31" operator="containsText" text="Select">
      <formula>NOT(ISERROR(SEARCH("Select",T676)))</formula>
    </cfRule>
  </conditionalFormatting>
  <conditionalFormatting sqref="T690:U690">
    <cfRule type="containsText" dxfId="4755" priority="30" operator="containsText" text="Select">
      <formula>NOT(ISERROR(SEARCH("Select",T690)))</formula>
    </cfRule>
  </conditionalFormatting>
  <conditionalFormatting sqref="T702:U702">
    <cfRule type="containsText" dxfId="4754" priority="29" operator="containsText" text="Select">
      <formula>NOT(ISERROR(SEARCH("Select",T702)))</formula>
    </cfRule>
  </conditionalFormatting>
  <conditionalFormatting sqref="T711:U711">
    <cfRule type="containsText" dxfId="4753" priority="28" operator="containsText" text="Select">
      <formula>NOT(ISERROR(SEARCH("Select",T711)))</formula>
    </cfRule>
  </conditionalFormatting>
  <conditionalFormatting sqref="T715:U715">
    <cfRule type="containsText" dxfId="4752" priority="27" operator="containsText" text="Select">
      <formula>NOT(ISERROR(SEARCH("Select",T715)))</formula>
    </cfRule>
  </conditionalFormatting>
  <conditionalFormatting sqref="T723:U723">
    <cfRule type="containsText" dxfId="4751" priority="26" operator="containsText" text="Select">
      <formula>NOT(ISERROR(SEARCH("Select",T723)))</formula>
    </cfRule>
  </conditionalFormatting>
  <conditionalFormatting sqref="T737:U737">
    <cfRule type="containsText" dxfId="4750" priority="25" operator="containsText" text="Select">
      <formula>NOT(ISERROR(SEARCH("Select",T737)))</formula>
    </cfRule>
  </conditionalFormatting>
  <conditionalFormatting sqref="T751:U751">
    <cfRule type="containsText" dxfId="4749" priority="24" operator="containsText" text="Select">
      <formula>NOT(ISERROR(SEARCH("Select",T751)))</formula>
    </cfRule>
  </conditionalFormatting>
  <conditionalFormatting sqref="T765:U765">
    <cfRule type="containsText" dxfId="4748" priority="23" operator="containsText" text="Select">
      <formula>NOT(ISERROR(SEARCH("Select",T765)))</formula>
    </cfRule>
  </conditionalFormatting>
  <conditionalFormatting sqref="T823:U823">
    <cfRule type="containsText" dxfId="4747" priority="22" operator="containsText" text="Select">
      <formula>NOT(ISERROR(SEARCH("Select",T823)))</formula>
    </cfRule>
  </conditionalFormatting>
  <conditionalFormatting sqref="T837:U837">
    <cfRule type="containsText" dxfId="4746" priority="21" operator="containsText" text="Select">
      <formula>NOT(ISERROR(SEARCH("Select",T837)))</formula>
    </cfRule>
  </conditionalFormatting>
  <conditionalFormatting sqref="T851:U851">
    <cfRule type="containsText" dxfId="4745" priority="20" operator="containsText" text="Select">
      <formula>NOT(ISERROR(SEARCH("Select",T851)))</formula>
    </cfRule>
  </conditionalFormatting>
  <conditionalFormatting sqref="T865:U865">
    <cfRule type="containsText" dxfId="4744" priority="19" operator="containsText" text="Select">
      <formula>NOT(ISERROR(SEARCH("Select",T865)))</formula>
    </cfRule>
  </conditionalFormatting>
  <conditionalFormatting sqref="T879:U879">
    <cfRule type="containsText" dxfId="4743" priority="18" operator="containsText" text="Select">
      <formula>NOT(ISERROR(SEARCH("Select",T879)))</formula>
    </cfRule>
  </conditionalFormatting>
  <conditionalFormatting sqref="T893:U893">
    <cfRule type="containsText" dxfId="4742" priority="17" operator="containsText" text="Select">
      <formula>NOT(ISERROR(SEARCH("Select",T893)))</formula>
    </cfRule>
  </conditionalFormatting>
  <conditionalFormatting sqref="T901:U901">
    <cfRule type="containsText" dxfId="4741" priority="16" operator="containsText" text="Select">
      <formula>NOT(ISERROR(SEARCH("Select",T901)))</formula>
    </cfRule>
  </conditionalFormatting>
  <conditionalFormatting sqref="T905:U905">
    <cfRule type="containsText" dxfId="4740" priority="15" operator="containsText" text="Select">
      <formula>NOT(ISERROR(SEARCH("Select",T905)))</formula>
    </cfRule>
  </conditionalFormatting>
  <conditionalFormatting sqref="T918:U918">
    <cfRule type="containsText" dxfId="4739" priority="14" operator="containsText" text="Select">
      <formula>NOT(ISERROR(SEARCH("Select",T918)))</formula>
    </cfRule>
  </conditionalFormatting>
  <conditionalFormatting sqref="T950:U950">
    <cfRule type="containsText" dxfId="4738" priority="13" operator="containsText" text="Select">
      <formula>NOT(ISERROR(SEARCH("Select",T950)))</formula>
    </cfRule>
  </conditionalFormatting>
  <conditionalFormatting sqref="T974:U974">
    <cfRule type="containsText" dxfId="4737" priority="12" operator="containsText" text="Select">
      <formula>NOT(ISERROR(SEARCH("Select",T974)))</formula>
    </cfRule>
  </conditionalFormatting>
  <conditionalFormatting sqref="T991:U991">
    <cfRule type="containsText" dxfId="4736" priority="11" operator="containsText" text="Select">
      <formula>NOT(ISERROR(SEARCH("Select",T991)))</formula>
    </cfRule>
  </conditionalFormatting>
  <conditionalFormatting sqref="O992">
    <cfRule type="containsText" dxfId="4735" priority="10" operator="containsText" text="Select">
      <formula>NOT(ISERROR(SEARCH("Select",O992)))</formula>
    </cfRule>
  </conditionalFormatting>
  <conditionalFormatting sqref="O992">
    <cfRule type="containsText" dxfId="4734" priority="9" operator="containsText" text="Not Addressed">
      <formula>NOT(ISERROR(SEARCH("Not Addressed",O992)))</formula>
    </cfRule>
  </conditionalFormatting>
  <conditionalFormatting sqref="T1002:U1002">
    <cfRule type="containsText" dxfId="4733" priority="8" operator="containsText" text="Select">
      <formula>NOT(ISERROR(SEARCH("Select",T1002)))</formula>
    </cfRule>
  </conditionalFormatting>
  <conditionalFormatting sqref="T1016:U1016">
    <cfRule type="containsText" dxfId="4732" priority="7" operator="containsText" text="Select">
      <formula>NOT(ISERROR(SEARCH("Select",T1016)))</formula>
    </cfRule>
  </conditionalFormatting>
  <conditionalFormatting sqref="T1019:U1019">
    <cfRule type="containsText" dxfId="4731" priority="6" operator="containsText" text="Select">
      <formula>NOT(ISERROR(SEARCH("Select",T1019)))</formula>
    </cfRule>
  </conditionalFormatting>
  <conditionalFormatting sqref="T1024:U1024">
    <cfRule type="containsText" dxfId="4730" priority="5" operator="containsText" text="Select">
      <formula>NOT(ISERROR(SEARCH("Select",T1024)))</formula>
    </cfRule>
  </conditionalFormatting>
  <conditionalFormatting sqref="T1027:U1027">
    <cfRule type="containsText" dxfId="4729" priority="4" operator="containsText" text="Select">
      <formula>NOT(ISERROR(SEARCH("Select",T1027)))</formula>
    </cfRule>
  </conditionalFormatting>
  <conditionalFormatting sqref="T1030:U1030">
    <cfRule type="containsText" dxfId="4728" priority="3" operator="containsText" text="Select">
      <formula>NOT(ISERROR(SEARCH("Select",T1030)))</formula>
    </cfRule>
  </conditionalFormatting>
  <conditionalFormatting sqref="T1033:U1033">
    <cfRule type="containsText" dxfId="4727" priority="2" operator="containsText" text="Select">
      <formula>NOT(ISERROR(SEARCH("Select",T1033)))</formula>
    </cfRule>
  </conditionalFormatting>
  <conditionalFormatting sqref="T33:U33">
    <cfRule type="containsText" dxfId="4726" priority="1" operator="containsText" text="Select">
      <formula>NOT(ISERROR(SEARCH("Select",T33)))</formula>
    </cfRule>
  </conditionalFormatting>
  <dataValidations count="23">
    <dataValidation type="list" allowBlank="1" sqref="G21:G23 K20:K23 O20:O23 J816 J830 J844 J858 J872 J886" xr:uid="{00000000-0002-0000-0400-000000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903:Q903" xr:uid="{00000000-0002-0000-0400-000001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901" xr:uid="{00000000-0002-0000-0400-00000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qref="D8" xr:uid="{00000000-0002-0000-0400-000003000000}">
      <formula1>"Initial,Reevaluation,Initial - Transition,Reeval - Transition"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400-000004000000}">
      <formula1>"Select,Yes, No, Not Applicable"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400-000005000000}">
      <formula1>"Select,Yes, No, Not Addressed"</formula1>
    </dataValidation>
    <dataValidation type="list" allowBlank="1" showInputMessage="1" showErrorMessage="1" sqref="O137:O140 G137:G140 K137:K140" xr:uid="{00000000-0002-0000-0400-000006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I217:J217 O217:P217 I222:J222" xr:uid="{00000000-0002-0000-0400-000007000000}">
      <formula1>"Select, Agree, Disagree, No Signature"</formula1>
    </dataValidation>
    <dataValidation type="list" allowBlank="1" showInputMessage="1" showErrorMessage="1" sqref="O222:P222 K715 K258:N258" xr:uid="{00000000-0002-0000-0400-000008000000}">
      <formula1>"Select, Yes, No"</formula1>
    </dataValidation>
    <dataValidation type="list" allowBlank="1" showInputMessage="1" showErrorMessage="1" sqref="I237:J237 O237:P237 I242:J242 O242:P242 I247:J247 O247:P247 I252:J252 O252:P252" xr:uid="{00000000-0002-0000-0400-000009000000}">
      <formula1>"Select, Present, Excused, Unexcused, Not Applicable "</formula1>
    </dataValidation>
    <dataValidation type="list" allowBlank="1" showInputMessage="1" showErrorMessage="1" sqref="O6" xr:uid="{00000000-0002-0000-04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400-00000B000000}">
      <formula1>"Select, Yes, No, Not Addressed"</formula1>
    </dataValidation>
    <dataValidation type="list" allowBlank="1" showInputMessage="1" showErrorMessage="1" sqref="N607:O607" xr:uid="{00000000-0002-0000-0400-00000C000000}">
      <formula1>"Select, Regular, Not Required, Adaptive, Not Addressed"</formula1>
    </dataValidation>
    <dataValidation type="list" allowBlank="1" showInputMessage="1" showErrorMessage="1" sqref="I612:J612" xr:uid="{00000000-0002-0000-0400-00000D000000}">
      <formula1>"Select, Not Applicable, Yes, Not Addressed"</formula1>
    </dataValidation>
    <dataValidation type="list" allowBlank="1" showInputMessage="1" showErrorMessage="1" sqref="I618:L618" xr:uid="{00000000-0002-0000-0400-00000E000000}">
      <formula1>"Select, With Accommodations, Without Accommodations, No Assessment Required, Not Addressed"</formula1>
    </dataValidation>
    <dataValidation type="list" allowBlank="1" showInputMessage="1" showErrorMessage="1" sqref="N624:O624 N628:O628 N632:O632 I650:J650 I665:J665 I681:J681 I693:J693 I705:J705" xr:uid="{00000000-0002-0000-0400-00000F000000}">
      <formula1>"Select, Yes, No, Not Addressed, Not Applicable"</formula1>
    </dataValidation>
    <dataValidation type="list" allowBlank="1" showInputMessage="1" showErrorMessage="1" sqref="H711:J711" xr:uid="{00000000-0002-0000-0400-000010000000}">
      <formula1>"Select, Meeting Notice, Individual Student Invite, Other, Not Addressed"</formula1>
    </dataValidation>
    <dataValidation type="list" allowBlank="1" showInputMessage="1" showErrorMessage="1" sqref="J730:Q730 J744:Q744 J758:Q758 J772:Q772 J786:Q786 J800:Q800" xr:uid="{00000000-0002-0000-0400-000011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400-000012000000}">
      <formula1>"Select, Accept, Reject, Not Addressed"</formula1>
    </dataValidation>
    <dataValidation type="date" operator="greaterThan" allowBlank="1" showInputMessage="1" showErrorMessage="1" sqref="M974:O974" xr:uid="{00000000-0002-0000-0400-000013000000}">
      <formula1>367</formula1>
    </dataValidation>
    <dataValidation type="list" allowBlank="1" showInputMessage="1" showErrorMessage="1" sqref="M972:O972" xr:uid="{00000000-0002-0000-0400-000014000000}">
      <formula1>"Select, Needed, Not Needed, To be Determined by..., Not Addressed"</formula1>
    </dataValidation>
    <dataValidation type="list" allowBlank="1" showInputMessage="1" showErrorMessage="1" sqref="G71:I82" xr:uid="{00000000-0002-0000-04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4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4'!A729:R760" display="Related Services. " xr:uid="{00000000-0004-0000-0400-000000000000}"/>
    <hyperlink ref="L1037:M1037" location="'File 4'!A2" display="Top of Page" xr:uid="{00000000-0004-0000-0400-000001000000}"/>
    <hyperlink ref="X7:AB7" location="'File 4'!A637:R669" display="For Transition Only Click Here" xr:uid="{00000000-0004-0000-0400-000002000000}"/>
    <hyperlink ref="K135:R135" location="'File 4'!A226:R254" display="Meeting Notice." xr:uid="{00000000-0004-0000-0400-000003000000}"/>
  </hyperlinks>
  <pageMargins left="0.25" right="0.25" top="0.75" bottom="0.75" header="0.3" footer="0.3"/>
  <pageSetup scale="8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Schedule'!C26</f>
        <v>File 5</v>
      </c>
      <c r="F1" s="770"/>
      <c r="G1" s="775" t="s">
        <v>43</v>
      </c>
      <c r="H1" s="770"/>
      <c r="I1" s="770"/>
      <c r="J1" s="769">
        <f>'Master Schedule'!E26</f>
        <v>0</v>
      </c>
      <c r="K1" s="770"/>
      <c r="L1" s="770"/>
      <c r="M1" s="775" t="s">
        <v>44</v>
      </c>
      <c r="N1" s="770"/>
      <c r="O1" s="770"/>
      <c r="P1" s="769">
        <f>'Master Schedule'!H26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Schedule'!K26</f>
        <v>0</v>
      </c>
      <c r="F4" s="612"/>
      <c r="G4" s="612"/>
      <c r="H4" s="612"/>
      <c r="I4" s="613"/>
      <c r="J4" s="723">
        <f>'Master Schedule'!N26</f>
        <v>0</v>
      </c>
      <c r="K4" s="724"/>
      <c r="L4" s="724"/>
      <c r="M4" s="724"/>
      <c r="N4" s="725"/>
      <c r="O4" s="726">
        <f>'Master Schedule'!Q26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Schedule'!S26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Schedule'!V26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950"/>
      <c r="J908" s="950"/>
      <c r="K908" s="950"/>
      <c r="L908" s="975"/>
      <c r="M908" s="975"/>
      <c r="N908" s="97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7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41:P943"/>
    <mergeCell ref="I942:J942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K929:P931"/>
    <mergeCell ref="O992:Q992"/>
    <mergeCell ref="A968:F968"/>
    <mergeCell ref="A969:F986"/>
    <mergeCell ref="G969:Q969"/>
    <mergeCell ref="I893:L893"/>
    <mergeCell ref="N893:O893"/>
    <mergeCell ref="G903:Q903"/>
    <mergeCell ref="A904:F906"/>
    <mergeCell ref="G904:Q906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33:P935"/>
    <mergeCell ref="I934:J934"/>
    <mergeCell ref="K937:P939"/>
    <mergeCell ref="I938:J938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I908:K908"/>
    <mergeCell ref="L908:N908"/>
    <mergeCell ref="K909:P911"/>
    <mergeCell ref="I910:J910"/>
    <mergeCell ref="K913:P915"/>
    <mergeCell ref="I914:J914"/>
    <mergeCell ref="T901:U901"/>
    <mergeCell ref="G902:Q902"/>
    <mergeCell ref="I827:L827"/>
    <mergeCell ref="N827:O827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N841:O841"/>
    <mergeCell ref="G844:I844"/>
    <mergeCell ref="J844:Q844"/>
    <mergeCell ref="G817:Q817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I807:L807"/>
    <mergeCell ref="N807:O807"/>
    <mergeCell ref="I811:L811"/>
    <mergeCell ref="N811:O811"/>
    <mergeCell ref="A813:F813"/>
    <mergeCell ref="A814:R814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T751:U75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A772:F812"/>
    <mergeCell ref="G772:I772"/>
    <mergeCell ref="J772:Q772"/>
    <mergeCell ref="G773:Q773"/>
    <mergeCell ref="I775:L775"/>
    <mergeCell ref="N775:O775"/>
    <mergeCell ref="I779:L779"/>
    <mergeCell ref="N779:O77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N755:O755"/>
    <mergeCell ref="G758:I758"/>
    <mergeCell ref="J758:Q758"/>
    <mergeCell ref="G759:Q759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A719:F720"/>
    <mergeCell ref="G719:M719"/>
    <mergeCell ref="N719:Q719"/>
    <mergeCell ref="W719:Y728"/>
    <mergeCell ref="I737:L737"/>
    <mergeCell ref="N737:O737"/>
    <mergeCell ref="T737:U737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G716:J716"/>
    <mergeCell ref="K716:M716"/>
    <mergeCell ref="N716:Q716"/>
    <mergeCell ref="A725:F727"/>
    <mergeCell ref="G725:Q727"/>
    <mergeCell ref="A728:R728"/>
    <mergeCell ref="T711:U71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08:F708"/>
    <mergeCell ref="G708:Q708"/>
    <mergeCell ref="S708:AB708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4725" priority="773" operator="equal">
      <formula>"TRUE"</formula>
    </cfRule>
  </conditionalFormatting>
  <conditionalFormatting sqref="N719:Q719">
    <cfRule type="containsText" dxfId="4724" priority="758" operator="containsText" text="12/31/1916">
      <formula>NOT(ISERROR(SEARCH("12/31/1916",N719)))</formula>
    </cfRule>
    <cfRule type="cellIs" dxfId="4723" priority="777" operator="equal">
      <formula>"DOB not determined"</formula>
    </cfRule>
  </conditionalFormatting>
  <conditionalFormatting sqref="L121:N121">
    <cfRule type="cellIs" dxfId="4722" priority="778" operator="equal">
      <formula>"Not Determined"</formula>
    </cfRule>
  </conditionalFormatting>
  <conditionalFormatting sqref="K68:M68">
    <cfRule type="expression" dxfId="4721" priority="779">
      <formula>K68=30</formula>
    </cfRule>
  </conditionalFormatting>
  <conditionalFormatting sqref="K68:M68">
    <cfRule type="containsText" dxfId="4720" priority="780" operator="containsText" text="#VALUE!">
      <formula>NOT(ISERROR(SEARCH(("#VALUE!"),(K68))))</formula>
    </cfRule>
  </conditionalFormatting>
  <conditionalFormatting sqref="G282 L282">
    <cfRule type="cellIs" dxfId="4719" priority="781" operator="equal">
      <formula>"FALSE"</formula>
    </cfRule>
  </conditionalFormatting>
  <conditionalFormatting sqref="G282 L282">
    <cfRule type="cellIs" dxfId="4718" priority="782" operator="equal">
      <formula>"TRUE"</formula>
    </cfRule>
  </conditionalFormatting>
  <conditionalFormatting sqref="Q123:R123">
    <cfRule type="containsText" dxfId="4717" priority="783" operator="containsText" text="Not">
      <formula>NOT(ISERROR(SEARCH("Not",Q123)))</formula>
    </cfRule>
  </conditionalFormatting>
  <conditionalFormatting sqref="L121:N121">
    <cfRule type="expression" dxfId="4716" priority="784">
      <formula>L121&lt;2</formula>
    </cfRule>
  </conditionalFormatting>
  <conditionalFormatting sqref="Q123:R123">
    <cfRule type="expression" dxfId="4715" priority="785">
      <formula>Q123&lt;31</formula>
    </cfRule>
  </conditionalFormatting>
  <conditionalFormatting sqref="K991:M991">
    <cfRule type="cellIs" dxfId="4714" priority="786" operator="equal">
      <formula>"Input date sent"</formula>
    </cfRule>
  </conditionalFormatting>
  <conditionalFormatting sqref="N71:O82 N93:O104">
    <cfRule type="containsBlanks" dxfId="4713" priority="768">
      <formula>LEN(TRIM(N71))=0</formula>
    </cfRule>
    <cfRule type="cellIs" dxfId="4712" priority="771" operator="lessThan">
      <formula>$K$66</formula>
    </cfRule>
    <cfRule type="cellIs" dxfId="4711" priority="772" operator="greaterThan">
      <formula>$K$68</formula>
    </cfRule>
  </conditionalFormatting>
  <conditionalFormatting sqref="N84:O91">
    <cfRule type="cellIs" dxfId="4710" priority="769" operator="greaterThan">
      <formula>$K$66-1</formula>
    </cfRule>
    <cfRule type="cellIs" dxfId="4709" priority="770" operator="greaterThan">
      <formula>$K$66</formula>
    </cfRule>
  </conditionalFormatting>
  <conditionalFormatting sqref="N71:O82">
    <cfRule type="cellIs" dxfId="4708" priority="767" operator="greaterThan">
      <formula>$L$108</formula>
    </cfRule>
    <cfRule type="containsBlanks" dxfId="4707" priority="787">
      <formula>LEN(TRIM(N71))=0</formula>
    </cfRule>
  </conditionalFormatting>
  <conditionalFormatting sqref="N93:O104">
    <cfRule type="cellIs" dxfId="4706" priority="766" operator="greaterThan">
      <formula>$L$108</formula>
    </cfRule>
  </conditionalFormatting>
  <conditionalFormatting sqref="L122:N122">
    <cfRule type="cellIs" dxfId="4705" priority="765" operator="greaterThan">
      <formula>$Q$122</formula>
    </cfRule>
  </conditionalFormatting>
  <conditionalFormatting sqref="L269:N269">
    <cfRule type="containsBlanks" dxfId="4704" priority="763">
      <formula>LEN(TRIM(L269))=0</formula>
    </cfRule>
    <cfRule type="cellIs" dxfId="4703" priority="764" operator="lessThan">
      <formula>$Q$269</formula>
    </cfRule>
  </conditionalFormatting>
  <conditionalFormatting sqref="Q129:R129">
    <cfRule type="cellIs" dxfId="4702" priority="761" operator="equal">
      <formula>"12/30/3796"</formula>
    </cfRule>
  </conditionalFormatting>
  <conditionalFormatting sqref="Q129:R129">
    <cfRule type="cellIs" dxfId="4701" priority="762" operator="equal">
      <formula>"Not Determined"</formula>
    </cfRule>
  </conditionalFormatting>
  <conditionalFormatting sqref="Q270:R270">
    <cfRule type="expression" dxfId="4700" priority="759">
      <formula>Q270=693596</formula>
    </cfRule>
  </conditionalFormatting>
  <conditionalFormatting sqref="Q270:R270">
    <cfRule type="cellIs" dxfId="4699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4698" priority="774" operator="equal">
      <formula>"N/A"</formula>
    </cfRule>
    <cfRule type="cellIs" dxfId="4697" priority="775" operator="equal">
      <formula>100%</formula>
    </cfRule>
    <cfRule type="cellIs" dxfId="4696" priority="776" operator="lessThan">
      <formula>"100%"</formula>
    </cfRule>
  </conditionalFormatting>
  <conditionalFormatting sqref="Q6">
    <cfRule type="containsText" dxfId="4695" priority="755" operator="containsText" text="119">
      <formula>NOT(ISERROR(SEARCH(("119"),(Q6))))</formula>
    </cfRule>
  </conditionalFormatting>
  <conditionalFormatting sqref="D8:F8 J6 I8:J8">
    <cfRule type="containsText" dxfId="4694" priority="756" operator="containsText" text="Reeval">
      <formula>NOT(ISERROR(SEARCH(("Reeval"),(D6))))</formula>
    </cfRule>
  </conditionalFormatting>
  <conditionalFormatting sqref="D8:F8 J6 I8:J8">
    <cfRule type="containsText" dxfId="4693" priority="757" operator="containsText" text="Initial">
      <formula>NOT(ISERROR(SEARCH(("Initial"),(D6))))</formula>
    </cfRule>
  </conditionalFormatting>
  <conditionalFormatting sqref="A5:C5 J3:J4 A6">
    <cfRule type="cellIs" dxfId="4692" priority="754" operator="equal">
      <formula>"Confidential"</formula>
    </cfRule>
  </conditionalFormatting>
  <conditionalFormatting sqref="T15:U15">
    <cfRule type="containsText" dxfId="4691" priority="753" operator="containsText" text="Select">
      <formula>NOT(ISERROR(SEARCH("Select",T15)))</formula>
    </cfRule>
  </conditionalFormatting>
  <conditionalFormatting sqref="T21:U21">
    <cfRule type="containsText" dxfId="4690" priority="752" operator="containsText" text="Select">
      <formula>NOT(ISERROR(SEARCH("Select",T21)))</formula>
    </cfRule>
  </conditionalFormatting>
  <conditionalFormatting sqref="T28:U28">
    <cfRule type="containsText" dxfId="4689" priority="751" operator="containsText" text="Select">
      <formula>NOT(ISERROR(SEARCH("Select",T28)))</formula>
    </cfRule>
  </conditionalFormatting>
  <conditionalFormatting sqref="T37:U37">
    <cfRule type="containsText" dxfId="4688" priority="750" operator="containsText" text="Select">
      <formula>NOT(ISERROR(SEARCH("Select",T37)))</formula>
    </cfRule>
  </conditionalFormatting>
  <conditionalFormatting sqref="T40:U40">
    <cfRule type="containsText" dxfId="4687" priority="749" operator="containsText" text="Select">
      <formula>NOT(ISERROR(SEARCH("Select",T40)))</formula>
    </cfRule>
  </conditionalFormatting>
  <conditionalFormatting sqref="T43:U43">
    <cfRule type="containsText" dxfId="4686" priority="748" operator="containsText" text="Select">
      <formula>NOT(ISERROR(SEARCH("Select",T43)))</formula>
    </cfRule>
  </conditionalFormatting>
  <conditionalFormatting sqref="G55:G61">
    <cfRule type="cellIs" dxfId="4685" priority="747" operator="equal">
      <formula>"TRUE"</formula>
    </cfRule>
  </conditionalFormatting>
  <conditionalFormatting sqref="T53:U53">
    <cfRule type="containsText" dxfId="4684" priority="746" operator="containsText" text="Select">
      <formula>NOT(ISERROR(SEARCH("Select",T53)))</formula>
    </cfRule>
  </conditionalFormatting>
  <conditionalFormatting sqref="O48:P48 O52:P52 O56:P56 O60:P60">
    <cfRule type="containsText" dxfId="4683" priority="745" operator="containsText" text="Select">
      <formula>NOT(ISERROR(SEARCH("Select",O48)))</formula>
    </cfRule>
  </conditionalFormatting>
  <conditionalFormatting sqref="T66:U66">
    <cfRule type="containsText" dxfId="4682" priority="744" operator="containsText" text="Select">
      <formula>NOT(ISERROR(SEARCH("Select",T66)))</formula>
    </cfRule>
  </conditionalFormatting>
  <conditionalFormatting sqref="T73:U73">
    <cfRule type="containsText" dxfId="4681" priority="743" operator="containsText" text="Select">
      <formula>NOT(ISERROR(SEARCH("Select",T73)))</formula>
    </cfRule>
  </conditionalFormatting>
  <conditionalFormatting sqref="T85:U85">
    <cfRule type="containsText" dxfId="4680" priority="742" operator="containsText" text="Select">
      <formula>NOT(ISERROR(SEARCH("Select",T85)))</formula>
    </cfRule>
  </conditionalFormatting>
  <conditionalFormatting sqref="T95:U95">
    <cfRule type="containsText" dxfId="4679" priority="741" operator="containsText" text="Select">
      <formula>NOT(ISERROR(SEARCH("Select",T95)))</formula>
    </cfRule>
  </conditionalFormatting>
  <conditionalFormatting sqref="T106:U106">
    <cfRule type="containsText" dxfId="4678" priority="740" operator="containsText" text="Select">
      <formula>NOT(ISERROR(SEARCH("Select",T106)))</formula>
    </cfRule>
  </conditionalFormatting>
  <conditionalFormatting sqref="T110:U110">
    <cfRule type="containsText" dxfId="4677" priority="739" operator="containsText" text="Select">
      <formula>NOT(ISERROR(SEARCH("Select",T110)))</formula>
    </cfRule>
  </conditionalFormatting>
  <conditionalFormatting sqref="T113:U113">
    <cfRule type="containsText" dxfId="4676" priority="738" operator="containsText" text="Select">
      <formula>NOT(ISERROR(SEARCH("Select",T113)))</formula>
    </cfRule>
  </conditionalFormatting>
  <conditionalFormatting sqref="T116:U116">
    <cfRule type="containsText" dxfId="4675" priority="737" operator="containsText" text="Select">
      <formula>NOT(ISERROR(SEARCH("Select",T116)))</formula>
    </cfRule>
  </conditionalFormatting>
  <conditionalFormatting sqref="T119:U119">
    <cfRule type="containsText" dxfId="4674" priority="736" operator="containsText" text="Select">
      <formula>NOT(ISERROR(SEARCH("Select",T119)))</formula>
    </cfRule>
  </conditionalFormatting>
  <conditionalFormatting sqref="T122:U122">
    <cfRule type="containsText" dxfId="4673" priority="735" operator="containsText" text="Select">
      <formula>NOT(ISERROR(SEARCH("Select",T122)))</formula>
    </cfRule>
  </conditionalFormatting>
  <conditionalFormatting sqref="T125:U125">
    <cfRule type="containsText" dxfId="4672" priority="734" operator="containsText" text="Select">
      <formula>NOT(ISERROR(SEARCH("Select",T125)))</formula>
    </cfRule>
  </conditionalFormatting>
  <conditionalFormatting sqref="T128:U128">
    <cfRule type="containsText" dxfId="4671" priority="733" operator="containsText" text="Select">
      <formula>NOT(ISERROR(SEARCH("Select",T128)))</formula>
    </cfRule>
  </conditionalFormatting>
  <conditionalFormatting sqref="T131:U131">
    <cfRule type="containsText" dxfId="4670" priority="732" operator="containsText" text="Select">
      <formula>NOT(ISERROR(SEARCH("Select",T131)))</formula>
    </cfRule>
  </conditionalFormatting>
  <conditionalFormatting sqref="T138:U138">
    <cfRule type="containsText" dxfId="4669" priority="731" operator="containsText" text="Select">
      <formula>NOT(ISERROR(SEARCH("Select",T138)))</formula>
    </cfRule>
  </conditionalFormatting>
  <conditionalFormatting sqref="M145:N145">
    <cfRule type="containsText" dxfId="4668" priority="730" operator="containsText" text="Select">
      <formula>NOT(ISERROR(SEARCH("Select",M145)))</formula>
    </cfRule>
  </conditionalFormatting>
  <conditionalFormatting sqref="M149:N149">
    <cfRule type="containsText" dxfId="4667" priority="729" operator="containsText" text="Select">
      <formula>NOT(ISERROR(SEARCH("Select",M149)))</formula>
    </cfRule>
  </conditionalFormatting>
  <conditionalFormatting sqref="M153:N153">
    <cfRule type="containsText" dxfId="4666" priority="728" operator="containsText" text="Select">
      <formula>NOT(ISERROR(SEARCH("Select",M153)))</formula>
    </cfRule>
  </conditionalFormatting>
  <conditionalFormatting sqref="M157:N157">
    <cfRule type="containsText" dxfId="4665" priority="727" operator="containsText" text="Select">
      <formula>NOT(ISERROR(SEARCH("Select",M157)))</formula>
    </cfRule>
  </conditionalFormatting>
  <conditionalFormatting sqref="M161:N161">
    <cfRule type="containsText" dxfId="4664" priority="726" operator="containsText" text="Select">
      <formula>NOT(ISERROR(SEARCH("Select",M161)))</formula>
    </cfRule>
  </conditionalFormatting>
  <conditionalFormatting sqref="M165:N165">
    <cfRule type="containsText" dxfId="4663" priority="725" operator="containsText" text="Select">
      <formula>NOT(ISERROR(SEARCH("Select",M165)))</formula>
    </cfRule>
  </conditionalFormatting>
  <conditionalFormatting sqref="M169:N169">
    <cfRule type="containsText" dxfId="4662" priority="724" operator="containsText" text="Select">
      <formula>NOT(ISERROR(SEARCH("Select",M169)))</formula>
    </cfRule>
  </conditionalFormatting>
  <conditionalFormatting sqref="M173:N173">
    <cfRule type="containsText" dxfId="4661" priority="723" operator="containsText" text="Select">
      <formula>NOT(ISERROR(SEARCH("Select",M173)))</formula>
    </cfRule>
  </conditionalFormatting>
  <conditionalFormatting sqref="M177:N177">
    <cfRule type="containsText" dxfId="4660" priority="722" operator="containsText" text="Select">
      <formula>NOT(ISERROR(SEARCH("Select",M177)))</formula>
    </cfRule>
  </conditionalFormatting>
  <conditionalFormatting sqref="M181:N181">
    <cfRule type="containsText" dxfId="4659" priority="721" operator="containsText" text="Select">
      <formula>NOT(ISERROR(SEARCH("Select",M181)))</formula>
    </cfRule>
  </conditionalFormatting>
  <conditionalFormatting sqref="M189:N189">
    <cfRule type="containsText" dxfId="4658" priority="720" operator="containsText" text="Select">
      <formula>NOT(ISERROR(SEARCH("Select",M189)))</formula>
    </cfRule>
  </conditionalFormatting>
  <conditionalFormatting sqref="M193:N193">
    <cfRule type="containsText" dxfId="4657" priority="719" operator="containsText" text="Select">
      <formula>NOT(ISERROR(SEARCH("Select",M193)))</formula>
    </cfRule>
  </conditionalFormatting>
  <conditionalFormatting sqref="M197:N197">
    <cfRule type="containsText" dxfId="4656" priority="718" operator="containsText" text="Select">
      <formula>NOT(ISERROR(SEARCH("Select",M197)))</formula>
    </cfRule>
  </conditionalFormatting>
  <conditionalFormatting sqref="M201:N201">
    <cfRule type="containsText" dxfId="4655" priority="717" operator="containsText" text="Select">
      <formula>NOT(ISERROR(SEARCH("Select",M201)))</formula>
    </cfRule>
  </conditionalFormatting>
  <conditionalFormatting sqref="M205:N205">
    <cfRule type="containsText" dxfId="4654" priority="716" operator="containsText" text="Select">
      <formula>NOT(ISERROR(SEARCH("Select",M205)))</formula>
    </cfRule>
  </conditionalFormatting>
  <conditionalFormatting sqref="M209:N209">
    <cfRule type="containsText" dxfId="4653" priority="715" operator="containsText" text="Select">
      <formula>NOT(ISERROR(SEARCH("Select",M209)))</formula>
    </cfRule>
  </conditionalFormatting>
  <conditionalFormatting sqref="I217:J217">
    <cfRule type="containsText" dxfId="4652" priority="714" operator="containsText" text="Select">
      <formula>NOT(ISERROR(SEARCH("Select",I217)))</formula>
    </cfRule>
  </conditionalFormatting>
  <conditionalFormatting sqref="O222:P222">
    <cfRule type="containsText" dxfId="4651" priority="713" operator="containsText" text="Select">
      <formula>NOT(ISERROR(SEARCH("Select",O222)))</formula>
    </cfRule>
  </conditionalFormatting>
  <conditionalFormatting sqref="I222:J222">
    <cfRule type="containsText" dxfId="4650" priority="711" operator="containsText" text="Select">
      <formula>NOT(ISERROR(SEARCH("Select",I222)))</formula>
    </cfRule>
  </conditionalFormatting>
  <conditionalFormatting sqref="O217:P217">
    <cfRule type="containsText" dxfId="4649" priority="712" operator="containsText" text="Select">
      <formula>NOT(ISERROR(SEARCH("Select",O217)))</formula>
    </cfRule>
  </conditionalFormatting>
  <conditionalFormatting sqref="I217:J217 O217:P217 O222:P222 I222:J222">
    <cfRule type="containsText" dxfId="4648" priority="710" operator="containsText" text="No">
      <formula>NOT(ISERROR(SEARCH("No",I217)))</formula>
    </cfRule>
  </conditionalFormatting>
  <conditionalFormatting sqref="I237:J237">
    <cfRule type="containsText" dxfId="4647" priority="709" operator="containsText" text="Select">
      <formula>NOT(ISERROR(SEARCH("Select",I237)))</formula>
    </cfRule>
  </conditionalFormatting>
  <conditionalFormatting sqref="O242:P242">
    <cfRule type="containsText" dxfId="4646" priority="708" operator="containsText" text="Select">
      <formula>NOT(ISERROR(SEARCH("Select",O242)))</formula>
    </cfRule>
  </conditionalFormatting>
  <conditionalFormatting sqref="I242:J242">
    <cfRule type="containsText" dxfId="4645" priority="706" operator="containsText" text="Select">
      <formula>NOT(ISERROR(SEARCH("Select",I242)))</formula>
    </cfRule>
  </conditionalFormatting>
  <conditionalFormatting sqref="O237:P237">
    <cfRule type="containsText" dxfId="4644" priority="707" operator="containsText" text="Select">
      <formula>NOT(ISERROR(SEARCH("Select",O237)))</formula>
    </cfRule>
  </conditionalFormatting>
  <conditionalFormatting sqref="N251:Q251">
    <cfRule type="containsText" dxfId="4643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4642" priority="704" operator="containsText" text="Select">
      <formula>NOT(ISERROR(SEARCH("Select",I237)))</formula>
    </cfRule>
  </conditionalFormatting>
  <conditionalFormatting sqref="J283:K283">
    <cfRule type="containsText" dxfId="4641" priority="703" operator="containsText" text="Select">
      <formula>NOT(ISERROR(SEARCH("Select",J283)))</formula>
    </cfRule>
  </conditionalFormatting>
  <conditionalFormatting sqref="P107:Q107">
    <cfRule type="containsText" dxfId="4640" priority="701" operator="containsText" text="No">
      <formula>NOT(ISERROR(SEARCH("No",P107)))</formula>
    </cfRule>
    <cfRule type="containsText" dxfId="4639" priority="702" operator="containsText" text="Select">
      <formula>NOT(ISERROR(SEARCH("Select",P107)))</formula>
    </cfRule>
  </conditionalFormatting>
  <conditionalFormatting sqref="O60:P60 O56:P56 O52:P52 O48:P48">
    <cfRule type="containsText" dxfId="4638" priority="700" operator="containsText" text="No">
      <formula>NOT(ISERROR(SEARCH("No",O48)))</formula>
    </cfRule>
  </conditionalFormatting>
  <conditionalFormatting sqref="I217:J217 O217:P217 I222:J222 O222:P222">
    <cfRule type="containsText" dxfId="4637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4636" priority="698" operator="containsText" text="Unexcuse">
      <formula>NOT(ISERROR(SEARCH("Unexcuse",I237)))</formula>
    </cfRule>
  </conditionalFormatting>
  <conditionalFormatting sqref="L10:M10">
    <cfRule type="containsText" dxfId="4635" priority="697" operator="containsText" text="Select">
      <formula>NOT(ISERROR(SEARCH("Select",L10)))</formula>
    </cfRule>
  </conditionalFormatting>
  <conditionalFormatting sqref="L10:M10">
    <cfRule type="containsText" dxfId="4634" priority="696" operator="containsText" text="No">
      <formula>NOT(ISERROR(SEARCH("No",L10)))</formula>
    </cfRule>
  </conditionalFormatting>
  <conditionalFormatting sqref="O292:P292">
    <cfRule type="containsText" dxfId="4633" priority="694" operator="containsText" text="Select">
      <formula>NOT(ISERROR(SEARCH("Select",O292)))</formula>
    </cfRule>
  </conditionalFormatting>
  <conditionalFormatting sqref="N570:O570">
    <cfRule type="containsText" dxfId="4632" priority="690" operator="containsText" text="Select">
      <formula>NOT(ISERROR(SEARCH("Select",N570)))</formula>
    </cfRule>
  </conditionalFormatting>
  <conditionalFormatting sqref="I607:J607">
    <cfRule type="containsText" dxfId="4631" priority="671" operator="containsText" text="Select">
      <formula>NOT(ISERROR(SEARCH("Select",I607)))</formula>
    </cfRule>
  </conditionalFormatting>
  <conditionalFormatting sqref="N574:O574">
    <cfRule type="containsText" dxfId="4630" priority="688" operator="containsText" text="Select">
      <formula>NOT(ISERROR(SEARCH("Select",N574)))</formula>
    </cfRule>
  </conditionalFormatting>
  <conditionalFormatting sqref="O292:P292 J283:K283">
    <cfRule type="containsText" dxfId="4629" priority="695" operator="containsText" text="No">
      <formula>NOT(ISERROR(SEARCH("No",J283)))</formula>
    </cfRule>
  </conditionalFormatting>
  <conditionalFormatting sqref="I423:J423">
    <cfRule type="containsText" dxfId="4628" priority="365" operator="containsText" text="Select">
      <formula>NOT(ISERROR(SEARCH("Select",I423)))</formula>
    </cfRule>
  </conditionalFormatting>
  <conditionalFormatting sqref="I347:J347">
    <cfRule type="containsText" dxfId="4627" priority="488" operator="containsText" text="No">
      <formula>NOT(ISERROR(SEARCH("No",I347)))</formula>
    </cfRule>
  </conditionalFormatting>
  <conditionalFormatting sqref="O401:P402">
    <cfRule type="containsText" dxfId="4626" priority="390" operator="containsText" text="Select">
      <formula>NOT(ISERROR(SEARCH("Select",O401)))</formula>
    </cfRule>
  </conditionalFormatting>
  <conditionalFormatting sqref="O401:P402">
    <cfRule type="containsText" dxfId="4625" priority="389" operator="containsText" text="No">
      <formula>NOT(ISERROR(SEARCH("No",O401)))</formula>
    </cfRule>
  </conditionalFormatting>
  <conditionalFormatting sqref="N385:O385">
    <cfRule type="containsText" dxfId="4624" priority="415" operator="containsText" text="Select">
      <formula>NOT(ISERROR(SEARCH("Select",N385)))</formula>
    </cfRule>
  </conditionalFormatting>
  <conditionalFormatting sqref="N385:O385">
    <cfRule type="containsText" dxfId="4623" priority="414" operator="containsText" text="No">
      <formula>NOT(ISERROR(SEARCH("No",N385)))</formula>
    </cfRule>
  </conditionalFormatting>
  <conditionalFormatting sqref="J363:K364 J368:K371">
    <cfRule type="containsText" dxfId="4622" priority="463" operator="containsText" text="No">
      <formula>NOT(ISERROR(SEARCH("No",J363)))</formula>
    </cfRule>
  </conditionalFormatting>
  <conditionalFormatting sqref="I362:J362">
    <cfRule type="containsText" dxfId="4621" priority="462" operator="containsText" text="Select">
      <formula>NOT(ISERROR(SEARCH("Select",I362)))</formula>
    </cfRule>
  </conditionalFormatting>
  <conditionalFormatting sqref="I423:J423">
    <cfRule type="containsText" dxfId="4620" priority="364" operator="containsText" text="No">
      <formula>NOT(ISERROR(SEARCH("No",I423)))</formula>
    </cfRule>
  </conditionalFormatting>
  <conditionalFormatting sqref="O340:P340">
    <cfRule type="containsText" dxfId="4619" priority="487" operator="containsText" text="Select">
      <formula>NOT(ISERROR(SEARCH("Select",O340)))</formula>
    </cfRule>
  </conditionalFormatting>
  <conditionalFormatting sqref="O325:P326">
    <cfRule type="containsText" dxfId="4618" priority="513" operator="containsText" text="No">
      <formula>NOT(ISERROR(SEARCH("No",O325)))</formula>
    </cfRule>
  </conditionalFormatting>
  <conditionalFormatting sqref="N324:O324">
    <cfRule type="containsText" dxfId="4617" priority="512" operator="containsText" text="Select">
      <formula>NOT(ISERROR(SEARCH("Select",N324)))</formula>
    </cfRule>
  </conditionalFormatting>
  <conditionalFormatting sqref="N309:O309">
    <cfRule type="containsText" dxfId="4616" priority="538" operator="containsText" text="No">
      <formula>NOT(ISERROR(SEARCH("No",N309)))</formula>
    </cfRule>
  </conditionalFormatting>
  <conditionalFormatting sqref="O314:P314">
    <cfRule type="containsText" dxfId="4615" priority="537" operator="containsText" text="Select">
      <formula>NOT(ISERROR(SEARCH("Select",O314)))</formula>
    </cfRule>
  </conditionalFormatting>
  <conditionalFormatting sqref="J302:K302">
    <cfRule type="containsText" dxfId="4614" priority="562" operator="containsText" text="Select">
      <formula>NOT(ISERROR(SEARCH("Select",J302)))</formula>
    </cfRule>
  </conditionalFormatting>
  <conditionalFormatting sqref="I282:J282">
    <cfRule type="containsText" dxfId="4613" priority="590" operator="containsText" text="Select">
      <formula>NOT(ISERROR(SEARCH("Select",I282)))</formula>
    </cfRule>
  </conditionalFormatting>
  <conditionalFormatting sqref="I282:J282">
    <cfRule type="containsText" dxfId="4612" priority="589" operator="containsText" text="No">
      <formula>NOT(ISERROR(SEARCH("No",I282)))</formula>
    </cfRule>
  </conditionalFormatting>
  <conditionalFormatting sqref="N566:O566">
    <cfRule type="containsText" dxfId="4611" priority="692" operator="containsText" text="Select">
      <formula>NOT(ISERROR(SEARCH("Select",N566)))</formula>
    </cfRule>
  </conditionalFormatting>
  <conditionalFormatting sqref="N566:O566">
    <cfRule type="containsText" dxfId="4610" priority="693" operator="containsText" text="No">
      <formula>NOT(ISERROR(SEARCH("No",N566)))</formula>
    </cfRule>
  </conditionalFormatting>
  <conditionalFormatting sqref="N570:O570">
    <cfRule type="containsText" dxfId="4609" priority="691" operator="containsText" text="No">
      <formula>NOT(ISERROR(SEARCH("No",N570)))</formula>
    </cfRule>
  </conditionalFormatting>
  <conditionalFormatting sqref="N574:O574">
    <cfRule type="containsText" dxfId="4608" priority="689" operator="containsText" text="No">
      <formula>NOT(ISERROR(SEARCH("No",N574)))</formula>
    </cfRule>
  </conditionalFormatting>
  <conditionalFormatting sqref="N584:O584">
    <cfRule type="containsText" dxfId="4607" priority="684" operator="containsText" text="Select">
      <formula>NOT(ISERROR(SEARCH("Select",N584)))</formula>
    </cfRule>
  </conditionalFormatting>
  <conditionalFormatting sqref="N588:O588">
    <cfRule type="containsText" dxfId="4606" priority="682" operator="containsText" text="Select">
      <formula>NOT(ISERROR(SEARCH("Select",N588)))</formula>
    </cfRule>
  </conditionalFormatting>
  <conditionalFormatting sqref="N580:O580">
    <cfRule type="containsText" dxfId="4605" priority="686" operator="containsText" text="Select">
      <formula>NOT(ISERROR(SEARCH("Select",N580)))</formula>
    </cfRule>
  </conditionalFormatting>
  <conditionalFormatting sqref="N580:O580">
    <cfRule type="containsText" dxfId="4604" priority="687" operator="containsText" text="No">
      <formula>NOT(ISERROR(SEARCH("No",N580)))</formula>
    </cfRule>
  </conditionalFormatting>
  <conditionalFormatting sqref="N584:O584">
    <cfRule type="containsText" dxfId="4603" priority="685" operator="containsText" text="No">
      <formula>NOT(ISERROR(SEARCH("No",N584)))</formula>
    </cfRule>
  </conditionalFormatting>
  <conditionalFormatting sqref="N588:O588">
    <cfRule type="containsText" dxfId="4602" priority="683" operator="containsText" text="No">
      <formula>NOT(ISERROR(SEARCH("No",N588)))</formula>
    </cfRule>
  </conditionalFormatting>
  <conditionalFormatting sqref="I597:J597">
    <cfRule type="containsText" dxfId="4601" priority="681" operator="containsText" text="Select">
      <formula>NOT(ISERROR(SEARCH("Select",I597)))</formula>
    </cfRule>
  </conditionalFormatting>
  <conditionalFormatting sqref="I597:J597">
    <cfRule type="containsText" dxfId="4600" priority="680" operator="containsText" text="Not Addressed">
      <formula>NOT(ISERROR(SEARCH("Not Addressed",I597)))</formula>
    </cfRule>
  </conditionalFormatting>
  <conditionalFormatting sqref="N607:O607">
    <cfRule type="containsText" dxfId="4599" priority="679" operator="containsText" text="Select">
      <formula>NOT(ISERROR(SEARCH("Select",N607)))</formula>
    </cfRule>
  </conditionalFormatting>
  <conditionalFormatting sqref="N607:O607">
    <cfRule type="containsText" dxfId="4598" priority="678" operator="containsText" text="Not Addressed">
      <formula>NOT(ISERROR(SEARCH("Not Addressed",N607)))</formula>
    </cfRule>
  </conditionalFormatting>
  <conditionalFormatting sqref="N597:O597">
    <cfRule type="containsText" dxfId="4597" priority="677" operator="containsText" text="Select">
      <formula>NOT(ISERROR(SEARCH("Select",N597)))</formula>
    </cfRule>
  </conditionalFormatting>
  <conditionalFormatting sqref="N597:O597">
    <cfRule type="containsText" dxfId="4596" priority="676" operator="containsText" text="Not Addressed">
      <formula>NOT(ISERROR(SEARCH("Not Addressed",N597)))</formula>
    </cfRule>
  </conditionalFormatting>
  <conditionalFormatting sqref="I602:J602">
    <cfRule type="containsText" dxfId="4595" priority="675" operator="containsText" text="Select">
      <formula>NOT(ISERROR(SEARCH("Select",I602)))</formula>
    </cfRule>
  </conditionalFormatting>
  <conditionalFormatting sqref="I602:J602">
    <cfRule type="containsText" dxfId="4594" priority="674" operator="containsText" text="Not Addressed">
      <formula>NOT(ISERROR(SEARCH("Not Addressed",I602)))</formula>
    </cfRule>
  </conditionalFormatting>
  <conditionalFormatting sqref="N602:O602">
    <cfRule type="containsText" dxfId="4593" priority="673" operator="containsText" text="Select">
      <formula>NOT(ISERROR(SEARCH("Select",N602)))</formula>
    </cfRule>
  </conditionalFormatting>
  <conditionalFormatting sqref="N602:O602">
    <cfRule type="containsText" dxfId="4592" priority="672" operator="containsText" text="Not Addressed">
      <formula>NOT(ISERROR(SEARCH("Not Addressed",N602)))</formula>
    </cfRule>
  </conditionalFormatting>
  <conditionalFormatting sqref="I607:J607">
    <cfRule type="containsText" dxfId="4591" priority="670" operator="containsText" text="Not Addressed">
      <formula>NOT(ISERROR(SEARCH("Not Addressed",I607)))</formula>
    </cfRule>
  </conditionalFormatting>
  <conditionalFormatting sqref="I612:J612">
    <cfRule type="containsText" dxfId="4590" priority="669" operator="containsText" text="Select">
      <formula>NOT(ISERROR(SEARCH("Select",I612)))</formula>
    </cfRule>
  </conditionalFormatting>
  <conditionalFormatting sqref="I612:J612">
    <cfRule type="containsText" dxfId="4589" priority="668" operator="containsText" text="Not Addressed">
      <formula>NOT(ISERROR(SEARCH("Not Addressed",I612)))</formula>
    </cfRule>
  </conditionalFormatting>
  <conditionalFormatting sqref="I618:L618">
    <cfRule type="containsText" dxfId="4588" priority="666" operator="containsText" text="Not Addressed">
      <formula>NOT(ISERROR(SEARCH("Not Addressed",I618)))</formula>
    </cfRule>
    <cfRule type="containsText" dxfId="4587" priority="667" operator="containsText" text="Select">
      <formula>NOT(ISERROR(SEARCH("Select",I618)))</formula>
    </cfRule>
  </conditionalFormatting>
  <conditionalFormatting sqref="N624:O624">
    <cfRule type="endsWith" dxfId="4586" priority="663" operator="endsWith" text="Addressed">
      <formula>RIGHT(N624,LEN("Addressed"))="Addressed"</formula>
    </cfRule>
    <cfRule type="containsText" dxfId="4585" priority="664" operator="containsText" text="Select">
      <formula>NOT(ISERROR(SEARCH("Select",N624)))</formula>
    </cfRule>
  </conditionalFormatting>
  <conditionalFormatting sqref="N624:O624">
    <cfRule type="endsWith" dxfId="4584" priority="665" operator="endsWith" text="No">
      <formula>RIGHT(N624,LEN("No"))="No"</formula>
    </cfRule>
  </conditionalFormatting>
  <conditionalFormatting sqref="N632:O632 N628:O628">
    <cfRule type="endsWith" dxfId="4583" priority="660" operator="endsWith" text="Addressed">
      <formula>RIGHT(N628,LEN("Addressed"))="Addressed"</formula>
    </cfRule>
    <cfRule type="containsText" dxfId="4582" priority="661" operator="containsText" text="Select">
      <formula>NOT(ISERROR(SEARCH("Select",N628)))</formula>
    </cfRule>
  </conditionalFormatting>
  <conditionalFormatting sqref="N632:O632 N628:O628">
    <cfRule type="endsWith" dxfId="4581" priority="662" operator="endsWith" text="No">
      <formula>RIGHT(N628,LEN("No"))="No"</formula>
    </cfRule>
  </conditionalFormatting>
  <conditionalFormatting sqref="I645:J645">
    <cfRule type="endsWith" dxfId="4580" priority="657" operator="endsWith" text="No">
      <formula>RIGHT(I645,LEN("No"))="No"</formula>
    </cfRule>
    <cfRule type="containsText" dxfId="4579" priority="659" operator="containsText" text="Select">
      <formula>NOT(ISERROR(SEARCH("Select",I645)))</formula>
    </cfRule>
  </conditionalFormatting>
  <conditionalFormatting sqref="I645:J645">
    <cfRule type="containsText" dxfId="4578" priority="658" operator="containsText" text="Not Addressed">
      <formula>NOT(ISERROR(SEARCH("Not Addressed",I645)))</formula>
    </cfRule>
  </conditionalFormatting>
  <conditionalFormatting sqref="N645:O645">
    <cfRule type="endsWith" dxfId="4577" priority="654" operator="endsWith" text="No">
      <formula>RIGHT(N645,LEN("No"))="No"</formula>
    </cfRule>
    <cfRule type="containsText" dxfId="4576" priority="656" operator="containsText" text="Select">
      <formula>NOT(ISERROR(SEARCH("Select",N645)))</formula>
    </cfRule>
  </conditionalFormatting>
  <conditionalFormatting sqref="N645:O645">
    <cfRule type="containsText" dxfId="4575" priority="655" operator="containsText" text="Not Addressed">
      <formula>NOT(ISERROR(SEARCH("Not Addressed",N645)))</formula>
    </cfRule>
  </conditionalFormatting>
  <conditionalFormatting sqref="I650:J650">
    <cfRule type="endsWith" dxfId="4574" priority="651" operator="endsWith" text="No">
      <formula>RIGHT(I650,LEN("No"))="No"</formula>
    </cfRule>
    <cfRule type="containsText" dxfId="4573" priority="653" operator="containsText" text="Select">
      <formula>NOT(ISERROR(SEARCH("Select",I650)))</formula>
    </cfRule>
  </conditionalFormatting>
  <conditionalFormatting sqref="I650:J650">
    <cfRule type="containsText" dxfId="4572" priority="652" operator="containsText" text="Not Addressed">
      <formula>NOT(ISERROR(SEARCH("Not Addressed",I650)))</formula>
    </cfRule>
  </conditionalFormatting>
  <conditionalFormatting sqref="I660:J660">
    <cfRule type="endsWith" dxfId="4571" priority="648" operator="endsWith" text="No">
      <formula>RIGHT(I660,LEN("No"))="No"</formula>
    </cfRule>
    <cfRule type="containsText" dxfId="4570" priority="650" operator="containsText" text="Select">
      <formula>NOT(ISERROR(SEARCH("Select",I660)))</formula>
    </cfRule>
  </conditionalFormatting>
  <conditionalFormatting sqref="I660:J660">
    <cfRule type="containsText" dxfId="4569" priority="649" operator="containsText" text="Not Addressed">
      <formula>NOT(ISERROR(SEARCH("Not Addressed",I660)))</formula>
    </cfRule>
  </conditionalFormatting>
  <conditionalFormatting sqref="N660:O660">
    <cfRule type="endsWith" dxfId="4568" priority="645" operator="endsWith" text="No">
      <formula>RIGHT(N660,LEN("No"))="No"</formula>
    </cfRule>
    <cfRule type="containsText" dxfId="4567" priority="647" operator="containsText" text="Select">
      <formula>NOT(ISERROR(SEARCH("Select",N660)))</formula>
    </cfRule>
  </conditionalFormatting>
  <conditionalFormatting sqref="N660:O660">
    <cfRule type="containsText" dxfId="4566" priority="646" operator="containsText" text="Not Addressed">
      <formula>NOT(ISERROR(SEARCH("Not Addressed",N660)))</formula>
    </cfRule>
  </conditionalFormatting>
  <conditionalFormatting sqref="I665:J665">
    <cfRule type="endsWith" dxfId="4565" priority="642" operator="endsWith" text="No">
      <formula>RIGHT(I665,LEN("No"))="No"</formula>
    </cfRule>
    <cfRule type="containsText" dxfId="4564" priority="644" operator="containsText" text="Select">
      <formula>NOT(ISERROR(SEARCH("Select",I665)))</formula>
    </cfRule>
  </conditionalFormatting>
  <conditionalFormatting sqref="I665:J665">
    <cfRule type="containsText" dxfId="4563" priority="643" operator="containsText" text="Not Addressed">
      <formula>NOT(ISERROR(SEARCH("Not Addressed",I665)))</formula>
    </cfRule>
  </conditionalFormatting>
  <conditionalFormatting sqref="I676:J676">
    <cfRule type="endsWith" dxfId="4562" priority="639" operator="endsWith" text="No">
      <formula>RIGHT(I676,LEN("No"))="No"</formula>
    </cfRule>
    <cfRule type="containsText" dxfId="4561" priority="641" operator="containsText" text="Select">
      <formula>NOT(ISERROR(SEARCH("Select",I676)))</formula>
    </cfRule>
  </conditionalFormatting>
  <conditionalFormatting sqref="I676:J676">
    <cfRule type="containsText" dxfId="4560" priority="640" operator="containsText" text="Not Addressed">
      <formula>NOT(ISERROR(SEARCH("Not Addressed",I676)))</formula>
    </cfRule>
  </conditionalFormatting>
  <conditionalFormatting sqref="N676:O676">
    <cfRule type="endsWith" dxfId="4559" priority="636" operator="endsWith" text="No">
      <formula>RIGHT(N676,LEN("No"))="No"</formula>
    </cfRule>
    <cfRule type="containsText" dxfId="4558" priority="638" operator="containsText" text="Select">
      <formula>NOT(ISERROR(SEARCH("Select",N676)))</formula>
    </cfRule>
  </conditionalFormatting>
  <conditionalFormatting sqref="N676:O676">
    <cfRule type="containsText" dxfId="4557" priority="637" operator="containsText" text="Not Addressed">
      <formula>NOT(ISERROR(SEARCH("Not Addressed",N676)))</formula>
    </cfRule>
  </conditionalFormatting>
  <conditionalFormatting sqref="I681:J681">
    <cfRule type="endsWith" dxfId="4556" priority="633" operator="endsWith" text="No">
      <formula>RIGHT(I681,LEN("No"))="No"</formula>
    </cfRule>
    <cfRule type="containsText" dxfId="4555" priority="635" operator="containsText" text="Select">
      <formula>NOT(ISERROR(SEARCH("Select",I681)))</formula>
    </cfRule>
  </conditionalFormatting>
  <conditionalFormatting sqref="I681:J681">
    <cfRule type="containsText" dxfId="4554" priority="634" operator="containsText" text="Not Addressed">
      <formula>NOT(ISERROR(SEARCH("Not Addressed",I681)))</formula>
    </cfRule>
  </conditionalFormatting>
  <conditionalFormatting sqref="I688:J688">
    <cfRule type="endsWith" dxfId="4553" priority="630" operator="endsWith" text="No">
      <formula>RIGHT(I688,LEN("No"))="No"</formula>
    </cfRule>
    <cfRule type="containsText" dxfId="4552" priority="632" operator="containsText" text="Select">
      <formula>NOT(ISERROR(SEARCH("Select",I688)))</formula>
    </cfRule>
  </conditionalFormatting>
  <conditionalFormatting sqref="I688:J688">
    <cfRule type="containsText" dxfId="4551" priority="631" operator="containsText" text="Not Addressed">
      <formula>NOT(ISERROR(SEARCH("Not Addressed",I688)))</formula>
    </cfRule>
  </conditionalFormatting>
  <conditionalFormatting sqref="N688:O688">
    <cfRule type="endsWith" dxfId="4550" priority="627" operator="endsWith" text="No">
      <formula>RIGHT(N688,LEN("No"))="No"</formula>
    </cfRule>
    <cfRule type="containsText" dxfId="4549" priority="629" operator="containsText" text="Select">
      <formula>NOT(ISERROR(SEARCH("Select",N688)))</formula>
    </cfRule>
  </conditionalFormatting>
  <conditionalFormatting sqref="N688:O688">
    <cfRule type="containsText" dxfId="4548" priority="628" operator="containsText" text="Not Addressed">
      <formula>NOT(ISERROR(SEARCH("Not Addressed",N688)))</formula>
    </cfRule>
  </conditionalFormatting>
  <conditionalFormatting sqref="I693:J693">
    <cfRule type="endsWith" dxfId="4547" priority="624" operator="endsWith" text="No">
      <formula>RIGHT(I693,LEN("No"))="No"</formula>
    </cfRule>
    <cfRule type="containsText" dxfId="4546" priority="626" operator="containsText" text="Select">
      <formula>NOT(ISERROR(SEARCH("Select",I693)))</formula>
    </cfRule>
  </conditionalFormatting>
  <conditionalFormatting sqref="I693:J693">
    <cfRule type="containsText" dxfId="4545" priority="625" operator="containsText" text="Not Addressed">
      <formula>NOT(ISERROR(SEARCH("Not Addressed",I693)))</formula>
    </cfRule>
  </conditionalFormatting>
  <conditionalFormatting sqref="I700:J700">
    <cfRule type="endsWith" dxfId="4544" priority="621" operator="endsWith" text="No">
      <formula>RIGHT(I700,LEN("No"))="No"</formula>
    </cfRule>
    <cfRule type="containsText" dxfId="4543" priority="623" operator="containsText" text="Select">
      <formula>NOT(ISERROR(SEARCH("Select",I700)))</formula>
    </cfRule>
  </conditionalFormatting>
  <conditionalFormatting sqref="I700:J700">
    <cfRule type="containsText" dxfId="4542" priority="622" operator="containsText" text="Not Addressed">
      <formula>NOT(ISERROR(SEARCH("Not Addressed",I700)))</formula>
    </cfRule>
  </conditionalFormatting>
  <conditionalFormatting sqref="N700:O700">
    <cfRule type="endsWith" dxfId="4541" priority="618" operator="endsWith" text="No">
      <formula>RIGHT(N700,LEN("No"))="No"</formula>
    </cfRule>
    <cfRule type="containsText" dxfId="4540" priority="620" operator="containsText" text="Select">
      <formula>NOT(ISERROR(SEARCH("Select",N700)))</formula>
    </cfRule>
  </conditionalFormatting>
  <conditionalFormatting sqref="N700:O700">
    <cfRule type="containsText" dxfId="4539" priority="619" operator="containsText" text="Not Addressed">
      <formula>NOT(ISERROR(SEARCH("Not Addressed",N700)))</formula>
    </cfRule>
  </conditionalFormatting>
  <conditionalFormatting sqref="I705:J705">
    <cfRule type="endsWith" dxfId="4538" priority="615" operator="endsWith" text="No">
      <formula>RIGHT(I705,LEN("No"))="No"</formula>
    </cfRule>
    <cfRule type="containsText" dxfId="4537" priority="617" operator="containsText" text="Select">
      <formula>NOT(ISERROR(SEARCH("Select",I705)))</formula>
    </cfRule>
  </conditionalFormatting>
  <conditionalFormatting sqref="I705:J705">
    <cfRule type="containsText" dxfId="4536" priority="616" operator="containsText" text="Not Addressed">
      <formula>NOT(ISERROR(SEARCH("Not Addressed",I705)))</formula>
    </cfRule>
  </conditionalFormatting>
  <conditionalFormatting sqref="H711:J711">
    <cfRule type="containsText" dxfId="4535" priority="613" operator="containsText" text="Not Addressed">
      <formula>NOT(ISERROR(SEARCH("Not Addressed",H711)))</formula>
    </cfRule>
    <cfRule type="containsText" dxfId="4534" priority="614" operator="containsText" text="Select">
      <formula>NOT(ISERROR(SEARCH("Select",H711)))</formula>
    </cfRule>
  </conditionalFormatting>
  <conditionalFormatting sqref="K715:M715">
    <cfRule type="endsWith" dxfId="4533" priority="611" operator="endsWith" text="No">
      <formula>RIGHT(K715,LEN("No"))="No"</formula>
    </cfRule>
    <cfRule type="containsText" dxfId="4532" priority="612" operator="containsText" text="Select">
      <formula>NOT(ISERROR(SEARCH("Select",K715)))</formula>
    </cfRule>
  </conditionalFormatting>
  <conditionalFormatting sqref="K258:N258">
    <cfRule type="endsWith" dxfId="4531" priority="609" operator="endsWith" text="No">
      <formula>RIGHT(K258,LEN("No"))="No"</formula>
    </cfRule>
    <cfRule type="containsText" dxfId="4530" priority="610" operator="containsText" text="Select">
      <formula>NOT(ISERROR(SEARCH("Select",K258)))</formula>
    </cfRule>
  </conditionalFormatting>
  <conditionalFormatting sqref="J287:K288 J292:K295">
    <cfRule type="containsText" dxfId="4529" priority="588" operator="containsText" text="Select">
      <formula>NOT(ISERROR(SEARCH("Select",J287)))</formula>
    </cfRule>
  </conditionalFormatting>
  <conditionalFormatting sqref="O291:P291">
    <cfRule type="containsText" dxfId="4528" priority="571" operator="containsText" text="No">
      <formula>NOT(ISERROR(SEARCH("No",O291)))</formula>
    </cfRule>
  </conditionalFormatting>
  <conditionalFormatting sqref="N741:O741 N737:O737 N733:O733">
    <cfRule type="endsWith" dxfId="4527" priority="606" operator="endsWith" text="No">
      <formula>RIGHT(N733,LEN("No"))="No"</formula>
    </cfRule>
    <cfRule type="containsText" dxfId="4526" priority="608" operator="containsText" text="Select">
      <formula>NOT(ISERROR(SEARCH("Select",N733)))</formula>
    </cfRule>
  </conditionalFormatting>
  <conditionalFormatting sqref="N741:O741 N737:O737 N733:O733">
    <cfRule type="containsText" dxfId="4525" priority="607" operator="containsText" text="Not Addressed">
      <formula>NOT(ISERROR(SEARCH("Not Addressed",N733)))</formula>
    </cfRule>
  </conditionalFormatting>
  <conditionalFormatting sqref="N755:O755 N751:O751 N747:O747">
    <cfRule type="endsWith" dxfId="4524" priority="603" operator="endsWith" text="No">
      <formula>RIGHT(N747,LEN("No"))="No"</formula>
    </cfRule>
    <cfRule type="containsText" dxfId="4523" priority="605" operator="containsText" text="Select">
      <formula>NOT(ISERROR(SEARCH("Select",N747)))</formula>
    </cfRule>
  </conditionalFormatting>
  <conditionalFormatting sqref="N755:O755 N751:O751 N747:O747">
    <cfRule type="containsText" dxfId="4522" priority="604" operator="containsText" text="Not Addressed">
      <formula>NOT(ISERROR(SEARCH("Not Addressed",N747)))</formula>
    </cfRule>
  </conditionalFormatting>
  <conditionalFormatting sqref="N769:O769 N765:O765 N761:O761">
    <cfRule type="endsWith" dxfId="4521" priority="600" operator="endsWith" text="No">
      <formula>RIGHT(N761,LEN("No"))="No"</formula>
    </cfRule>
    <cfRule type="containsText" dxfId="4520" priority="602" operator="containsText" text="Select">
      <formula>NOT(ISERROR(SEARCH("Select",N761)))</formula>
    </cfRule>
  </conditionalFormatting>
  <conditionalFormatting sqref="N769:O769 N765:O765 N761:O761">
    <cfRule type="containsText" dxfId="4519" priority="601" operator="containsText" text="Not Addressed">
      <formula>NOT(ISERROR(SEARCH("Not Addressed",N761)))</formula>
    </cfRule>
  </conditionalFormatting>
  <conditionalFormatting sqref="N783:O783 N779:O779 N775:O775">
    <cfRule type="endsWith" dxfId="4518" priority="597" operator="endsWith" text="No">
      <formula>RIGHT(N775,LEN("No"))="No"</formula>
    </cfRule>
    <cfRule type="containsText" dxfId="4517" priority="599" operator="containsText" text="Select">
      <formula>NOT(ISERROR(SEARCH("Select",N775)))</formula>
    </cfRule>
  </conditionalFormatting>
  <conditionalFormatting sqref="N783:O783 N779:O779 N775:O775">
    <cfRule type="containsText" dxfId="4516" priority="598" operator="containsText" text="Not Addressed">
      <formula>NOT(ISERROR(SEARCH("Not Addressed",N775)))</formula>
    </cfRule>
  </conditionalFormatting>
  <conditionalFormatting sqref="N797:O797 N793:O793 N789:O789">
    <cfRule type="endsWith" dxfId="4515" priority="594" operator="endsWith" text="No">
      <formula>RIGHT(N789,LEN("No"))="No"</formula>
    </cfRule>
    <cfRule type="containsText" dxfId="4514" priority="596" operator="containsText" text="Select">
      <formula>NOT(ISERROR(SEARCH("Select",N789)))</formula>
    </cfRule>
  </conditionalFormatting>
  <conditionalFormatting sqref="N797:O797 N793:O793 N789:O789">
    <cfRule type="containsText" dxfId="4513" priority="595" operator="containsText" text="Not Addressed">
      <formula>NOT(ISERROR(SEARCH("Not Addressed",N789)))</formula>
    </cfRule>
  </conditionalFormatting>
  <conditionalFormatting sqref="N811:O812 N807:O807 N803:O803">
    <cfRule type="endsWith" dxfId="4512" priority="591" operator="endsWith" text="No">
      <formula>RIGHT(N803,LEN("No"))="No"</formula>
    </cfRule>
    <cfRule type="containsText" dxfId="4511" priority="593" operator="containsText" text="Select">
      <formula>NOT(ISERROR(SEARCH("Select",N803)))</formula>
    </cfRule>
  </conditionalFormatting>
  <conditionalFormatting sqref="N811:O812 N807:O807 N803:O803">
    <cfRule type="containsText" dxfId="4510" priority="592" operator="containsText" text="Not Addressed">
      <formula>NOT(ISERROR(SEARCH("Not Addressed",N803)))</formula>
    </cfRule>
  </conditionalFormatting>
  <conditionalFormatting sqref="N290:O290">
    <cfRule type="containsText" dxfId="4509" priority="570" operator="containsText" text="Select">
      <formula>NOT(ISERROR(SEARCH("Select",N290)))</formula>
    </cfRule>
  </conditionalFormatting>
  <conditionalFormatting sqref="N290:O290">
    <cfRule type="containsText" dxfId="4508" priority="569" operator="containsText" text="No">
      <formula>NOT(ISERROR(SEARCH("No",N290)))</formula>
    </cfRule>
  </conditionalFormatting>
  <conditionalFormatting sqref="O295:P295">
    <cfRule type="containsText" dxfId="4507" priority="568" operator="containsText" text="Select">
      <formula>NOT(ISERROR(SEARCH("Select",O295)))</formula>
    </cfRule>
  </conditionalFormatting>
  <conditionalFormatting sqref="J287:K288 J292:K295">
    <cfRule type="containsText" dxfId="4506" priority="587" operator="containsText" text="No">
      <formula>NOT(ISERROR(SEARCH("No",J287)))</formula>
    </cfRule>
  </conditionalFormatting>
  <conditionalFormatting sqref="I286:J286">
    <cfRule type="containsText" dxfId="4505" priority="586" operator="containsText" text="Select">
      <formula>NOT(ISERROR(SEARCH("Select",I286)))</formula>
    </cfRule>
  </conditionalFormatting>
  <conditionalFormatting sqref="I286:J286">
    <cfRule type="containsText" dxfId="4504" priority="585" operator="containsText" text="No">
      <formula>NOT(ISERROR(SEARCH("No",I286)))</formula>
    </cfRule>
  </conditionalFormatting>
  <conditionalFormatting sqref="J291:K291">
    <cfRule type="containsText" dxfId="4503" priority="584" operator="containsText" text="Select">
      <formula>NOT(ISERROR(SEARCH("Select",J291)))</formula>
    </cfRule>
  </conditionalFormatting>
  <conditionalFormatting sqref="J291:K291">
    <cfRule type="containsText" dxfId="4502" priority="583" operator="containsText" text="No">
      <formula>NOT(ISERROR(SEARCH("No",J291)))</formula>
    </cfRule>
  </conditionalFormatting>
  <conditionalFormatting sqref="I290:J290">
    <cfRule type="containsText" dxfId="4501" priority="582" operator="containsText" text="Select">
      <formula>NOT(ISERROR(SEARCH("Select",I290)))</formula>
    </cfRule>
  </conditionalFormatting>
  <conditionalFormatting sqref="I290:J290">
    <cfRule type="containsText" dxfId="4500" priority="581" operator="containsText" text="No">
      <formula>NOT(ISERROR(SEARCH("No",I290)))</formula>
    </cfRule>
  </conditionalFormatting>
  <conditionalFormatting sqref="O283:P283">
    <cfRule type="containsText" dxfId="4499" priority="580" operator="containsText" text="Select">
      <formula>NOT(ISERROR(SEARCH("Select",O283)))</formula>
    </cfRule>
  </conditionalFormatting>
  <conditionalFormatting sqref="O283:P283">
    <cfRule type="containsText" dxfId="4498" priority="579" operator="containsText" text="No">
      <formula>NOT(ISERROR(SEARCH("No",O283)))</formula>
    </cfRule>
  </conditionalFormatting>
  <conditionalFormatting sqref="O287:P288">
    <cfRule type="containsText" dxfId="4497" priority="576" operator="containsText" text="Select">
      <formula>NOT(ISERROR(SEARCH("Select",O287)))</formula>
    </cfRule>
  </conditionalFormatting>
  <conditionalFormatting sqref="N282:O282">
    <cfRule type="containsText" dxfId="4496" priority="578" operator="containsText" text="Select">
      <formula>NOT(ISERROR(SEARCH("Select",N282)))</formula>
    </cfRule>
  </conditionalFormatting>
  <conditionalFormatting sqref="N282:O282">
    <cfRule type="containsText" dxfId="4495" priority="577" operator="containsText" text="No">
      <formula>NOT(ISERROR(SEARCH("No",N282)))</formula>
    </cfRule>
  </conditionalFormatting>
  <conditionalFormatting sqref="O287:P288">
    <cfRule type="containsText" dxfId="4494" priority="575" operator="containsText" text="No">
      <formula>NOT(ISERROR(SEARCH("No",O287)))</formula>
    </cfRule>
  </conditionalFormatting>
  <conditionalFormatting sqref="N286:O286">
    <cfRule type="containsText" dxfId="4493" priority="574" operator="containsText" text="Select">
      <formula>NOT(ISERROR(SEARCH("Select",N286)))</formula>
    </cfRule>
  </conditionalFormatting>
  <conditionalFormatting sqref="N286:O286">
    <cfRule type="containsText" dxfId="4492" priority="573" operator="containsText" text="No">
      <formula>NOT(ISERROR(SEARCH("No",N286)))</formula>
    </cfRule>
  </conditionalFormatting>
  <conditionalFormatting sqref="O291:P291">
    <cfRule type="containsText" dxfId="4491" priority="572" operator="containsText" text="Select">
      <formula>NOT(ISERROR(SEARCH("Select",O291)))</formula>
    </cfRule>
  </conditionalFormatting>
  <conditionalFormatting sqref="O310:P310">
    <cfRule type="containsText" dxfId="4490" priority="540" operator="containsText" text="No">
      <formula>NOT(ISERROR(SEARCH("No",O310)))</formula>
    </cfRule>
  </conditionalFormatting>
  <conditionalFormatting sqref="N309:O309">
    <cfRule type="containsText" dxfId="4489" priority="539" operator="containsText" text="Select">
      <formula>NOT(ISERROR(SEARCH("Select",N309)))</formula>
    </cfRule>
  </conditionalFormatting>
  <conditionalFormatting sqref="O295:P295">
    <cfRule type="containsText" dxfId="4488" priority="567" operator="containsText" text="No">
      <formula>NOT(ISERROR(SEARCH("No",O295)))</formula>
    </cfRule>
  </conditionalFormatting>
  <conditionalFormatting sqref="N294:O294">
    <cfRule type="containsText" dxfId="4487" priority="566" operator="containsText" text="Select">
      <formula>NOT(ISERROR(SEARCH("Select",N294)))</formula>
    </cfRule>
  </conditionalFormatting>
  <conditionalFormatting sqref="N294:O294">
    <cfRule type="containsText" dxfId="4486" priority="565" operator="containsText" text="No">
      <formula>NOT(ISERROR(SEARCH("No",N294)))</formula>
    </cfRule>
  </conditionalFormatting>
  <conditionalFormatting sqref="G301 L301">
    <cfRule type="cellIs" dxfId="4485" priority="563" operator="equal">
      <formula>"FALSE"</formula>
    </cfRule>
  </conditionalFormatting>
  <conditionalFormatting sqref="G301 L301">
    <cfRule type="cellIs" dxfId="4484" priority="564" operator="equal">
      <formula>"TRUE"</formula>
    </cfRule>
  </conditionalFormatting>
  <conditionalFormatting sqref="O311:P311">
    <cfRule type="containsText" dxfId="4483" priority="560" operator="containsText" text="Select">
      <formula>NOT(ISERROR(SEARCH("Select",O311)))</formula>
    </cfRule>
  </conditionalFormatting>
  <conditionalFormatting sqref="O311:P311 J302:K302">
    <cfRule type="containsText" dxfId="4482" priority="561" operator="containsText" text="No">
      <formula>NOT(ISERROR(SEARCH("No",J302)))</formula>
    </cfRule>
  </conditionalFormatting>
  <conditionalFormatting sqref="J306:K307 J311:K314">
    <cfRule type="containsText" dxfId="4481" priority="557" operator="containsText" text="Select">
      <formula>NOT(ISERROR(SEARCH("Select",J306)))</formula>
    </cfRule>
  </conditionalFormatting>
  <conditionalFormatting sqref="I301:J301">
    <cfRule type="containsText" dxfId="4480" priority="559" operator="containsText" text="Select">
      <formula>NOT(ISERROR(SEARCH("Select",I301)))</formula>
    </cfRule>
  </conditionalFormatting>
  <conditionalFormatting sqref="O557:P557">
    <cfRule type="containsText" dxfId="4479" priority="137" operator="containsText" text="No">
      <formula>NOT(ISERROR(SEARCH("No",O557)))</formula>
    </cfRule>
  </conditionalFormatting>
  <conditionalFormatting sqref="I301:J301">
    <cfRule type="containsText" dxfId="4478" priority="558" operator="containsText" text="No">
      <formula>NOT(ISERROR(SEARCH("No",I301)))</formula>
    </cfRule>
  </conditionalFormatting>
  <conditionalFormatting sqref="N556:O556">
    <cfRule type="containsText" dxfId="4477" priority="136" operator="containsText" text="Select">
      <formula>NOT(ISERROR(SEARCH("Select",N556)))</formula>
    </cfRule>
  </conditionalFormatting>
  <conditionalFormatting sqref="N556:O556">
    <cfRule type="containsText" dxfId="4476" priority="135" operator="containsText" text="No">
      <formula>NOT(ISERROR(SEARCH("No",N556)))</formula>
    </cfRule>
  </conditionalFormatting>
  <conditionalFormatting sqref="O561:P561">
    <cfRule type="containsText" dxfId="4475" priority="134" operator="containsText" text="Select">
      <formula>NOT(ISERROR(SEARCH("Select",O561)))</formula>
    </cfRule>
  </conditionalFormatting>
  <conditionalFormatting sqref="J306:K307 J311:K314">
    <cfRule type="containsText" dxfId="4474" priority="556" operator="containsText" text="No">
      <formula>NOT(ISERROR(SEARCH("No",J306)))</formula>
    </cfRule>
  </conditionalFormatting>
  <conditionalFormatting sqref="I305:J305">
    <cfRule type="containsText" dxfId="4473" priority="555" operator="containsText" text="Select">
      <formula>NOT(ISERROR(SEARCH("Select",I305)))</formula>
    </cfRule>
  </conditionalFormatting>
  <conditionalFormatting sqref="I305:J305">
    <cfRule type="containsText" dxfId="4472" priority="554" operator="containsText" text="No">
      <formula>NOT(ISERROR(SEARCH("No",I305)))</formula>
    </cfRule>
  </conditionalFormatting>
  <conditionalFormatting sqref="J310:K310">
    <cfRule type="containsText" dxfId="4471" priority="553" operator="containsText" text="Select">
      <formula>NOT(ISERROR(SEARCH("Select",J310)))</formula>
    </cfRule>
  </conditionalFormatting>
  <conditionalFormatting sqref="J310:K310">
    <cfRule type="containsText" dxfId="4470" priority="552" operator="containsText" text="No">
      <formula>NOT(ISERROR(SEARCH("No",J310)))</formula>
    </cfRule>
  </conditionalFormatting>
  <conditionalFormatting sqref="I309:J309">
    <cfRule type="containsText" dxfId="4469" priority="551" operator="containsText" text="Select">
      <formula>NOT(ISERROR(SEARCH("Select",I309)))</formula>
    </cfRule>
  </conditionalFormatting>
  <conditionalFormatting sqref="I309:J309">
    <cfRule type="containsText" dxfId="4468" priority="550" operator="containsText" text="No">
      <formula>NOT(ISERROR(SEARCH("No",I309)))</formula>
    </cfRule>
  </conditionalFormatting>
  <conditionalFormatting sqref="O302:P302">
    <cfRule type="containsText" dxfId="4467" priority="549" operator="containsText" text="Select">
      <formula>NOT(ISERROR(SEARCH("Select",O302)))</formula>
    </cfRule>
  </conditionalFormatting>
  <conditionalFormatting sqref="O302:P302">
    <cfRule type="containsText" dxfId="4466" priority="548" operator="containsText" text="No">
      <formula>NOT(ISERROR(SEARCH("No",O302)))</formula>
    </cfRule>
  </conditionalFormatting>
  <conditionalFormatting sqref="O306:P307">
    <cfRule type="containsText" dxfId="4465" priority="545" operator="containsText" text="Select">
      <formula>NOT(ISERROR(SEARCH("Select",O306)))</formula>
    </cfRule>
  </conditionalFormatting>
  <conditionalFormatting sqref="N301:O301">
    <cfRule type="containsText" dxfId="4464" priority="547" operator="containsText" text="Select">
      <formula>NOT(ISERROR(SEARCH("Select",N301)))</formula>
    </cfRule>
  </conditionalFormatting>
  <conditionalFormatting sqref="N301:O301">
    <cfRule type="containsText" dxfId="4463" priority="546" operator="containsText" text="No">
      <formula>NOT(ISERROR(SEARCH("No",N301)))</formula>
    </cfRule>
  </conditionalFormatting>
  <conditionalFormatting sqref="O306:P307">
    <cfRule type="containsText" dxfId="4462" priority="544" operator="containsText" text="No">
      <formula>NOT(ISERROR(SEARCH("No",O306)))</formula>
    </cfRule>
  </conditionalFormatting>
  <conditionalFormatting sqref="N305:O305">
    <cfRule type="containsText" dxfId="4461" priority="543" operator="containsText" text="Select">
      <formula>NOT(ISERROR(SEARCH("Select",N305)))</formula>
    </cfRule>
  </conditionalFormatting>
  <conditionalFormatting sqref="N305:O305">
    <cfRule type="containsText" dxfId="4460" priority="542" operator="containsText" text="No">
      <formula>NOT(ISERROR(SEARCH("No",N305)))</formula>
    </cfRule>
  </conditionalFormatting>
  <conditionalFormatting sqref="O310:P310">
    <cfRule type="containsText" dxfId="4459" priority="541" operator="containsText" text="Select">
      <formula>NOT(ISERROR(SEARCH("Select",O310)))</formula>
    </cfRule>
  </conditionalFormatting>
  <conditionalFormatting sqref="O314:P314">
    <cfRule type="containsText" dxfId="4458" priority="536" operator="containsText" text="No">
      <formula>NOT(ISERROR(SEARCH("No",O314)))</formula>
    </cfRule>
  </conditionalFormatting>
  <conditionalFormatting sqref="N313:O313">
    <cfRule type="containsText" dxfId="4457" priority="535" operator="containsText" text="Select">
      <formula>NOT(ISERROR(SEARCH("Select",N313)))</formula>
    </cfRule>
  </conditionalFormatting>
  <conditionalFormatting sqref="N313:O313">
    <cfRule type="containsText" dxfId="4456" priority="534" operator="containsText" text="No">
      <formula>NOT(ISERROR(SEARCH("No",N313)))</formula>
    </cfRule>
  </conditionalFormatting>
  <conditionalFormatting sqref="O329:P329">
    <cfRule type="containsText" dxfId="4455" priority="509" operator="containsText" text="No">
      <formula>NOT(ISERROR(SEARCH("No",O329)))</formula>
    </cfRule>
  </conditionalFormatting>
  <conditionalFormatting sqref="N328:O328">
    <cfRule type="containsText" dxfId="4454" priority="508" operator="containsText" text="Select">
      <formula>NOT(ISERROR(SEARCH("Select",N328)))</formula>
    </cfRule>
  </conditionalFormatting>
  <conditionalFormatting sqref="N328:O328">
    <cfRule type="containsText" dxfId="4453" priority="507" operator="containsText" text="No">
      <formula>NOT(ISERROR(SEARCH("No",N328)))</formula>
    </cfRule>
  </conditionalFormatting>
  <conditionalFormatting sqref="O333:P333">
    <cfRule type="containsText" dxfId="4452" priority="506" operator="containsText" text="Select">
      <formula>NOT(ISERROR(SEARCH("Select",O333)))</formula>
    </cfRule>
  </conditionalFormatting>
  <conditionalFormatting sqref="G320 L320">
    <cfRule type="cellIs" dxfId="4451" priority="532" operator="equal">
      <formula>"FALSE"</formula>
    </cfRule>
  </conditionalFormatting>
  <conditionalFormatting sqref="G320 L320">
    <cfRule type="cellIs" dxfId="4450" priority="533" operator="equal">
      <formula>"TRUE"</formula>
    </cfRule>
  </conditionalFormatting>
  <conditionalFormatting sqref="J321:K321">
    <cfRule type="containsText" dxfId="4449" priority="531" operator="containsText" text="Select">
      <formula>NOT(ISERROR(SEARCH("Select",J321)))</formula>
    </cfRule>
  </conditionalFormatting>
  <conditionalFormatting sqref="O330:P330">
    <cfRule type="containsText" dxfId="4448" priority="529" operator="containsText" text="Select">
      <formula>NOT(ISERROR(SEARCH("Select",O330)))</formula>
    </cfRule>
  </conditionalFormatting>
  <conditionalFormatting sqref="O330:P330 J321:K321">
    <cfRule type="containsText" dxfId="4447" priority="530" operator="containsText" text="No">
      <formula>NOT(ISERROR(SEARCH("No",J321)))</formula>
    </cfRule>
  </conditionalFormatting>
  <conditionalFormatting sqref="J325:K326 J330:K333">
    <cfRule type="containsText" dxfId="4446" priority="526" operator="containsText" text="Select">
      <formula>NOT(ISERROR(SEARCH("Select",J325)))</formula>
    </cfRule>
  </conditionalFormatting>
  <conditionalFormatting sqref="I320:J320">
    <cfRule type="containsText" dxfId="4445" priority="528" operator="containsText" text="Select">
      <formula>NOT(ISERROR(SEARCH("Select",I320)))</formula>
    </cfRule>
  </conditionalFormatting>
  <conditionalFormatting sqref="I320:J320">
    <cfRule type="containsText" dxfId="4444" priority="527" operator="containsText" text="No">
      <formula>NOT(ISERROR(SEARCH("No",I320)))</formula>
    </cfRule>
  </conditionalFormatting>
  <conditionalFormatting sqref="J325:K326 J330:K333">
    <cfRule type="containsText" dxfId="4443" priority="525" operator="containsText" text="No">
      <formula>NOT(ISERROR(SEARCH("No",J325)))</formula>
    </cfRule>
  </conditionalFormatting>
  <conditionalFormatting sqref="I324:J324">
    <cfRule type="containsText" dxfId="4442" priority="524" operator="containsText" text="Select">
      <formula>NOT(ISERROR(SEARCH("Select",I324)))</formula>
    </cfRule>
  </conditionalFormatting>
  <conditionalFormatting sqref="I324:J324">
    <cfRule type="containsText" dxfId="4441" priority="523" operator="containsText" text="No">
      <formula>NOT(ISERROR(SEARCH("No",I324)))</formula>
    </cfRule>
  </conditionalFormatting>
  <conditionalFormatting sqref="J329:K329">
    <cfRule type="containsText" dxfId="4440" priority="522" operator="containsText" text="Select">
      <formula>NOT(ISERROR(SEARCH("Select",J329)))</formula>
    </cfRule>
  </conditionalFormatting>
  <conditionalFormatting sqref="J329:K329">
    <cfRule type="containsText" dxfId="4439" priority="521" operator="containsText" text="No">
      <formula>NOT(ISERROR(SEARCH("No",J329)))</formula>
    </cfRule>
  </conditionalFormatting>
  <conditionalFormatting sqref="I328:J328">
    <cfRule type="containsText" dxfId="4438" priority="520" operator="containsText" text="Select">
      <formula>NOT(ISERROR(SEARCH("Select",I328)))</formula>
    </cfRule>
  </conditionalFormatting>
  <conditionalFormatting sqref="I328:J328">
    <cfRule type="containsText" dxfId="4437" priority="519" operator="containsText" text="No">
      <formula>NOT(ISERROR(SEARCH("No",I328)))</formula>
    </cfRule>
  </conditionalFormatting>
  <conditionalFormatting sqref="O321:P321">
    <cfRule type="containsText" dxfId="4436" priority="518" operator="containsText" text="Select">
      <formula>NOT(ISERROR(SEARCH("Select",O321)))</formula>
    </cfRule>
  </conditionalFormatting>
  <conditionalFormatting sqref="O321:P321">
    <cfRule type="containsText" dxfId="4435" priority="517" operator="containsText" text="No">
      <formula>NOT(ISERROR(SEARCH("No",O321)))</formula>
    </cfRule>
  </conditionalFormatting>
  <conditionalFormatting sqref="O325:P326">
    <cfRule type="containsText" dxfId="4434" priority="514" operator="containsText" text="Select">
      <formula>NOT(ISERROR(SEARCH("Select",O325)))</formula>
    </cfRule>
  </conditionalFormatting>
  <conditionalFormatting sqref="N320:O320">
    <cfRule type="containsText" dxfId="4433" priority="516" operator="containsText" text="Select">
      <formula>NOT(ISERROR(SEARCH("Select",N320)))</formula>
    </cfRule>
  </conditionalFormatting>
  <conditionalFormatting sqref="N320:O320">
    <cfRule type="containsText" dxfId="4432" priority="515" operator="containsText" text="No">
      <formula>NOT(ISERROR(SEARCH("No",N320)))</formula>
    </cfRule>
  </conditionalFormatting>
  <conditionalFormatting sqref="N324:O324">
    <cfRule type="containsText" dxfId="4431" priority="511" operator="containsText" text="No">
      <formula>NOT(ISERROR(SEARCH("No",N324)))</formula>
    </cfRule>
  </conditionalFormatting>
  <conditionalFormatting sqref="O329:P329">
    <cfRule type="containsText" dxfId="4430" priority="510" operator="containsText" text="Select">
      <formula>NOT(ISERROR(SEARCH("Select",O329)))</formula>
    </cfRule>
  </conditionalFormatting>
  <conditionalFormatting sqref="O333:P333">
    <cfRule type="containsText" dxfId="4429" priority="505" operator="containsText" text="No">
      <formula>NOT(ISERROR(SEARCH("No",O333)))</formula>
    </cfRule>
  </conditionalFormatting>
  <conditionalFormatting sqref="N332:O332">
    <cfRule type="containsText" dxfId="4428" priority="504" operator="containsText" text="Select">
      <formula>NOT(ISERROR(SEARCH("Select",N332)))</formula>
    </cfRule>
  </conditionalFormatting>
  <conditionalFormatting sqref="N332:O332">
    <cfRule type="containsText" dxfId="4427" priority="503" operator="containsText" text="No">
      <formula>NOT(ISERROR(SEARCH("No",N332)))</formula>
    </cfRule>
  </conditionalFormatting>
  <conditionalFormatting sqref="O348:P348">
    <cfRule type="containsText" dxfId="4426" priority="478" operator="containsText" text="No">
      <formula>NOT(ISERROR(SEARCH("No",O348)))</formula>
    </cfRule>
  </conditionalFormatting>
  <conditionalFormatting sqref="N347:O347">
    <cfRule type="containsText" dxfId="4425" priority="477" operator="containsText" text="Select">
      <formula>NOT(ISERROR(SEARCH("Select",N347)))</formula>
    </cfRule>
  </conditionalFormatting>
  <conditionalFormatting sqref="N347:O347">
    <cfRule type="containsText" dxfId="4424" priority="476" operator="containsText" text="No">
      <formula>NOT(ISERROR(SEARCH("No",N347)))</formula>
    </cfRule>
  </conditionalFormatting>
  <conditionalFormatting sqref="O352:P352">
    <cfRule type="containsText" dxfId="4423" priority="475" operator="containsText" text="Select">
      <formula>NOT(ISERROR(SEARCH("Select",O352)))</formula>
    </cfRule>
  </conditionalFormatting>
  <conditionalFormatting sqref="G339 L339">
    <cfRule type="cellIs" dxfId="4422" priority="501" operator="equal">
      <formula>"FALSE"</formula>
    </cfRule>
  </conditionalFormatting>
  <conditionalFormatting sqref="G339 L339">
    <cfRule type="cellIs" dxfId="4421" priority="502" operator="equal">
      <formula>"TRUE"</formula>
    </cfRule>
  </conditionalFormatting>
  <conditionalFormatting sqref="J340:K340">
    <cfRule type="containsText" dxfId="4420" priority="500" operator="containsText" text="Select">
      <formula>NOT(ISERROR(SEARCH("Select",J340)))</formula>
    </cfRule>
  </conditionalFormatting>
  <conditionalFormatting sqref="O349:P349">
    <cfRule type="containsText" dxfId="4419" priority="498" operator="containsText" text="Select">
      <formula>NOT(ISERROR(SEARCH("Select",O349)))</formula>
    </cfRule>
  </conditionalFormatting>
  <conditionalFormatting sqref="O349:P349 J340:K340">
    <cfRule type="containsText" dxfId="4418" priority="499" operator="containsText" text="No">
      <formula>NOT(ISERROR(SEARCH("No",J340)))</formula>
    </cfRule>
  </conditionalFormatting>
  <conditionalFormatting sqref="J344:K345 J349:K352">
    <cfRule type="containsText" dxfId="4417" priority="495" operator="containsText" text="Select">
      <formula>NOT(ISERROR(SEARCH("Select",J344)))</formula>
    </cfRule>
  </conditionalFormatting>
  <conditionalFormatting sqref="I339:J339">
    <cfRule type="containsText" dxfId="4416" priority="497" operator="containsText" text="Select">
      <formula>NOT(ISERROR(SEARCH("Select",I339)))</formula>
    </cfRule>
  </conditionalFormatting>
  <conditionalFormatting sqref="I339:J339">
    <cfRule type="containsText" dxfId="4415" priority="496" operator="containsText" text="No">
      <formula>NOT(ISERROR(SEARCH("No",I339)))</formula>
    </cfRule>
  </conditionalFormatting>
  <conditionalFormatting sqref="J344:K345 J349:K352">
    <cfRule type="containsText" dxfId="4414" priority="494" operator="containsText" text="No">
      <formula>NOT(ISERROR(SEARCH("No",J344)))</formula>
    </cfRule>
  </conditionalFormatting>
  <conditionalFormatting sqref="I343:J343">
    <cfRule type="containsText" dxfId="4413" priority="493" operator="containsText" text="Select">
      <formula>NOT(ISERROR(SEARCH("Select",I343)))</formula>
    </cfRule>
  </conditionalFormatting>
  <conditionalFormatting sqref="I343:J343">
    <cfRule type="containsText" dxfId="4412" priority="492" operator="containsText" text="No">
      <formula>NOT(ISERROR(SEARCH("No",I343)))</formula>
    </cfRule>
  </conditionalFormatting>
  <conditionalFormatting sqref="J348:K348">
    <cfRule type="containsText" dxfId="4411" priority="491" operator="containsText" text="Select">
      <formula>NOT(ISERROR(SEARCH("Select",J348)))</formula>
    </cfRule>
  </conditionalFormatting>
  <conditionalFormatting sqref="J348:K348">
    <cfRule type="containsText" dxfId="4410" priority="490" operator="containsText" text="No">
      <formula>NOT(ISERROR(SEARCH("No",J348)))</formula>
    </cfRule>
  </conditionalFormatting>
  <conditionalFormatting sqref="I347:J347">
    <cfRule type="containsText" dxfId="4409" priority="489" operator="containsText" text="Select">
      <formula>NOT(ISERROR(SEARCH("Select",I347)))</formula>
    </cfRule>
  </conditionalFormatting>
  <conditionalFormatting sqref="O340:P340">
    <cfRule type="containsText" dxfId="4408" priority="486" operator="containsText" text="No">
      <formula>NOT(ISERROR(SEARCH("No",O340)))</formula>
    </cfRule>
  </conditionalFormatting>
  <conditionalFormatting sqref="O344:P345">
    <cfRule type="containsText" dxfId="4407" priority="483" operator="containsText" text="Select">
      <formula>NOT(ISERROR(SEARCH("Select",O344)))</formula>
    </cfRule>
  </conditionalFormatting>
  <conditionalFormatting sqref="N339:O339">
    <cfRule type="containsText" dxfId="4406" priority="485" operator="containsText" text="Select">
      <formula>NOT(ISERROR(SEARCH("Select",N339)))</formula>
    </cfRule>
  </conditionalFormatting>
  <conditionalFormatting sqref="N339:O339">
    <cfRule type="containsText" dxfId="4405" priority="484" operator="containsText" text="No">
      <formula>NOT(ISERROR(SEARCH("No",N339)))</formula>
    </cfRule>
  </conditionalFormatting>
  <conditionalFormatting sqref="O344:P345">
    <cfRule type="containsText" dxfId="4404" priority="482" operator="containsText" text="No">
      <formula>NOT(ISERROR(SEARCH("No",O344)))</formula>
    </cfRule>
  </conditionalFormatting>
  <conditionalFormatting sqref="N343:O343">
    <cfRule type="containsText" dxfId="4403" priority="481" operator="containsText" text="Select">
      <formula>NOT(ISERROR(SEARCH("Select",N343)))</formula>
    </cfRule>
  </conditionalFormatting>
  <conditionalFormatting sqref="N343:O343">
    <cfRule type="containsText" dxfId="4402" priority="480" operator="containsText" text="No">
      <formula>NOT(ISERROR(SEARCH("No",N343)))</formula>
    </cfRule>
  </conditionalFormatting>
  <conditionalFormatting sqref="O348:P348">
    <cfRule type="containsText" dxfId="4401" priority="479" operator="containsText" text="Select">
      <formula>NOT(ISERROR(SEARCH("Select",O348)))</formula>
    </cfRule>
  </conditionalFormatting>
  <conditionalFormatting sqref="O352:P352">
    <cfRule type="containsText" dxfId="4400" priority="474" operator="containsText" text="No">
      <formula>NOT(ISERROR(SEARCH("No",O352)))</formula>
    </cfRule>
  </conditionalFormatting>
  <conditionalFormatting sqref="N351:O351">
    <cfRule type="containsText" dxfId="4399" priority="473" operator="containsText" text="Select">
      <formula>NOT(ISERROR(SEARCH("Select",N351)))</formula>
    </cfRule>
  </conditionalFormatting>
  <conditionalFormatting sqref="N351:O351">
    <cfRule type="containsText" dxfId="4398" priority="472" operator="containsText" text="No">
      <formula>NOT(ISERROR(SEARCH("No",N351)))</formula>
    </cfRule>
  </conditionalFormatting>
  <conditionalFormatting sqref="O367:P367">
    <cfRule type="containsText" dxfId="4397" priority="447" operator="containsText" text="No">
      <formula>NOT(ISERROR(SEARCH("No",O367)))</formula>
    </cfRule>
  </conditionalFormatting>
  <conditionalFormatting sqref="N366:O366">
    <cfRule type="containsText" dxfId="4396" priority="446" operator="containsText" text="Select">
      <formula>NOT(ISERROR(SEARCH("Select",N366)))</formula>
    </cfRule>
  </conditionalFormatting>
  <conditionalFormatting sqref="N366:O366">
    <cfRule type="containsText" dxfId="4395" priority="445" operator="containsText" text="No">
      <formula>NOT(ISERROR(SEARCH("No",N366)))</formula>
    </cfRule>
  </conditionalFormatting>
  <conditionalFormatting sqref="O371:P371">
    <cfRule type="containsText" dxfId="4394" priority="444" operator="containsText" text="Select">
      <formula>NOT(ISERROR(SEARCH("Select",O371)))</formula>
    </cfRule>
  </conditionalFormatting>
  <conditionalFormatting sqref="G358 L358">
    <cfRule type="cellIs" dxfId="4393" priority="470" operator="equal">
      <formula>"FALSE"</formula>
    </cfRule>
  </conditionalFormatting>
  <conditionalFormatting sqref="G358 L358">
    <cfRule type="cellIs" dxfId="4392" priority="471" operator="equal">
      <formula>"TRUE"</formula>
    </cfRule>
  </conditionalFormatting>
  <conditionalFormatting sqref="J359:K359">
    <cfRule type="containsText" dxfId="4391" priority="469" operator="containsText" text="Select">
      <formula>NOT(ISERROR(SEARCH("Select",J359)))</formula>
    </cfRule>
  </conditionalFormatting>
  <conditionalFormatting sqref="O368:P368">
    <cfRule type="containsText" dxfId="4390" priority="467" operator="containsText" text="Select">
      <formula>NOT(ISERROR(SEARCH("Select",O368)))</formula>
    </cfRule>
  </conditionalFormatting>
  <conditionalFormatting sqref="O368:P368 J359:K359">
    <cfRule type="containsText" dxfId="4389" priority="468" operator="containsText" text="No">
      <formula>NOT(ISERROR(SEARCH("No",J359)))</formula>
    </cfRule>
  </conditionalFormatting>
  <conditionalFormatting sqref="J363:K364 J368:K371">
    <cfRule type="containsText" dxfId="4388" priority="464" operator="containsText" text="Select">
      <formula>NOT(ISERROR(SEARCH("Select",J363)))</formula>
    </cfRule>
  </conditionalFormatting>
  <conditionalFormatting sqref="I358:J358">
    <cfRule type="containsText" dxfId="4387" priority="466" operator="containsText" text="Select">
      <formula>NOT(ISERROR(SEARCH("Select",I358)))</formula>
    </cfRule>
  </conditionalFormatting>
  <conditionalFormatting sqref="I358:J358">
    <cfRule type="containsText" dxfId="4386" priority="465" operator="containsText" text="No">
      <formula>NOT(ISERROR(SEARCH("No",I358)))</formula>
    </cfRule>
  </conditionalFormatting>
  <conditionalFormatting sqref="I362:J362">
    <cfRule type="containsText" dxfId="4385" priority="461" operator="containsText" text="No">
      <formula>NOT(ISERROR(SEARCH("No",I362)))</formula>
    </cfRule>
  </conditionalFormatting>
  <conditionalFormatting sqref="J367:K367">
    <cfRule type="containsText" dxfId="4384" priority="460" operator="containsText" text="Select">
      <formula>NOT(ISERROR(SEARCH("Select",J367)))</formula>
    </cfRule>
  </conditionalFormatting>
  <conditionalFormatting sqref="J367:K367">
    <cfRule type="containsText" dxfId="4383" priority="459" operator="containsText" text="No">
      <formula>NOT(ISERROR(SEARCH("No",J367)))</formula>
    </cfRule>
  </conditionalFormatting>
  <conditionalFormatting sqref="I366:J366">
    <cfRule type="containsText" dxfId="4382" priority="458" operator="containsText" text="Select">
      <formula>NOT(ISERROR(SEARCH("Select",I366)))</formula>
    </cfRule>
  </conditionalFormatting>
  <conditionalFormatting sqref="I366:J366">
    <cfRule type="containsText" dxfId="4381" priority="457" operator="containsText" text="No">
      <formula>NOT(ISERROR(SEARCH("No",I366)))</formula>
    </cfRule>
  </conditionalFormatting>
  <conditionalFormatting sqref="O359:P359">
    <cfRule type="containsText" dxfId="4380" priority="456" operator="containsText" text="Select">
      <formula>NOT(ISERROR(SEARCH("Select",O359)))</formula>
    </cfRule>
  </conditionalFormatting>
  <conditionalFormatting sqref="O359:P359">
    <cfRule type="containsText" dxfId="4379" priority="455" operator="containsText" text="No">
      <formula>NOT(ISERROR(SEARCH("No",O359)))</formula>
    </cfRule>
  </conditionalFormatting>
  <conditionalFormatting sqref="O363:P364">
    <cfRule type="containsText" dxfId="4378" priority="452" operator="containsText" text="Select">
      <formula>NOT(ISERROR(SEARCH("Select",O363)))</formula>
    </cfRule>
  </conditionalFormatting>
  <conditionalFormatting sqref="N358:O358">
    <cfRule type="containsText" dxfId="4377" priority="454" operator="containsText" text="Select">
      <formula>NOT(ISERROR(SEARCH("Select",N358)))</formula>
    </cfRule>
  </conditionalFormatting>
  <conditionalFormatting sqref="N358:O358">
    <cfRule type="containsText" dxfId="4376" priority="453" operator="containsText" text="No">
      <formula>NOT(ISERROR(SEARCH("No",N358)))</formula>
    </cfRule>
  </conditionalFormatting>
  <conditionalFormatting sqref="O363:P364">
    <cfRule type="containsText" dxfId="4375" priority="451" operator="containsText" text="No">
      <formula>NOT(ISERROR(SEARCH("No",O363)))</formula>
    </cfRule>
  </conditionalFormatting>
  <conditionalFormatting sqref="N362:O362">
    <cfRule type="containsText" dxfId="4374" priority="450" operator="containsText" text="Select">
      <formula>NOT(ISERROR(SEARCH("Select",N362)))</formula>
    </cfRule>
  </conditionalFormatting>
  <conditionalFormatting sqref="N362:O362">
    <cfRule type="containsText" dxfId="4373" priority="449" operator="containsText" text="No">
      <formula>NOT(ISERROR(SEARCH("No",N362)))</formula>
    </cfRule>
  </conditionalFormatting>
  <conditionalFormatting sqref="O367:P367">
    <cfRule type="containsText" dxfId="4372" priority="448" operator="containsText" text="Select">
      <formula>NOT(ISERROR(SEARCH("Select",O367)))</formula>
    </cfRule>
  </conditionalFormatting>
  <conditionalFormatting sqref="O371:P371">
    <cfRule type="containsText" dxfId="4371" priority="443" operator="containsText" text="No">
      <formula>NOT(ISERROR(SEARCH("No",O371)))</formula>
    </cfRule>
  </conditionalFormatting>
  <conditionalFormatting sqref="N370:O370">
    <cfRule type="containsText" dxfId="4370" priority="442" operator="containsText" text="Select">
      <formula>NOT(ISERROR(SEARCH("Select",N370)))</formula>
    </cfRule>
  </conditionalFormatting>
  <conditionalFormatting sqref="N370:O370">
    <cfRule type="containsText" dxfId="4369" priority="441" operator="containsText" text="No">
      <formula>NOT(ISERROR(SEARCH("No",N370)))</formula>
    </cfRule>
  </conditionalFormatting>
  <conditionalFormatting sqref="O386:P386">
    <cfRule type="containsText" dxfId="4368" priority="416" operator="containsText" text="No">
      <formula>NOT(ISERROR(SEARCH("No",O386)))</formula>
    </cfRule>
  </conditionalFormatting>
  <conditionalFormatting sqref="O390:P390">
    <cfRule type="containsText" dxfId="4367" priority="413" operator="containsText" text="Select">
      <formula>NOT(ISERROR(SEARCH("Select",O390)))</formula>
    </cfRule>
  </conditionalFormatting>
  <conditionalFormatting sqref="G377 L377">
    <cfRule type="cellIs" dxfId="4366" priority="439" operator="equal">
      <formula>"FALSE"</formula>
    </cfRule>
  </conditionalFormatting>
  <conditionalFormatting sqref="G377 L377">
    <cfRule type="cellIs" dxfId="4365" priority="440" operator="equal">
      <formula>"TRUE"</formula>
    </cfRule>
  </conditionalFormatting>
  <conditionalFormatting sqref="J378:K378">
    <cfRule type="containsText" dxfId="4364" priority="438" operator="containsText" text="Select">
      <formula>NOT(ISERROR(SEARCH("Select",J378)))</formula>
    </cfRule>
  </conditionalFormatting>
  <conditionalFormatting sqref="O387:P387">
    <cfRule type="containsText" dxfId="4363" priority="436" operator="containsText" text="Select">
      <formula>NOT(ISERROR(SEARCH("Select",O387)))</formula>
    </cfRule>
  </conditionalFormatting>
  <conditionalFormatting sqref="O387:P387 J378:K378">
    <cfRule type="containsText" dxfId="4362" priority="437" operator="containsText" text="No">
      <formula>NOT(ISERROR(SEARCH("No",J378)))</formula>
    </cfRule>
  </conditionalFormatting>
  <conditionalFormatting sqref="J382:K383 J387:K390">
    <cfRule type="containsText" dxfId="4361" priority="433" operator="containsText" text="Select">
      <formula>NOT(ISERROR(SEARCH("Select",J382)))</formula>
    </cfRule>
  </conditionalFormatting>
  <conditionalFormatting sqref="I377:J377">
    <cfRule type="containsText" dxfId="4360" priority="435" operator="containsText" text="Select">
      <formula>NOT(ISERROR(SEARCH("Select",I377)))</formula>
    </cfRule>
  </conditionalFormatting>
  <conditionalFormatting sqref="I377:J377">
    <cfRule type="containsText" dxfId="4359" priority="434" operator="containsText" text="No">
      <formula>NOT(ISERROR(SEARCH("No",I377)))</formula>
    </cfRule>
  </conditionalFormatting>
  <conditionalFormatting sqref="J382:K383 J387:K390">
    <cfRule type="containsText" dxfId="4358" priority="432" operator="containsText" text="No">
      <formula>NOT(ISERROR(SEARCH("No",J382)))</formula>
    </cfRule>
  </conditionalFormatting>
  <conditionalFormatting sqref="I381:J381">
    <cfRule type="containsText" dxfId="4357" priority="431" operator="containsText" text="Select">
      <formula>NOT(ISERROR(SEARCH("Select",I381)))</formula>
    </cfRule>
  </conditionalFormatting>
  <conditionalFormatting sqref="I381:J381">
    <cfRule type="containsText" dxfId="4356" priority="430" operator="containsText" text="No">
      <formula>NOT(ISERROR(SEARCH("No",I381)))</formula>
    </cfRule>
  </conditionalFormatting>
  <conditionalFormatting sqref="J386:K386">
    <cfRule type="containsText" dxfId="4355" priority="429" operator="containsText" text="Select">
      <formula>NOT(ISERROR(SEARCH("Select",J386)))</formula>
    </cfRule>
  </conditionalFormatting>
  <conditionalFormatting sqref="J386:K386">
    <cfRule type="containsText" dxfId="4354" priority="428" operator="containsText" text="No">
      <formula>NOT(ISERROR(SEARCH("No",J386)))</formula>
    </cfRule>
  </conditionalFormatting>
  <conditionalFormatting sqref="I385:J385">
    <cfRule type="containsText" dxfId="4353" priority="427" operator="containsText" text="Select">
      <formula>NOT(ISERROR(SEARCH("Select",I385)))</formula>
    </cfRule>
  </conditionalFormatting>
  <conditionalFormatting sqref="I385:J385">
    <cfRule type="containsText" dxfId="4352" priority="426" operator="containsText" text="No">
      <formula>NOT(ISERROR(SEARCH("No",I385)))</formula>
    </cfRule>
  </conditionalFormatting>
  <conditionalFormatting sqref="O378:P378">
    <cfRule type="containsText" dxfId="4351" priority="425" operator="containsText" text="Select">
      <formula>NOT(ISERROR(SEARCH("Select",O378)))</formula>
    </cfRule>
  </conditionalFormatting>
  <conditionalFormatting sqref="O378:P378">
    <cfRule type="containsText" dxfId="4350" priority="424" operator="containsText" text="No">
      <formula>NOT(ISERROR(SEARCH("No",O378)))</formula>
    </cfRule>
  </conditionalFormatting>
  <conditionalFormatting sqref="O382:P383">
    <cfRule type="containsText" dxfId="4349" priority="421" operator="containsText" text="Select">
      <formula>NOT(ISERROR(SEARCH("Select",O382)))</formula>
    </cfRule>
  </conditionalFormatting>
  <conditionalFormatting sqref="N377:O377">
    <cfRule type="containsText" dxfId="4348" priority="423" operator="containsText" text="Select">
      <formula>NOT(ISERROR(SEARCH("Select",N377)))</formula>
    </cfRule>
  </conditionalFormatting>
  <conditionalFormatting sqref="N377:O377">
    <cfRule type="containsText" dxfId="4347" priority="422" operator="containsText" text="No">
      <formula>NOT(ISERROR(SEARCH("No",N377)))</formula>
    </cfRule>
  </conditionalFormatting>
  <conditionalFormatting sqref="O382:P383">
    <cfRule type="containsText" dxfId="4346" priority="420" operator="containsText" text="No">
      <formula>NOT(ISERROR(SEARCH("No",O382)))</formula>
    </cfRule>
  </conditionalFormatting>
  <conditionalFormatting sqref="N381:O381">
    <cfRule type="containsText" dxfId="4345" priority="419" operator="containsText" text="Select">
      <formula>NOT(ISERROR(SEARCH("Select",N381)))</formula>
    </cfRule>
  </conditionalFormatting>
  <conditionalFormatting sqref="N381:O381">
    <cfRule type="containsText" dxfId="4344" priority="418" operator="containsText" text="No">
      <formula>NOT(ISERROR(SEARCH("No",N381)))</formula>
    </cfRule>
  </conditionalFormatting>
  <conditionalFormatting sqref="O386:P386">
    <cfRule type="containsText" dxfId="4343" priority="417" operator="containsText" text="Select">
      <formula>NOT(ISERROR(SEARCH("Select",O386)))</formula>
    </cfRule>
  </conditionalFormatting>
  <conditionalFormatting sqref="O390:P390">
    <cfRule type="containsText" dxfId="4342" priority="412" operator="containsText" text="No">
      <formula>NOT(ISERROR(SEARCH("No",O390)))</formula>
    </cfRule>
  </conditionalFormatting>
  <conditionalFormatting sqref="N389:O389">
    <cfRule type="containsText" dxfId="4341" priority="411" operator="containsText" text="Select">
      <formula>NOT(ISERROR(SEARCH("Select",N389)))</formula>
    </cfRule>
  </conditionalFormatting>
  <conditionalFormatting sqref="N389:O389">
    <cfRule type="containsText" dxfId="4340" priority="410" operator="containsText" text="No">
      <formula>NOT(ISERROR(SEARCH("No",N389)))</formula>
    </cfRule>
  </conditionalFormatting>
  <conditionalFormatting sqref="O405:P405">
    <cfRule type="containsText" dxfId="4339" priority="385" operator="containsText" text="No">
      <formula>NOT(ISERROR(SEARCH("No",O405)))</formula>
    </cfRule>
  </conditionalFormatting>
  <conditionalFormatting sqref="N404:O404">
    <cfRule type="containsText" dxfId="4338" priority="384" operator="containsText" text="Select">
      <formula>NOT(ISERROR(SEARCH("Select",N404)))</formula>
    </cfRule>
  </conditionalFormatting>
  <conditionalFormatting sqref="N404:O404">
    <cfRule type="containsText" dxfId="4337" priority="383" operator="containsText" text="No">
      <formula>NOT(ISERROR(SEARCH("No",N404)))</formula>
    </cfRule>
  </conditionalFormatting>
  <conditionalFormatting sqref="O409:P409">
    <cfRule type="containsText" dxfId="4336" priority="382" operator="containsText" text="Select">
      <formula>NOT(ISERROR(SEARCH("Select",O409)))</formula>
    </cfRule>
  </conditionalFormatting>
  <conditionalFormatting sqref="G396 L396">
    <cfRule type="cellIs" dxfId="4335" priority="408" operator="equal">
      <formula>"FALSE"</formula>
    </cfRule>
  </conditionalFormatting>
  <conditionalFormatting sqref="G396 L396">
    <cfRule type="cellIs" dxfId="4334" priority="409" operator="equal">
      <formula>"TRUE"</formula>
    </cfRule>
  </conditionalFormatting>
  <conditionalFormatting sqref="J397:K397">
    <cfRule type="containsText" dxfId="4333" priority="407" operator="containsText" text="Select">
      <formula>NOT(ISERROR(SEARCH("Select",J397)))</formula>
    </cfRule>
  </conditionalFormatting>
  <conditionalFormatting sqref="O406:P406">
    <cfRule type="containsText" dxfId="4332" priority="405" operator="containsText" text="Select">
      <formula>NOT(ISERROR(SEARCH("Select",O406)))</formula>
    </cfRule>
  </conditionalFormatting>
  <conditionalFormatting sqref="O406:P406 J397:K397">
    <cfRule type="containsText" dxfId="4331" priority="406" operator="containsText" text="No">
      <formula>NOT(ISERROR(SEARCH("No",J397)))</formula>
    </cfRule>
  </conditionalFormatting>
  <conditionalFormatting sqref="J401:K402 J406:K409">
    <cfRule type="containsText" dxfId="4330" priority="402" operator="containsText" text="Select">
      <formula>NOT(ISERROR(SEARCH("Select",J401)))</formula>
    </cfRule>
  </conditionalFormatting>
  <conditionalFormatting sqref="I396:J396">
    <cfRule type="containsText" dxfId="4329" priority="404" operator="containsText" text="Select">
      <formula>NOT(ISERROR(SEARCH("Select",I396)))</formula>
    </cfRule>
  </conditionalFormatting>
  <conditionalFormatting sqref="I396:J396">
    <cfRule type="containsText" dxfId="4328" priority="403" operator="containsText" text="No">
      <formula>NOT(ISERROR(SEARCH("No",I396)))</formula>
    </cfRule>
  </conditionalFormatting>
  <conditionalFormatting sqref="J401:K402 J406:K409">
    <cfRule type="containsText" dxfId="4327" priority="401" operator="containsText" text="No">
      <formula>NOT(ISERROR(SEARCH("No",J401)))</formula>
    </cfRule>
  </conditionalFormatting>
  <conditionalFormatting sqref="I400:J400">
    <cfRule type="containsText" dxfId="4326" priority="400" operator="containsText" text="Select">
      <formula>NOT(ISERROR(SEARCH("Select",I400)))</formula>
    </cfRule>
  </conditionalFormatting>
  <conditionalFormatting sqref="I400:J400">
    <cfRule type="containsText" dxfId="4325" priority="399" operator="containsText" text="No">
      <formula>NOT(ISERROR(SEARCH("No",I400)))</formula>
    </cfRule>
  </conditionalFormatting>
  <conditionalFormatting sqref="J405:K405">
    <cfRule type="containsText" dxfId="4324" priority="398" operator="containsText" text="Select">
      <formula>NOT(ISERROR(SEARCH("Select",J405)))</formula>
    </cfRule>
  </conditionalFormatting>
  <conditionalFormatting sqref="J405:K405">
    <cfRule type="containsText" dxfId="4323" priority="397" operator="containsText" text="No">
      <formula>NOT(ISERROR(SEARCH("No",J405)))</formula>
    </cfRule>
  </conditionalFormatting>
  <conditionalFormatting sqref="I404:J404">
    <cfRule type="containsText" dxfId="4322" priority="396" operator="containsText" text="Select">
      <formula>NOT(ISERROR(SEARCH("Select",I404)))</formula>
    </cfRule>
  </conditionalFormatting>
  <conditionalFormatting sqref="I404:J404">
    <cfRule type="containsText" dxfId="4321" priority="395" operator="containsText" text="No">
      <formula>NOT(ISERROR(SEARCH("No",I404)))</formula>
    </cfRule>
  </conditionalFormatting>
  <conditionalFormatting sqref="O397:P397">
    <cfRule type="containsText" dxfId="4320" priority="394" operator="containsText" text="Select">
      <formula>NOT(ISERROR(SEARCH("Select",O397)))</formula>
    </cfRule>
  </conditionalFormatting>
  <conditionalFormatting sqref="O397:P397">
    <cfRule type="containsText" dxfId="4319" priority="393" operator="containsText" text="No">
      <formula>NOT(ISERROR(SEARCH("No",O397)))</formula>
    </cfRule>
  </conditionalFormatting>
  <conditionalFormatting sqref="N396:O396">
    <cfRule type="containsText" dxfId="4318" priority="392" operator="containsText" text="Select">
      <formula>NOT(ISERROR(SEARCH("Select",N396)))</formula>
    </cfRule>
  </conditionalFormatting>
  <conditionalFormatting sqref="N396:O396">
    <cfRule type="containsText" dxfId="4317" priority="391" operator="containsText" text="No">
      <formula>NOT(ISERROR(SEARCH("No",N396)))</formula>
    </cfRule>
  </conditionalFormatting>
  <conditionalFormatting sqref="N400:O400">
    <cfRule type="containsText" dxfId="4316" priority="388" operator="containsText" text="Select">
      <formula>NOT(ISERROR(SEARCH("Select",N400)))</formula>
    </cfRule>
  </conditionalFormatting>
  <conditionalFormatting sqref="N400:O400">
    <cfRule type="containsText" dxfId="4315" priority="387" operator="containsText" text="No">
      <formula>NOT(ISERROR(SEARCH("No",N400)))</formula>
    </cfRule>
  </conditionalFormatting>
  <conditionalFormatting sqref="O405:P405">
    <cfRule type="containsText" dxfId="4314" priority="386" operator="containsText" text="Select">
      <formula>NOT(ISERROR(SEARCH("Select",O405)))</formula>
    </cfRule>
  </conditionalFormatting>
  <conditionalFormatting sqref="O409:P409">
    <cfRule type="containsText" dxfId="4313" priority="381" operator="containsText" text="No">
      <formula>NOT(ISERROR(SEARCH("No",O409)))</formula>
    </cfRule>
  </conditionalFormatting>
  <conditionalFormatting sqref="N408:O408">
    <cfRule type="containsText" dxfId="4312" priority="380" operator="containsText" text="Select">
      <formula>NOT(ISERROR(SEARCH("Select",N408)))</formula>
    </cfRule>
  </conditionalFormatting>
  <conditionalFormatting sqref="N408:O408">
    <cfRule type="containsText" dxfId="4311" priority="379" operator="containsText" text="No">
      <formula>NOT(ISERROR(SEARCH("No",N408)))</formula>
    </cfRule>
  </conditionalFormatting>
  <conditionalFormatting sqref="O424:P424">
    <cfRule type="containsText" dxfId="4310" priority="354" operator="containsText" text="No">
      <formula>NOT(ISERROR(SEARCH("No",O424)))</formula>
    </cfRule>
  </conditionalFormatting>
  <conditionalFormatting sqref="N423:O423">
    <cfRule type="containsText" dxfId="4309" priority="353" operator="containsText" text="Select">
      <formula>NOT(ISERROR(SEARCH("Select",N423)))</formula>
    </cfRule>
  </conditionalFormatting>
  <conditionalFormatting sqref="N423:O423">
    <cfRule type="containsText" dxfId="4308" priority="352" operator="containsText" text="No">
      <formula>NOT(ISERROR(SEARCH("No",N423)))</formula>
    </cfRule>
  </conditionalFormatting>
  <conditionalFormatting sqref="O428:P428">
    <cfRule type="containsText" dxfId="4307" priority="351" operator="containsText" text="Select">
      <formula>NOT(ISERROR(SEARCH("Select",O428)))</formula>
    </cfRule>
  </conditionalFormatting>
  <conditionalFormatting sqref="G415 L415">
    <cfRule type="cellIs" dxfId="4306" priority="377" operator="equal">
      <formula>"FALSE"</formula>
    </cfRule>
  </conditionalFormatting>
  <conditionalFormatting sqref="G415 L415">
    <cfRule type="cellIs" dxfId="4305" priority="378" operator="equal">
      <formula>"TRUE"</formula>
    </cfRule>
  </conditionalFormatting>
  <conditionalFormatting sqref="J416:K416">
    <cfRule type="containsText" dxfId="4304" priority="376" operator="containsText" text="Select">
      <formula>NOT(ISERROR(SEARCH("Select",J416)))</formula>
    </cfRule>
  </conditionalFormatting>
  <conditionalFormatting sqref="O425:P425">
    <cfRule type="containsText" dxfId="4303" priority="374" operator="containsText" text="Select">
      <formula>NOT(ISERROR(SEARCH("Select",O425)))</formula>
    </cfRule>
  </conditionalFormatting>
  <conditionalFormatting sqref="O425:P425 J416:K416">
    <cfRule type="containsText" dxfId="4302" priority="375" operator="containsText" text="No">
      <formula>NOT(ISERROR(SEARCH("No",J416)))</formula>
    </cfRule>
  </conditionalFormatting>
  <conditionalFormatting sqref="J420:K421 J425:K428">
    <cfRule type="containsText" dxfId="4301" priority="371" operator="containsText" text="Select">
      <formula>NOT(ISERROR(SEARCH("Select",J420)))</formula>
    </cfRule>
  </conditionalFormatting>
  <conditionalFormatting sqref="I415:J415">
    <cfRule type="containsText" dxfId="4300" priority="373" operator="containsText" text="Select">
      <formula>NOT(ISERROR(SEARCH("Select",I415)))</formula>
    </cfRule>
  </conditionalFormatting>
  <conditionalFormatting sqref="I415:J415">
    <cfRule type="containsText" dxfId="4299" priority="372" operator="containsText" text="No">
      <formula>NOT(ISERROR(SEARCH("No",I415)))</formula>
    </cfRule>
  </conditionalFormatting>
  <conditionalFormatting sqref="J420:K421 J425:K428">
    <cfRule type="containsText" dxfId="4298" priority="370" operator="containsText" text="No">
      <formula>NOT(ISERROR(SEARCH("No",J420)))</formula>
    </cfRule>
  </conditionalFormatting>
  <conditionalFormatting sqref="I419:J419">
    <cfRule type="containsText" dxfId="4297" priority="369" operator="containsText" text="Select">
      <formula>NOT(ISERROR(SEARCH("Select",I419)))</formula>
    </cfRule>
  </conditionalFormatting>
  <conditionalFormatting sqref="I419:J419">
    <cfRule type="containsText" dxfId="4296" priority="368" operator="containsText" text="No">
      <formula>NOT(ISERROR(SEARCH("No",I419)))</formula>
    </cfRule>
  </conditionalFormatting>
  <conditionalFormatting sqref="J424:K424">
    <cfRule type="containsText" dxfId="4295" priority="367" operator="containsText" text="Select">
      <formula>NOT(ISERROR(SEARCH("Select",J424)))</formula>
    </cfRule>
  </conditionalFormatting>
  <conditionalFormatting sqref="J424:K424">
    <cfRule type="containsText" dxfId="4294" priority="366" operator="containsText" text="No">
      <formula>NOT(ISERROR(SEARCH("No",J424)))</formula>
    </cfRule>
  </conditionalFormatting>
  <conditionalFormatting sqref="O416:P416">
    <cfRule type="containsText" dxfId="4293" priority="363" operator="containsText" text="Select">
      <formula>NOT(ISERROR(SEARCH("Select",O416)))</formula>
    </cfRule>
  </conditionalFormatting>
  <conditionalFormatting sqref="O416:P416">
    <cfRule type="containsText" dxfId="4292" priority="362" operator="containsText" text="No">
      <formula>NOT(ISERROR(SEARCH("No",O416)))</formula>
    </cfRule>
  </conditionalFormatting>
  <conditionalFormatting sqref="O420:P421">
    <cfRule type="containsText" dxfId="4291" priority="359" operator="containsText" text="Select">
      <formula>NOT(ISERROR(SEARCH("Select",O420)))</formula>
    </cfRule>
  </conditionalFormatting>
  <conditionalFormatting sqref="N415:O415">
    <cfRule type="containsText" dxfId="4290" priority="361" operator="containsText" text="Select">
      <formula>NOT(ISERROR(SEARCH("Select",N415)))</formula>
    </cfRule>
  </conditionalFormatting>
  <conditionalFormatting sqref="N415:O415">
    <cfRule type="containsText" dxfId="4289" priority="360" operator="containsText" text="No">
      <formula>NOT(ISERROR(SEARCH("No",N415)))</formula>
    </cfRule>
  </conditionalFormatting>
  <conditionalFormatting sqref="O420:P421">
    <cfRule type="containsText" dxfId="4288" priority="358" operator="containsText" text="No">
      <formula>NOT(ISERROR(SEARCH("No",O420)))</formula>
    </cfRule>
  </conditionalFormatting>
  <conditionalFormatting sqref="N419:O419">
    <cfRule type="containsText" dxfId="4287" priority="357" operator="containsText" text="Select">
      <formula>NOT(ISERROR(SEARCH("Select",N419)))</formula>
    </cfRule>
  </conditionalFormatting>
  <conditionalFormatting sqref="N419:O419">
    <cfRule type="containsText" dxfId="4286" priority="356" operator="containsText" text="No">
      <formula>NOT(ISERROR(SEARCH("No",N419)))</formula>
    </cfRule>
  </conditionalFormatting>
  <conditionalFormatting sqref="O424:P424">
    <cfRule type="containsText" dxfId="4285" priority="355" operator="containsText" text="Select">
      <formula>NOT(ISERROR(SEARCH("Select",O424)))</formula>
    </cfRule>
  </conditionalFormatting>
  <conditionalFormatting sqref="O428:P428">
    <cfRule type="containsText" dxfId="4284" priority="350" operator="containsText" text="No">
      <formula>NOT(ISERROR(SEARCH("No",O428)))</formula>
    </cfRule>
  </conditionalFormatting>
  <conditionalFormatting sqref="N427:O427">
    <cfRule type="containsText" dxfId="4283" priority="349" operator="containsText" text="Select">
      <formula>NOT(ISERROR(SEARCH("Select",N427)))</formula>
    </cfRule>
  </conditionalFormatting>
  <conditionalFormatting sqref="N427:O427">
    <cfRule type="containsText" dxfId="4282" priority="348" operator="containsText" text="No">
      <formula>NOT(ISERROR(SEARCH("No",N427)))</formula>
    </cfRule>
  </conditionalFormatting>
  <conditionalFormatting sqref="O443:P443">
    <cfRule type="containsText" dxfId="4281" priority="323" operator="containsText" text="No">
      <formula>NOT(ISERROR(SEARCH("No",O443)))</formula>
    </cfRule>
  </conditionalFormatting>
  <conditionalFormatting sqref="N442:O442">
    <cfRule type="containsText" dxfId="4280" priority="322" operator="containsText" text="Select">
      <formula>NOT(ISERROR(SEARCH("Select",N442)))</formula>
    </cfRule>
  </conditionalFormatting>
  <conditionalFormatting sqref="N442:O442">
    <cfRule type="containsText" dxfId="4279" priority="321" operator="containsText" text="No">
      <formula>NOT(ISERROR(SEARCH("No",N442)))</formula>
    </cfRule>
  </conditionalFormatting>
  <conditionalFormatting sqref="O447:P447">
    <cfRule type="containsText" dxfId="4278" priority="320" operator="containsText" text="Select">
      <formula>NOT(ISERROR(SEARCH("Select",O447)))</formula>
    </cfRule>
  </conditionalFormatting>
  <conditionalFormatting sqref="G434 L434">
    <cfRule type="cellIs" dxfId="4277" priority="346" operator="equal">
      <formula>"FALSE"</formula>
    </cfRule>
  </conditionalFormatting>
  <conditionalFormatting sqref="G434 L434">
    <cfRule type="cellIs" dxfId="4276" priority="347" operator="equal">
      <formula>"TRUE"</formula>
    </cfRule>
  </conditionalFormatting>
  <conditionalFormatting sqref="J435:K435">
    <cfRule type="containsText" dxfId="4275" priority="345" operator="containsText" text="Select">
      <formula>NOT(ISERROR(SEARCH("Select",J435)))</formula>
    </cfRule>
  </conditionalFormatting>
  <conditionalFormatting sqref="O444:P444">
    <cfRule type="containsText" dxfId="4274" priority="343" operator="containsText" text="Select">
      <formula>NOT(ISERROR(SEARCH("Select",O444)))</formula>
    </cfRule>
  </conditionalFormatting>
  <conditionalFormatting sqref="O444:P444 J435:K435">
    <cfRule type="containsText" dxfId="4273" priority="344" operator="containsText" text="No">
      <formula>NOT(ISERROR(SEARCH("No",J435)))</formula>
    </cfRule>
  </conditionalFormatting>
  <conditionalFormatting sqref="J439:K440 J444:K447">
    <cfRule type="containsText" dxfId="4272" priority="340" operator="containsText" text="Select">
      <formula>NOT(ISERROR(SEARCH("Select",J439)))</formula>
    </cfRule>
  </conditionalFormatting>
  <conditionalFormatting sqref="I434:J434">
    <cfRule type="containsText" dxfId="4271" priority="342" operator="containsText" text="Select">
      <formula>NOT(ISERROR(SEARCH("Select",I434)))</formula>
    </cfRule>
  </conditionalFormatting>
  <conditionalFormatting sqref="I434:J434">
    <cfRule type="containsText" dxfId="4270" priority="341" operator="containsText" text="No">
      <formula>NOT(ISERROR(SEARCH("No",I434)))</formula>
    </cfRule>
  </conditionalFormatting>
  <conditionalFormatting sqref="J439:K440 J444:K447">
    <cfRule type="containsText" dxfId="4269" priority="339" operator="containsText" text="No">
      <formula>NOT(ISERROR(SEARCH("No",J439)))</formula>
    </cfRule>
  </conditionalFormatting>
  <conditionalFormatting sqref="I438:J438">
    <cfRule type="containsText" dxfId="4268" priority="338" operator="containsText" text="Select">
      <formula>NOT(ISERROR(SEARCH("Select",I438)))</formula>
    </cfRule>
  </conditionalFormatting>
  <conditionalFormatting sqref="I438:J438">
    <cfRule type="containsText" dxfId="4267" priority="337" operator="containsText" text="No">
      <formula>NOT(ISERROR(SEARCH("No",I438)))</formula>
    </cfRule>
  </conditionalFormatting>
  <conditionalFormatting sqref="J443:K443">
    <cfRule type="containsText" dxfId="4266" priority="336" operator="containsText" text="Select">
      <formula>NOT(ISERROR(SEARCH("Select",J443)))</formula>
    </cfRule>
  </conditionalFormatting>
  <conditionalFormatting sqref="J443:K443">
    <cfRule type="containsText" dxfId="4265" priority="335" operator="containsText" text="No">
      <formula>NOT(ISERROR(SEARCH("No",J443)))</formula>
    </cfRule>
  </conditionalFormatting>
  <conditionalFormatting sqref="I442:J442">
    <cfRule type="containsText" dxfId="4264" priority="334" operator="containsText" text="Select">
      <formula>NOT(ISERROR(SEARCH("Select",I442)))</formula>
    </cfRule>
  </conditionalFormatting>
  <conditionalFormatting sqref="I442:J442">
    <cfRule type="containsText" dxfId="4263" priority="333" operator="containsText" text="No">
      <formula>NOT(ISERROR(SEARCH("No",I442)))</formula>
    </cfRule>
  </conditionalFormatting>
  <conditionalFormatting sqref="O435:P435">
    <cfRule type="containsText" dxfId="4262" priority="332" operator="containsText" text="Select">
      <formula>NOT(ISERROR(SEARCH("Select",O435)))</formula>
    </cfRule>
  </conditionalFormatting>
  <conditionalFormatting sqref="O435:P435">
    <cfRule type="containsText" dxfId="4261" priority="331" operator="containsText" text="No">
      <formula>NOT(ISERROR(SEARCH("No",O435)))</formula>
    </cfRule>
  </conditionalFormatting>
  <conditionalFormatting sqref="O439:P440">
    <cfRule type="containsText" dxfId="4260" priority="328" operator="containsText" text="Select">
      <formula>NOT(ISERROR(SEARCH("Select",O439)))</formula>
    </cfRule>
  </conditionalFormatting>
  <conditionalFormatting sqref="N434:O434">
    <cfRule type="containsText" dxfId="4259" priority="330" operator="containsText" text="Select">
      <formula>NOT(ISERROR(SEARCH("Select",N434)))</formula>
    </cfRule>
  </conditionalFormatting>
  <conditionalFormatting sqref="N434:O434">
    <cfRule type="containsText" dxfId="4258" priority="329" operator="containsText" text="No">
      <formula>NOT(ISERROR(SEARCH("No",N434)))</formula>
    </cfRule>
  </conditionalFormatting>
  <conditionalFormatting sqref="O439:P440">
    <cfRule type="containsText" dxfId="4257" priority="327" operator="containsText" text="No">
      <formula>NOT(ISERROR(SEARCH("No",O439)))</formula>
    </cfRule>
  </conditionalFormatting>
  <conditionalFormatting sqref="N438:O438">
    <cfRule type="containsText" dxfId="4256" priority="326" operator="containsText" text="Select">
      <formula>NOT(ISERROR(SEARCH("Select",N438)))</formula>
    </cfRule>
  </conditionalFormatting>
  <conditionalFormatting sqref="N438:O438">
    <cfRule type="containsText" dxfId="4255" priority="325" operator="containsText" text="No">
      <formula>NOT(ISERROR(SEARCH("No",N438)))</formula>
    </cfRule>
  </conditionalFormatting>
  <conditionalFormatting sqref="O443:P443">
    <cfRule type="containsText" dxfId="4254" priority="324" operator="containsText" text="Select">
      <formula>NOT(ISERROR(SEARCH("Select",O443)))</formula>
    </cfRule>
  </conditionalFormatting>
  <conditionalFormatting sqref="O447:P447">
    <cfRule type="containsText" dxfId="4253" priority="319" operator="containsText" text="No">
      <formula>NOT(ISERROR(SEARCH("No",O447)))</formula>
    </cfRule>
  </conditionalFormatting>
  <conditionalFormatting sqref="N446:O446">
    <cfRule type="containsText" dxfId="4252" priority="318" operator="containsText" text="Select">
      <formula>NOT(ISERROR(SEARCH("Select",N446)))</formula>
    </cfRule>
  </conditionalFormatting>
  <conditionalFormatting sqref="N446:O446">
    <cfRule type="containsText" dxfId="4251" priority="317" operator="containsText" text="No">
      <formula>NOT(ISERROR(SEARCH("No",N446)))</formula>
    </cfRule>
  </conditionalFormatting>
  <conditionalFormatting sqref="O462:P462">
    <cfRule type="containsText" dxfId="4250" priority="292" operator="containsText" text="No">
      <formula>NOT(ISERROR(SEARCH("No",O462)))</formula>
    </cfRule>
  </conditionalFormatting>
  <conditionalFormatting sqref="N461:O461">
    <cfRule type="containsText" dxfId="4249" priority="291" operator="containsText" text="Select">
      <formula>NOT(ISERROR(SEARCH("Select",N461)))</formula>
    </cfRule>
  </conditionalFormatting>
  <conditionalFormatting sqref="N461:O461">
    <cfRule type="containsText" dxfId="4248" priority="290" operator="containsText" text="No">
      <formula>NOT(ISERROR(SEARCH("No",N461)))</formula>
    </cfRule>
  </conditionalFormatting>
  <conditionalFormatting sqref="O466:P466">
    <cfRule type="containsText" dxfId="4247" priority="289" operator="containsText" text="Select">
      <formula>NOT(ISERROR(SEARCH("Select",O466)))</formula>
    </cfRule>
  </conditionalFormatting>
  <conditionalFormatting sqref="G453 L453">
    <cfRule type="cellIs" dxfId="4246" priority="315" operator="equal">
      <formula>"FALSE"</formula>
    </cfRule>
  </conditionalFormatting>
  <conditionalFormatting sqref="G453 L453">
    <cfRule type="cellIs" dxfId="4245" priority="316" operator="equal">
      <formula>"TRUE"</formula>
    </cfRule>
  </conditionalFormatting>
  <conditionalFormatting sqref="J454:K454">
    <cfRule type="containsText" dxfId="4244" priority="314" operator="containsText" text="Select">
      <formula>NOT(ISERROR(SEARCH("Select",J454)))</formula>
    </cfRule>
  </conditionalFormatting>
  <conditionalFormatting sqref="O463:P463">
    <cfRule type="containsText" dxfId="4243" priority="312" operator="containsText" text="Select">
      <formula>NOT(ISERROR(SEARCH("Select",O463)))</formula>
    </cfRule>
  </conditionalFormatting>
  <conditionalFormatting sqref="O463:P463 J454:K454">
    <cfRule type="containsText" dxfId="4242" priority="313" operator="containsText" text="No">
      <formula>NOT(ISERROR(SEARCH("No",J454)))</formula>
    </cfRule>
  </conditionalFormatting>
  <conditionalFormatting sqref="J458:K459 J463:K466">
    <cfRule type="containsText" dxfId="4241" priority="309" operator="containsText" text="Select">
      <formula>NOT(ISERROR(SEARCH("Select",J458)))</formula>
    </cfRule>
  </conditionalFormatting>
  <conditionalFormatting sqref="I453:J453">
    <cfRule type="containsText" dxfId="4240" priority="311" operator="containsText" text="Select">
      <formula>NOT(ISERROR(SEARCH("Select",I453)))</formula>
    </cfRule>
  </conditionalFormatting>
  <conditionalFormatting sqref="I453:J453">
    <cfRule type="containsText" dxfId="4239" priority="310" operator="containsText" text="No">
      <formula>NOT(ISERROR(SEARCH("No",I453)))</formula>
    </cfRule>
  </conditionalFormatting>
  <conditionalFormatting sqref="J458:K459 J463:K466">
    <cfRule type="containsText" dxfId="4238" priority="308" operator="containsText" text="No">
      <formula>NOT(ISERROR(SEARCH("No",J458)))</formula>
    </cfRule>
  </conditionalFormatting>
  <conditionalFormatting sqref="I457:J457">
    <cfRule type="containsText" dxfId="4237" priority="307" operator="containsText" text="Select">
      <formula>NOT(ISERROR(SEARCH("Select",I457)))</formula>
    </cfRule>
  </conditionalFormatting>
  <conditionalFormatting sqref="I457:J457">
    <cfRule type="containsText" dxfId="4236" priority="306" operator="containsText" text="No">
      <formula>NOT(ISERROR(SEARCH("No",I457)))</formula>
    </cfRule>
  </conditionalFormatting>
  <conditionalFormatting sqref="J462:K462">
    <cfRule type="containsText" dxfId="4235" priority="305" operator="containsText" text="Select">
      <formula>NOT(ISERROR(SEARCH("Select",J462)))</formula>
    </cfRule>
  </conditionalFormatting>
  <conditionalFormatting sqref="J462:K462">
    <cfRule type="containsText" dxfId="4234" priority="304" operator="containsText" text="No">
      <formula>NOT(ISERROR(SEARCH("No",J462)))</formula>
    </cfRule>
  </conditionalFormatting>
  <conditionalFormatting sqref="I461:J461">
    <cfRule type="containsText" dxfId="4233" priority="303" operator="containsText" text="Select">
      <formula>NOT(ISERROR(SEARCH("Select",I461)))</formula>
    </cfRule>
  </conditionalFormatting>
  <conditionalFormatting sqref="I461:J461">
    <cfRule type="containsText" dxfId="4232" priority="302" operator="containsText" text="No">
      <formula>NOT(ISERROR(SEARCH("No",I461)))</formula>
    </cfRule>
  </conditionalFormatting>
  <conditionalFormatting sqref="O454:P454">
    <cfRule type="containsText" dxfId="4231" priority="301" operator="containsText" text="Select">
      <formula>NOT(ISERROR(SEARCH("Select",O454)))</formula>
    </cfRule>
  </conditionalFormatting>
  <conditionalFormatting sqref="O454:P454">
    <cfRule type="containsText" dxfId="4230" priority="300" operator="containsText" text="No">
      <formula>NOT(ISERROR(SEARCH("No",O454)))</formula>
    </cfRule>
  </conditionalFormatting>
  <conditionalFormatting sqref="O458:P459">
    <cfRule type="containsText" dxfId="4229" priority="297" operator="containsText" text="Select">
      <formula>NOT(ISERROR(SEARCH("Select",O458)))</formula>
    </cfRule>
  </conditionalFormatting>
  <conditionalFormatting sqref="N453:O453">
    <cfRule type="containsText" dxfId="4228" priority="299" operator="containsText" text="Select">
      <formula>NOT(ISERROR(SEARCH("Select",N453)))</formula>
    </cfRule>
  </conditionalFormatting>
  <conditionalFormatting sqref="N453:O453">
    <cfRule type="containsText" dxfId="4227" priority="298" operator="containsText" text="No">
      <formula>NOT(ISERROR(SEARCH("No",N453)))</formula>
    </cfRule>
  </conditionalFormatting>
  <conditionalFormatting sqref="O458:P459">
    <cfRule type="containsText" dxfId="4226" priority="296" operator="containsText" text="No">
      <formula>NOT(ISERROR(SEARCH("No",O458)))</formula>
    </cfRule>
  </conditionalFormatting>
  <conditionalFormatting sqref="N457:O457">
    <cfRule type="containsText" dxfId="4225" priority="295" operator="containsText" text="Select">
      <formula>NOT(ISERROR(SEARCH("Select",N457)))</formula>
    </cfRule>
  </conditionalFormatting>
  <conditionalFormatting sqref="N457:O457">
    <cfRule type="containsText" dxfId="4224" priority="294" operator="containsText" text="No">
      <formula>NOT(ISERROR(SEARCH("No",N457)))</formula>
    </cfRule>
  </conditionalFormatting>
  <conditionalFormatting sqref="O462:P462">
    <cfRule type="containsText" dxfId="4223" priority="293" operator="containsText" text="Select">
      <formula>NOT(ISERROR(SEARCH("Select",O462)))</formula>
    </cfRule>
  </conditionalFormatting>
  <conditionalFormatting sqref="O466:P466">
    <cfRule type="containsText" dxfId="4222" priority="288" operator="containsText" text="No">
      <formula>NOT(ISERROR(SEARCH("No",O466)))</formula>
    </cfRule>
  </conditionalFormatting>
  <conditionalFormatting sqref="N465:O465">
    <cfRule type="containsText" dxfId="4221" priority="287" operator="containsText" text="Select">
      <formula>NOT(ISERROR(SEARCH("Select",N465)))</formula>
    </cfRule>
  </conditionalFormatting>
  <conditionalFormatting sqref="N465:O465">
    <cfRule type="containsText" dxfId="4220" priority="286" operator="containsText" text="No">
      <formula>NOT(ISERROR(SEARCH("No",N465)))</formula>
    </cfRule>
  </conditionalFormatting>
  <conditionalFormatting sqref="O481:P481">
    <cfRule type="containsText" dxfId="4219" priority="261" operator="containsText" text="No">
      <formula>NOT(ISERROR(SEARCH("No",O481)))</formula>
    </cfRule>
  </conditionalFormatting>
  <conditionalFormatting sqref="N480:O480">
    <cfRule type="containsText" dxfId="4218" priority="260" operator="containsText" text="Select">
      <formula>NOT(ISERROR(SEARCH("Select",N480)))</formula>
    </cfRule>
  </conditionalFormatting>
  <conditionalFormatting sqref="N480:O480">
    <cfRule type="containsText" dxfId="4217" priority="259" operator="containsText" text="No">
      <formula>NOT(ISERROR(SEARCH("No",N480)))</formula>
    </cfRule>
  </conditionalFormatting>
  <conditionalFormatting sqref="O485:P485">
    <cfRule type="containsText" dxfId="4216" priority="258" operator="containsText" text="Select">
      <formula>NOT(ISERROR(SEARCH("Select",O485)))</formula>
    </cfRule>
  </conditionalFormatting>
  <conditionalFormatting sqref="G472 L472">
    <cfRule type="cellIs" dxfId="4215" priority="284" operator="equal">
      <formula>"FALSE"</formula>
    </cfRule>
  </conditionalFormatting>
  <conditionalFormatting sqref="G472 L472">
    <cfRule type="cellIs" dxfId="4214" priority="285" operator="equal">
      <formula>"TRUE"</formula>
    </cfRule>
  </conditionalFormatting>
  <conditionalFormatting sqref="J473:K473">
    <cfRule type="containsText" dxfId="4213" priority="283" operator="containsText" text="Select">
      <formula>NOT(ISERROR(SEARCH("Select",J473)))</formula>
    </cfRule>
  </conditionalFormatting>
  <conditionalFormatting sqref="O482:P482">
    <cfRule type="containsText" dxfId="4212" priority="281" operator="containsText" text="Select">
      <formula>NOT(ISERROR(SEARCH("Select",O482)))</formula>
    </cfRule>
  </conditionalFormatting>
  <conditionalFormatting sqref="O482:P482 J473:K473">
    <cfRule type="containsText" dxfId="4211" priority="282" operator="containsText" text="No">
      <formula>NOT(ISERROR(SEARCH("No",J473)))</formula>
    </cfRule>
  </conditionalFormatting>
  <conditionalFormatting sqref="J477:K478 J482:K485">
    <cfRule type="containsText" dxfId="4210" priority="278" operator="containsText" text="Select">
      <formula>NOT(ISERROR(SEARCH("Select",J477)))</formula>
    </cfRule>
  </conditionalFormatting>
  <conditionalFormatting sqref="I472:J472">
    <cfRule type="containsText" dxfId="4209" priority="280" operator="containsText" text="Select">
      <formula>NOT(ISERROR(SEARCH("Select",I472)))</formula>
    </cfRule>
  </conditionalFormatting>
  <conditionalFormatting sqref="I472:J472">
    <cfRule type="containsText" dxfId="4208" priority="279" operator="containsText" text="No">
      <formula>NOT(ISERROR(SEARCH("No",I472)))</formula>
    </cfRule>
  </conditionalFormatting>
  <conditionalFormatting sqref="J477:K478 J482:K485">
    <cfRule type="containsText" dxfId="4207" priority="277" operator="containsText" text="No">
      <formula>NOT(ISERROR(SEARCH("No",J477)))</formula>
    </cfRule>
  </conditionalFormatting>
  <conditionalFormatting sqref="I476:J476">
    <cfRule type="containsText" dxfId="4206" priority="276" operator="containsText" text="Select">
      <formula>NOT(ISERROR(SEARCH("Select",I476)))</formula>
    </cfRule>
  </conditionalFormatting>
  <conditionalFormatting sqref="I476:J476">
    <cfRule type="containsText" dxfId="4205" priority="275" operator="containsText" text="No">
      <formula>NOT(ISERROR(SEARCH("No",I476)))</formula>
    </cfRule>
  </conditionalFormatting>
  <conditionalFormatting sqref="J481:K481">
    <cfRule type="containsText" dxfId="4204" priority="274" operator="containsText" text="Select">
      <formula>NOT(ISERROR(SEARCH("Select",J481)))</formula>
    </cfRule>
  </conditionalFormatting>
  <conditionalFormatting sqref="J481:K481">
    <cfRule type="containsText" dxfId="4203" priority="273" operator="containsText" text="No">
      <formula>NOT(ISERROR(SEARCH("No",J481)))</formula>
    </cfRule>
  </conditionalFormatting>
  <conditionalFormatting sqref="I480:J480">
    <cfRule type="containsText" dxfId="4202" priority="272" operator="containsText" text="Select">
      <formula>NOT(ISERROR(SEARCH("Select",I480)))</formula>
    </cfRule>
  </conditionalFormatting>
  <conditionalFormatting sqref="I480:J480">
    <cfRule type="containsText" dxfId="4201" priority="271" operator="containsText" text="No">
      <formula>NOT(ISERROR(SEARCH("No",I480)))</formula>
    </cfRule>
  </conditionalFormatting>
  <conditionalFormatting sqref="O473:P473">
    <cfRule type="containsText" dxfId="4200" priority="270" operator="containsText" text="Select">
      <formula>NOT(ISERROR(SEARCH("Select",O473)))</formula>
    </cfRule>
  </conditionalFormatting>
  <conditionalFormatting sqref="O473:P473">
    <cfRule type="containsText" dxfId="4199" priority="269" operator="containsText" text="No">
      <formula>NOT(ISERROR(SEARCH("No",O473)))</formula>
    </cfRule>
  </conditionalFormatting>
  <conditionalFormatting sqref="O477:P478">
    <cfRule type="containsText" dxfId="4198" priority="266" operator="containsText" text="Select">
      <formula>NOT(ISERROR(SEARCH("Select",O477)))</formula>
    </cfRule>
  </conditionalFormatting>
  <conditionalFormatting sqref="N472:O472">
    <cfRule type="containsText" dxfId="4197" priority="268" operator="containsText" text="Select">
      <formula>NOT(ISERROR(SEARCH("Select",N472)))</formula>
    </cfRule>
  </conditionalFormatting>
  <conditionalFormatting sqref="N472:O472">
    <cfRule type="containsText" dxfId="4196" priority="267" operator="containsText" text="No">
      <formula>NOT(ISERROR(SEARCH("No",N472)))</formula>
    </cfRule>
  </conditionalFormatting>
  <conditionalFormatting sqref="O477:P478">
    <cfRule type="containsText" dxfId="4195" priority="265" operator="containsText" text="No">
      <formula>NOT(ISERROR(SEARCH("No",O477)))</formula>
    </cfRule>
  </conditionalFormatting>
  <conditionalFormatting sqref="N476:O476">
    <cfRule type="containsText" dxfId="4194" priority="264" operator="containsText" text="Select">
      <formula>NOT(ISERROR(SEARCH("Select",N476)))</formula>
    </cfRule>
  </conditionalFormatting>
  <conditionalFormatting sqref="N476:O476">
    <cfRule type="containsText" dxfId="4193" priority="263" operator="containsText" text="No">
      <formula>NOT(ISERROR(SEARCH("No",N476)))</formula>
    </cfRule>
  </conditionalFormatting>
  <conditionalFormatting sqref="O481:P481">
    <cfRule type="containsText" dxfId="4192" priority="262" operator="containsText" text="Select">
      <formula>NOT(ISERROR(SEARCH("Select",O481)))</formula>
    </cfRule>
  </conditionalFormatting>
  <conditionalFormatting sqref="O485:P485">
    <cfRule type="containsText" dxfId="4191" priority="257" operator="containsText" text="No">
      <formula>NOT(ISERROR(SEARCH("No",O485)))</formula>
    </cfRule>
  </conditionalFormatting>
  <conditionalFormatting sqref="N484:O484">
    <cfRule type="containsText" dxfId="4190" priority="256" operator="containsText" text="Select">
      <formula>NOT(ISERROR(SEARCH("Select",N484)))</formula>
    </cfRule>
  </conditionalFormatting>
  <conditionalFormatting sqref="N484:O484">
    <cfRule type="containsText" dxfId="4189" priority="255" operator="containsText" text="No">
      <formula>NOT(ISERROR(SEARCH("No",N484)))</formula>
    </cfRule>
  </conditionalFormatting>
  <conditionalFormatting sqref="O500:P500">
    <cfRule type="containsText" dxfId="4188" priority="230" operator="containsText" text="No">
      <formula>NOT(ISERROR(SEARCH("No",O500)))</formula>
    </cfRule>
  </conditionalFormatting>
  <conditionalFormatting sqref="N499:O499">
    <cfRule type="containsText" dxfId="4187" priority="229" operator="containsText" text="Select">
      <formula>NOT(ISERROR(SEARCH("Select",N499)))</formula>
    </cfRule>
  </conditionalFormatting>
  <conditionalFormatting sqref="N499:O499">
    <cfRule type="containsText" dxfId="4186" priority="228" operator="containsText" text="No">
      <formula>NOT(ISERROR(SEARCH("No",N499)))</formula>
    </cfRule>
  </conditionalFormatting>
  <conditionalFormatting sqref="O504:P504">
    <cfRule type="containsText" dxfId="4185" priority="227" operator="containsText" text="Select">
      <formula>NOT(ISERROR(SEARCH("Select",O504)))</formula>
    </cfRule>
  </conditionalFormatting>
  <conditionalFormatting sqref="G491 L491">
    <cfRule type="cellIs" dxfId="4184" priority="253" operator="equal">
      <formula>"FALSE"</formula>
    </cfRule>
  </conditionalFormatting>
  <conditionalFormatting sqref="G491 L491">
    <cfRule type="cellIs" dxfId="4183" priority="254" operator="equal">
      <formula>"TRUE"</formula>
    </cfRule>
  </conditionalFormatting>
  <conditionalFormatting sqref="J492:K492">
    <cfRule type="containsText" dxfId="4182" priority="252" operator="containsText" text="Select">
      <formula>NOT(ISERROR(SEARCH("Select",J492)))</formula>
    </cfRule>
  </conditionalFormatting>
  <conditionalFormatting sqref="O501:P501">
    <cfRule type="containsText" dxfId="4181" priority="250" operator="containsText" text="Select">
      <formula>NOT(ISERROR(SEARCH("Select",O501)))</formula>
    </cfRule>
  </conditionalFormatting>
  <conditionalFormatting sqref="O501:P501 J492:K492">
    <cfRule type="containsText" dxfId="4180" priority="251" operator="containsText" text="No">
      <formula>NOT(ISERROR(SEARCH("No",J492)))</formula>
    </cfRule>
  </conditionalFormatting>
  <conditionalFormatting sqref="J496:K497 J501:K504">
    <cfRule type="containsText" dxfId="4179" priority="247" operator="containsText" text="Select">
      <formula>NOT(ISERROR(SEARCH("Select",J496)))</formula>
    </cfRule>
  </conditionalFormatting>
  <conditionalFormatting sqref="I491:J491">
    <cfRule type="containsText" dxfId="4178" priority="249" operator="containsText" text="Select">
      <formula>NOT(ISERROR(SEARCH("Select",I491)))</formula>
    </cfRule>
  </conditionalFormatting>
  <conditionalFormatting sqref="I491:J491">
    <cfRule type="containsText" dxfId="4177" priority="248" operator="containsText" text="No">
      <formula>NOT(ISERROR(SEARCH("No",I491)))</formula>
    </cfRule>
  </conditionalFormatting>
  <conditionalFormatting sqref="J496:K497 J501:K504">
    <cfRule type="containsText" dxfId="4176" priority="246" operator="containsText" text="No">
      <formula>NOT(ISERROR(SEARCH("No",J496)))</formula>
    </cfRule>
  </conditionalFormatting>
  <conditionalFormatting sqref="I495:J495">
    <cfRule type="containsText" dxfId="4175" priority="245" operator="containsText" text="Select">
      <formula>NOT(ISERROR(SEARCH("Select",I495)))</formula>
    </cfRule>
  </conditionalFormatting>
  <conditionalFormatting sqref="I495:J495">
    <cfRule type="containsText" dxfId="4174" priority="244" operator="containsText" text="No">
      <formula>NOT(ISERROR(SEARCH("No",I495)))</formula>
    </cfRule>
  </conditionalFormatting>
  <conditionalFormatting sqref="J500:K500">
    <cfRule type="containsText" dxfId="4173" priority="243" operator="containsText" text="Select">
      <formula>NOT(ISERROR(SEARCH("Select",J500)))</formula>
    </cfRule>
  </conditionalFormatting>
  <conditionalFormatting sqref="J500:K500">
    <cfRule type="containsText" dxfId="4172" priority="242" operator="containsText" text="No">
      <formula>NOT(ISERROR(SEARCH("No",J500)))</formula>
    </cfRule>
  </conditionalFormatting>
  <conditionalFormatting sqref="I499:J499">
    <cfRule type="containsText" dxfId="4171" priority="241" operator="containsText" text="Select">
      <formula>NOT(ISERROR(SEARCH("Select",I499)))</formula>
    </cfRule>
  </conditionalFormatting>
  <conditionalFormatting sqref="I499:J499">
    <cfRule type="containsText" dxfId="4170" priority="240" operator="containsText" text="No">
      <formula>NOT(ISERROR(SEARCH("No",I499)))</formula>
    </cfRule>
  </conditionalFormatting>
  <conditionalFormatting sqref="O492:P492">
    <cfRule type="containsText" dxfId="4169" priority="239" operator="containsText" text="Select">
      <formula>NOT(ISERROR(SEARCH("Select",O492)))</formula>
    </cfRule>
  </conditionalFormatting>
  <conditionalFormatting sqref="O492:P492">
    <cfRule type="containsText" dxfId="4168" priority="238" operator="containsText" text="No">
      <formula>NOT(ISERROR(SEARCH("No",O492)))</formula>
    </cfRule>
  </conditionalFormatting>
  <conditionalFormatting sqref="O496:P497">
    <cfRule type="containsText" dxfId="4167" priority="235" operator="containsText" text="Select">
      <formula>NOT(ISERROR(SEARCH("Select",O496)))</formula>
    </cfRule>
  </conditionalFormatting>
  <conditionalFormatting sqref="N491:O491">
    <cfRule type="containsText" dxfId="4166" priority="237" operator="containsText" text="Select">
      <formula>NOT(ISERROR(SEARCH("Select",N491)))</formula>
    </cfRule>
  </conditionalFormatting>
  <conditionalFormatting sqref="N491:O491">
    <cfRule type="containsText" dxfId="4165" priority="236" operator="containsText" text="No">
      <formula>NOT(ISERROR(SEARCH("No",N491)))</formula>
    </cfRule>
  </conditionalFormatting>
  <conditionalFormatting sqref="O496:P497">
    <cfRule type="containsText" dxfId="4164" priority="234" operator="containsText" text="No">
      <formula>NOT(ISERROR(SEARCH("No",O496)))</formula>
    </cfRule>
  </conditionalFormatting>
  <conditionalFormatting sqref="N495:O495">
    <cfRule type="containsText" dxfId="4163" priority="233" operator="containsText" text="Select">
      <formula>NOT(ISERROR(SEARCH("Select",N495)))</formula>
    </cfRule>
  </conditionalFormatting>
  <conditionalFormatting sqref="N495:O495">
    <cfRule type="containsText" dxfId="4162" priority="232" operator="containsText" text="No">
      <formula>NOT(ISERROR(SEARCH("No",N495)))</formula>
    </cfRule>
  </conditionalFormatting>
  <conditionalFormatting sqref="O500:P500">
    <cfRule type="containsText" dxfId="4161" priority="231" operator="containsText" text="Select">
      <formula>NOT(ISERROR(SEARCH("Select",O500)))</formula>
    </cfRule>
  </conditionalFormatting>
  <conditionalFormatting sqref="O504:P504">
    <cfRule type="containsText" dxfId="4160" priority="226" operator="containsText" text="No">
      <formula>NOT(ISERROR(SEARCH("No",O504)))</formula>
    </cfRule>
  </conditionalFormatting>
  <conditionalFormatting sqref="N503:O503">
    <cfRule type="containsText" dxfId="4159" priority="225" operator="containsText" text="Select">
      <formula>NOT(ISERROR(SEARCH("Select",N503)))</formula>
    </cfRule>
  </conditionalFormatting>
  <conditionalFormatting sqref="N503:O503">
    <cfRule type="containsText" dxfId="4158" priority="224" operator="containsText" text="No">
      <formula>NOT(ISERROR(SEARCH("No",N503)))</formula>
    </cfRule>
  </conditionalFormatting>
  <conditionalFormatting sqref="O519:P519">
    <cfRule type="containsText" dxfId="4157" priority="199" operator="containsText" text="No">
      <formula>NOT(ISERROR(SEARCH("No",O519)))</formula>
    </cfRule>
  </conditionalFormatting>
  <conditionalFormatting sqref="N518:O518">
    <cfRule type="containsText" dxfId="4156" priority="198" operator="containsText" text="Select">
      <formula>NOT(ISERROR(SEARCH("Select",N518)))</formula>
    </cfRule>
  </conditionalFormatting>
  <conditionalFormatting sqref="N518:O518">
    <cfRule type="containsText" dxfId="4155" priority="197" operator="containsText" text="No">
      <formula>NOT(ISERROR(SEARCH("No",N518)))</formula>
    </cfRule>
  </conditionalFormatting>
  <conditionalFormatting sqref="O523:P523">
    <cfRule type="containsText" dxfId="4154" priority="196" operator="containsText" text="Select">
      <formula>NOT(ISERROR(SEARCH("Select",O523)))</formula>
    </cfRule>
  </conditionalFormatting>
  <conditionalFormatting sqref="G510 L510">
    <cfRule type="cellIs" dxfId="4153" priority="222" operator="equal">
      <formula>"FALSE"</formula>
    </cfRule>
  </conditionalFormatting>
  <conditionalFormatting sqref="G510 L510">
    <cfRule type="cellIs" dxfId="4152" priority="223" operator="equal">
      <formula>"TRUE"</formula>
    </cfRule>
  </conditionalFormatting>
  <conditionalFormatting sqref="J511:K511">
    <cfRule type="containsText" dxfId="4151" priority="221" operator="containsText" text="Select">
      <formula>NOT(ISERROR(SEARCH("Select",J511)))</formula>
    </cfRule>
  </conditionalFormatting>
  <conditionalFormatting sqref="O520:P520">
    <cfRule type="containsText" dxfId="4150" priority="219" operator="containsText" text="Select">
      <formula>NOT(ISERROR(SEARCH("Select",O520)))</formula>
    </cfRule>
  </conditionalFormatting>
  <conditionalFormatting sqref="O520:P520 J511:K511">
    <cfRule type="containsText" dxfId="4149" priority="220" operator="containsText" text="No">
      <formula>NOT(ISERROR(SEARCH("No",J511)))</formula>
    </cfRule>
  </conditionalFormatting>
  <conditionalFormatting sqref="J515:K516 J520:K523">
    <cfRule type="containsText" dxfId="4148" priority="216" operator="containsText" text="Select">
      <formula>NOT(ISERROR(SEARCH("Select",J515)))</formula>
    </cfRule>
  </conditionalFormatting>
  <conditionalFormatting sqref="I510:J510">
    <cfRule type="containsText" dxfId="4147" priority="218" operator="containsText" text="Select">
      <formula>NOT(ISERROR(SEARCH("Select",I510)))</formula>
    </cfRule>
  </conditionalFormatting>
  <conditionalFormatting sqref="I510:J510">
    <cfRule type="containsText" dxfId="4146" priority="217" operator="containsText" text="No">
      <formula>NOT(ISERROR(SEARCH("No",I510)))</formula>
    </cfRule>
  </conditionalFormatting>
  <conditionalFormatting sqref="J515:K516 J520:K523">
    <cfRule type="containsText" dxfId="4145" priority="215" operator="containsText" text="No">
      <formula>NOT(ISERROR(SEARCH("No",J515)))</formula>
    </cfRule>
  </conditionalFormatting>
  <conditionalFormatting sqref="I514:J514">
    <cfRule type="containsText" dxfId="4144" priority="214" operator="containsText" text="Select">
      <formula>NOT(ISERROR(SEARCH("Select",I514)))</formula>
    </cfRule>
  </conditionalFormatting>
  <conditionalFormatting sqref="I514:J514">
    <cfRule type="containsText" dxfId="4143" priority="213" operator="containsText" text="No">
      <formula>NOT(ISERROR(SEARCH("No",I514)))</formula>
    </cfRule>
  </conditionalFormatting>
  <conditionalFormatting sqref="J519:K519">
    <cfRule type="containsText" dxfId="4142" priority="212" operator="containsText" text="Select">
      <formula>NOT(ISERROR(SEARCH("Select",J519)))</formula>
    </cfRule>
  </conditionalFormatting>
  <conditionalFormatting sqref="J519:K519">
    <cfRule type="containsText" dxfId="4141" priority="211" operator="containsText" text="No">
      <formula>NOT(ISERROR(SEARCH("No",J519)))</formula>
    </cfRule>
  </conditionalFormatting>
  <conditionalFormatting sqref="I518:J518">
    <cfRule type="containsText" dxfId="4140" priority="210" operator="containsText" text="Select">
      <formula>NOT(ISERROR(SEARCH("Select",I518)))</formula>
    </cfRule>
  </conditionalFormatting>
  <conditionalFormatting sqref="I518:J518">
    <cfRule type="containsText" dxfId="4139" priority="209" operator="containsText" text="No">
      <formula>NOT(ISERROR(SEARCH("No",I518)))</formula>
    </cfRule>
  </conditionalFormatting>
  <conditionalFormatting sqref="O511:P511">
    <cfRule type="containsText" dxfId="4138" priority="208" operator="containsText" text="Select">
      <formula>NOT(ISERROR(SEARCH("Select",O511)))</formula>
    </cfRule>
  </conditionalFormatting>
  <conditionalFormatting sqref="O511:P511">
    <cfRule type="containsText" dxfId="4137" priority="207" operator="containsText" text="No">
      <formula>NOT(ISERROR(SEARCH("No",O511)))</formula>
    </cfRule>
  </conditionalFormatting>
  <conditionalFormatting sqref="O515:P516">
    <cfRule type="containsText" dxfId="4136" priority="204" operator="containsText" text="Select">
      <formula>NOT(ISERROR(SEARCH("Select",O515)))</formula>
    </cfRule>
  </conditionalFormatting>
  <conditionalFormatting sqref="N510:O510">
    <cfRule type="containsText" dxfId="4135" priority="206" operator="containsText" text="Select">
      <formula>NOT(ISERROR(SEARCH("Select",N510)))</formula>
    </cfRule>
  </conditionalFormatting>
  <conditionalFormatting sqref="N510:O510">
    <cfRule type="containsText" dxfId="4134" priority="205" operator="containsText" text="No">
      <formula>NOT(ISERROR(SEARCH("No",N510)))</formula>
    </cfRule>
  </conditionalFormatting>
  <conditionalFormatting sqref="O515:P516">
    <cfRule type="containsText" dxfId="4133" priority="203" operator="containsText" text="No">
      <formula>NOT(ISERROR(SEARCH("No",O515)))</formula>
    </cfRule>
  </conditionalFormatting>
  <conditionalFormatting sqref="N514:O514">
    <cfRule type="containsText" dxfId="4132" priority="202" operator="containsText" text="Select">
      <formula>NOT(ISERROR(SEARCH("Select",N514)))</formula>
    </cfRule>
  </conditionalFormatting>
  <conditionalFormatting sqref="N514:O514">
    <cfRule type="containsText" dxfId="4131" priority="201" operator="containsText" text="No">
      <formula>NOT(ISERROR(SEARCH("No",N514)))</formula>
    </cfRule>
  </conditionalFormatting>
  <conditionalFormatting sqref="O519:P519">
    <cfRule type="containsText" dxfId="4130" priority="200" operator="containsText" text="Select">
      <formula>NOT(ISERROR(SEARCH("Select",O519)))</formula>
    </cfRule>
  </conditionalFormatting>
  <conditionalFormatting sqref="O523:P523">
    <cfRule type="containsText" dxfId="4129" priority="195" operator="containsText" text="No">
      <formula>NOT(ISERROR(SEARCH("No",O523)))</formula>
    </cfRule>
  </conditionalFormatting>
  <conditionalFormatting sqref="N522:O522">
    <cfRule type="containsText" dxfId="4128" priority="194" operator="containsText" text="Select">
      <formula>NOT(ISERROR(SEARCH("Select",N522)))</formula>
    </cfRule>
  </conditionalFormatting>
  <conditionalFormatting sqref="N522:O522">
    <cfRule type="containsText" dxfId="4127" priority="193" operator="containsText" text="No">
      <formula>NOT(ISERROR(SEARCH("No",N522)))</formula>
    </cfRule>
  </conditionalFormatting>
  <conditionalFormatting sqref="O538:P538">
    <cfRule type="containsText" dxfId="4126" priority="168" operator="containsText" text="No">
      <formula>NOT(ISERROR(SEARCH("No",O538)))</formula>
    </cfRule>
  </conditionalFormatting>
  <conditionalFormatting sqref="N537:O537">
    <cfRule type="containsText" dxfId="4125" priority="167" operator="containsText" text="Select">
      <formula>NOT(ISERROR(SEARCH("Select",N537)))</formula>
    </cfRule>
  </conditionalFormatting>
  <conditionalFormatting sqref="N537:O537">
    <cfRule type="containsText" dxfId="4124" priority="166" operator="containsText" text="No">
      <formula>NOT(ISERROR(SEARCH("No",N537)))</formula>
    </cfRule>
  </conditionalFormatting>
  <conditionalFormatting sqref="O542:P542">
    <cfRule type="containsText" dxfId="4123" priority="165" operator="containsText" text="Select">
      <formula>NOT(ISERROR(SEARCH("Select",O542)))</formula>
    </cfRule>
  </conditionalFormatting>
  <conditionalFormatting sqref="G529 L529">
    <cfRule type="cellIs" dxfId="4122" priority="191" operator="equal">
      <formula>"FALSE"</formula>
    </cfRule>
  </conditionalFormatting>
  <conditionalFormatting sqref="G529 L529">
    <cfRule type="cellIs" dxfId="4121" priority="192" operator="equal">
      <formula>"TRUE"</formula>
    </cfRule>
  </conditionalFormatting>
  <conditionalFormatting sqref="J530:K530">
    <cfRule type="containsText" dxfId="4120" priority="190" operator="containsText" text="Select">
      <formula>NOT(ISERROR(SEARCH("Select",J530)))</formula>
    </cfRule>
  </conditionalFormatting>
  <conditionalFormatting sqref="O539:P539">
    <cfRule type="containsText" dxfId="4119" priority="188" operator="containsText" text="Select">
      <formula>NOT(ISERROR(SEARCH("Select",O539)))</formula>
    </cfRule>
  </conditionalFormatting>
  <conditionalFormatting sqref="O539:P539 J530:K530">
    <cfRule type="containsText" dxfId="4118" priority="189" operator="containsText" text="No">
      <formula>NOT(ISERROR(SEARCH("No",J530)))</formula>
    </cfRule>
  </conditionalFormatting>
  <conditionalFormatting sqref="J534:K535 J539:K542">
    <cfRule type="containsText" dxfId="4117" priority="185" operator="containsText" text="Select">
      <formula>NOT(ISERROR(SEARCH("Select",J534)))</formula>
    </cfRule>
  </conditionalFormatting>
  <conditionalFormatting sqref="I529:J529">
    <cfRule type="containsText" dxfId="4116" priority="187" operator="containsText" text="Select">
      <formula>NOT(ISERROR(SEARCH("Select",I529)))</formula>
    </cfRule>
  </conditionalFormatting>
  <conditionalFormatting sqref="I529:J529">
    <cfRule type="containsText" dxfId="4115" priority="186" operator="containsText" text="No">
      <formula>NOT(ISERROR(SEARCH("No",I529)))</formula>
    </cfRule>
  </conditionalFormatting>
  <conditionalFormatting sqref="J534:K535 J539:K542">
    <cfRule type="containsText" dxfId="4114" priority="184" operator="containsText" text="No">
      <formula>NOT(ISERROR(SEARCH("No",J534)))</formula>
    </cfRule>
  </conditionalFormatting>
  <conditionalFormatting sqref="I533:J533">
    <cfRule type="containsText" dxfId="4113" priority="183" operator="containsText" text="Select">
      <formula>NOT(ISERROR(SEARCH("Select",I533)))</formula>
    </cfRule>
  </conditionalFormatting>
  <conditionalFormatting sqref="I533:J533">
    <cfRule type="containsText" dxfId="4112" priority="182" operator="containsText" text="No">
      <formula>NOT(ISERROR(SEARCH("No",I533)))</formula>
    </cfRule>
  </conditionalFormatting>
  <conditionalFormatting sqref="J538:K538">
    <cfRule type="containsText" dxfId="4111" priority="181" operator="containsText" text="Select">
      <formula>NOT(ISERROR(SEARCH("Select",J538)))</formula>
    </cfRule>
  </conditionalFormatting>
  <conditionalFormatting sqref="J538:K538">
    <cfRule type="containsText" dxfId="4110" priority="180" operator="containsText" text="No">
      <formula>NOT(ISERROR(SEARCH("No",J538)))</formula>
    </cfRule>
  </conditionalFormatting>
  <conditionalFormatting sqref="I537:J537">
    <cfRule type="containsText" dxfId="4109" priority="179" operator="containsText" text="Select">
      <formula>NOT(ISERROR(SEARCH("Select",I537)))</formula>
    </cfRule>
  </conditionalFormatting>
  <conditionalFormatting sqref="I537:J537">
    <cfRule type="containsText" dxfId="4108" priority="178" operator="containsText" text="No">
      <formula>NOT(ISERROR(SEARCH("No",I537)))</formula>
    </cfRule>
  </conditionalFormatting>
  <conditionalFormatting sqref="O530:P530">
    <cfRule type="containsText" dxfId="4107" priority="177" operator="containsText" text="Select">
      <formula>NOT(ISERROR(SEARCH("Select",O530)))</formula>
    </cfRule>
  </conditionalFormatting>
  <conditionalFormatting sqref="O530:P530">
    <cfRule type="containsText" dxfId="4106" priority="176" operator="containsText" text="No">
      <formula>NOT(ISERROR(SEARCH("No",O530)))</formula>
    </cfRule>
  </conditionalFormatting>
  <conditionalFormatting sqref="O534:P535">
    <cfRule type="containsText" dxfId="4105" priority="173" operator="containsText" text="Select">
      <formula>NOT(ISERROR(SEARCH("Select",O534)))</formula>
    </cfRule>
  </conditionalFormatting>
  <conditionalFormatting sqref="N529:O529">
    <cfRule type="containsText" dxfId="4104" priority="175" operator="containsText" text="Select">
      <formula>NOT(ISERROR(SEARCH("Select",N529)))</formula>
    </cfRule>
  </conditionalFormatting>
  <conditionalFormatting sqref="N529:O529">
    <cfRule type="containsText" dxfId="4103" priority="174" operator="containsText" text="No">
      <formula>NOT(ISERROR(SEARCH("No",N529)))</formula>
    </cfRule>
  </conditionalFormatting>
  <conditionalFormatting sqref="O534:P535">
    <cfRule type="containsText" dxfId="4102" priority="172" operator="containsText" text="No">
      <formula>NOT(ISERROR(SEARCH("No",O534)))</formula>
    </cfRule>
  </conditionalFormatting>
  <conditionalFormatting sqref="N533:O533">
    <cfRule type="containsText" dxfId="4101" priority="171" operator="containsText" text="Select">
      <formula>NOT(ISERROR(SEARCH("Select",N533)))</formula>
    </cfRule>
  </conditionalFormatting>
  <conditionalFormatting sqref="N533:O533">
    <cfRule type="containsText" dxfId="4100" priority="170" operator="containsText" text="No">
      <formula>NOT(ISERROR(SEARCH("No",N533)))</formula>
    </cfRule>
  </conditionalFormatting>
  <conditionalFormatting sqref="O538:P538">
    <cfRule type="containsText" dxfId="4099" priority="169" operator="containsText" text="Select">
      <formula>NOT(ISERROR(SEARCH("Select",O538)))</formula>
    </cfRule>
  </conditionalFormatting>
  <conditionalFormatting sqref="O542:P542">
    <cfRule type="containsText" dxfId="4098" priority="164" operator="containsText" text="No">
      <formula>NOT(ISERROR(SEARCH("No",O542)))</formula>
    </cfRule>
  </conditionalFormatting>
  <conditionalFormatting sqref="N541:O541">
    <cfRule type="containsText" dxfId="4097" priority="163" operator="containsText" text="Select">
      <formula>NOT(ISERROR(SEARCH("Select",N541)))</formula>
    </cfRule>
  </conditionalFormatting>
  <conditionalFormatting sqref="N541:O541">
    <cfRule type="containsText" dxfId="4096" priority="162" operator="containsText" text="No">
      <formula>NOT(ISERROR(SEARCH("No",N541)))</formula>
    </cfRule>
  </conditionalFormatting>
  <conditionalFormatting sqref="G548 L548">
    <cfRule type="cellIs" dxfId="4095" priority="160" operator="equal">
      <formula>"FALSE"</formula>
    </cfRule>
  </conditionalFormatting>
  <conditionalFormatting sqref="G548 L548">
    <cfRule type="cellIs" dxfId="4094" priority="161" operator="equal">
      <formula>"TRUE"</formula>
    </cfRule>
  </conditionalFormatting>
  <conditionalFormatting sqref="J549:K549">
    <cfRule type="containsText" dxfId="4093" priority="159" operator="containsText" text="Select">
      <formula>NOT(ISERROR(SEARCH("Select",J549)))</formula>
    </cfRule>
  </conditionalFormatting>
  <conditionalFormatting sqref="O558:P558">
    <cfRule type="containsText" dxfId="4092" priority="157" operator="containsText" text="Select">
      <formula>NOT(ISERROR(SEARCH("Select",O558)))</formula>
    </cfRule>
  </conditionalFormatting>
  <conditionalFormatting sqref="O558:P558 J549:K549">
    <cfRule type="containsText" dxfId="4091" priority="158" operator="containsText" text="No">
      <formula>NOT(ISERROR(SEARCH("No",J549)))</formula>
    </cfRule>
  </conditionalFormatting>
  <conditionalFormatting sqref="J553:K554 J558:K561">
    <cfRule type="containsText" dxfId="4090" priority="154" operator="containsText" text="Select">
      <formula>NOT(ISERROR(SEARCH("Select",J553)))</formula>
    </cfRule>
  </conditionalFormatting>
  <conditionalFormatting sqref="I548:J548">
    <cfRule type="containsText" dxfId="4089" priority="156" operator="containsText" text="Select">
      <formula>NOT(ISERROR(SEARCH("Select",I548)))</formula>
    </cfRule>
  </conditionalFormatting>
  <conditionalFormatting sqref="I548:J548">
    <cfRule type="containsText" dxfId="4088" priority="155" operator="containsText" text="No">
      <formula>NOT(ISERROR(SEARCH("No",I548)))</formula>
    </cfRule>
  </conditionalFormatting>
  <conditionalFormatting sqref="J553:K554 J558:K561">
    <cfRule type="containsText" dxfId="4087" priority="153" operator="containsText" text="No">
      <formula>NOT(ISERROR(SEARCH("No",J553)))</formula>
    </cfRule>
  </conditionalFormatting>
  <conditionalFormatting sqref="I552:J552">
    <cfRule type="containsText" dxfId="4086" priority="152" operator="containsText" text="Select">
      <formula>NOT(ISERROR(SEARCH("Select",I552)))</formula>
    </cfRule>
  </conditionalFormatting>
  <conditionalFormatting sqref="I552:J552">
    <cfRule type="containsText" dxfId="4085" priority="151" operator="containsText" text="No">
      <formula>NOT(ISERROR(SEARCH("No",I552)))</formula>
    </cfRule>
  </conditionalFormatting>
  <conditionalFormatting sqref="J557:K557">
    <cfRule type="containsText" dxfId="4084" priority="150" operator="containsText" text="Select">
      <formula>NOT(ISERROR(SEARCH("Select",J557)))</formula>
    </cfRule>
  </conditionalFormatting>
  <conditionalFormatting sqref="J557:K557">
    <cfRule type="containsText" dxfId="4083" priority="149" operator="containsText" text="No">
      <formula>NOT(ISERROR(SEARCH("No",J557)))</formula>
    </cfRule>
  </conditionalFormatting>
  <conditionalFormatting sqref="I556:J556">
    <cfRule type="containsText" dxfId="4082" priority="148" operator="containsText" text="Select">
      <formula>NOT(ISERROR(SEARCH("Select",I556)))</formula>
    </cfRule>
  </conditionalFormatting>
  <conditionalFormatting sqref="I556:J556">
    <cfRule type="containsText" dxfId="4081" priority="147" operator="containsText" text="No">
      <formula>NOT(ISERROR(SEARCH("No",I556)))</formula>
    </cfRule>
  </conditionalFormatting>
  <conditionalFormatting sqref="O549:P549">
    <cfRule type="containsText" dxfId="4080" priority="146" operator="containsText" text="Select">
      <formula>NOT(ISERROR(SEARCH("Select",O549)))</formula>
    </cfRule>
  </conditionalFormatting>
  <conditionalFormatting sqref="O549:P549">
    <cfRule type="containsText" dxfId="4079" priority="145" operator="containsText" text="No">
      <formula>NOT(ISERROR(SEARCH("No",O549)))</formula>
    </cfRule>
  </conditionalFormatting>
  <conditionalFormatting sqref="O553:P554">
    <cfRule type="containsText" dxfId="4078" priority="142" operator="containsText" text="Select">
      <formula>NOT(ISERROR(SEARCH("Select",O553)))</formula>
    </cfRule>
  </conditionalFormatting>
  <conditionalFormatting sqref="N548:O548">
    <cfRule type="containsText" dxfId="4077" priority="144" operator="containsText" text="Select">
      <formula>NOT(ISERROR(SEARCH("Select",N548)))</formula>
    </cfRule>
  </conditionalFormatting>
  <conditionalFormatting sqref="N548:O548">
    <cfRule type="containsText" dxfId="4076" priority="143" operator="containsText" text="No">
      <formula>NOT(ISERROR(SEARCH("No",N548)))</formula>
    </cfRule>
  </conditionalFormatting>
  <conditionalFormatting sqref="O553:P554">
    <cfRule type="containsText" dxfId="4075" priority="141" operator="containsText" text="No">
      <formula>NOT(ISERROR(SEARCH("No",O553)))</formula>
    </cfRule>
  </conditionalFormatting>
  <conditionalFormatting sqref="N552:O552">
    <cfRule type="containsText" dxfId="4074" priority="140" operator="containsText" text="Select">
      <formula>NOT(ISERROR(SEARCH("Select",N552)))</formula>
    </cfRule>
  </conditionalFormatting>
  <conditionalFormatting sqref="N552:O552">
    <cfRule type="containsText" dxfId="4073" priority="139" operator="containsText" text="No">
      <formula>NOT(ISERROR(SEARCH("No",N552)))</formula>
    </cfRule>
  </conditionalFormatting>
  <conditionalFormatting sqref="O557:P557">
    <cfRule type="containsText" dxfId="4072" priority="138" operator="containsText" text="Select">
      <formula>NOT(ISERROR(SEARCH("Select",O557)))</formula>
    </cfRule>
  </conditionalFormatting>
  <conditionalFormatting sqref="O561:P561">
    <cfRule type="containsText" dxfId="4071" priority="133" operator="containsText" text="No">
      <formula>NOT(ISERROR(SEARCH("No",O561)))</formula>
    </cfRule>
  </conditionalFormatting>
  <conditionalFormatting sqref="N560:O560">
    <cfRule type="containsText" dxfId="4070" priority="132" operator="containsText" text="Select">
      <formula>NOT(ISERROR(SEARCH("Select",N560)))</formula>
    </cfRule>
  </conditionalFormatting>
  <conditionalFormatting sqref="N560:O560">
    <cfRule type="containsText" dxfId="4069" priority="131" operator="containsText" text="No">
      <formula>NOT(ISERROR(SEARCH("No",N560)))</formula>
    </cfRule>
  </conditionalFormatting>
  <conditionalFormatting sqref="N827:O827 N823:O823 N819:O819">
    <cfRule type="endsWith" dxfId="4068" priority="128" operator="endsWith" text="No">
      <formula>RIGHT(N819,LEN("No"))="No"</formula>
    </cfRule>
    <cfRule type="containsText" dxfId="4067" priority="130" operator="containsText" text="Select">
      <formula>NOT(ISERROR(SEARCH("Select",N819)))</formula>
    </cfRule>
  </conditionalFormatting>
  <conditionalFormatting sqref="N827:O827 N823:O823 N819:O819">
    <cfRule type="containsText" dxfId="4066" priority="129" operator="containsText" text="Not Addressed">
      <formula>NOT(ISERROR(SEARCH("Not Addressed",N819)))</formula>
    </cfRule>
  </conditionalFormatting>
  <conditionalFormatting sqref="N841:O841 N837:O837 N833:O833">
    <cfRule type="endsWith" dxfId="4065" priority="125" operator="endsWith" text="No">
      <formula>RIGHT(N833,LEN("No"))="No"</formula>
    </cfRule>
    <cfRule type="containsText" dxfId="4064" priority="127" operator="containsText" text="Select">
      <formula>NOT(ISERROR(SEARCH("Select",N833)))</formula>
    </cfRule>
  </conditionalFormatting>
  <conditionalFormatting sqref="N841:O841 N837:O837 N833:O833">
    <cfRule type="containsText" dxfId="4063" priority="126" operator="containsText" text="Not Addressed">
      <formula>NOT(ISERROR(SEARCH("Not Addressed",N833)))</formula>
    </cfRule>
  </conditionalFormatting>
  <conditionalFormatting sqref="N855:O855 N851:O851 N847:O847">
    <cfRule type="endsWith" dxfId="4062" priority="122" operator="endsWith" text="No">
      <formula>RIGHT(N847,LEN("No"))="No"</formula>
    </cfRule>
    <cfRule type="containsText" dxfId="4061" priority="124" operator="containsText" text="Select">
      <formula>NOT(ISERROR(SEARCH("Select",N847)))</formula>
    </cfRule>
  </conditionalFormatting>
  <conditionalFormatting sqref="N855:O855 N851:O851 N847:O847">
    <cfRule type="containsText" dxfId="4060" priority="123" operator="containsText" text="Not Addressed">
      <formula>NOT(ISERROR(SEARCH("Not Addressed",N847)))</formula>
    </cfRule>
  </conditionalFormatting>
  <conditionalFormatting sqref="N869:O869 N865:O865 N861:O861">
    <cfRule type="endsWith" dxfId="4059" priority="119" operator="endsWith" text="No">
      <formula>RIGHT(N861,LEN("No"))="No"</formula>
    </cfRule>
    <cfRule type="containsText" dxfId="4058" priority="121" operator="containsText" text="Select">
      <formula>NOT(ISERROR(SEARCH("Select",N861)))</formula>
    </cfRule>
  </conditionalFormatting>
  <conditionalFormatting sqref="N869:O869 N865:O865 N861:O861">
    <cfRule type="containsText" dxfId="4057" priority="120" operator="containsText" text="Not Addressed">
      <formula>NOT(ISERROR(SEARCH("Not Addressed",N861)))</formula>
    </cfRule>
  </conditionalFormatting>
  <conditionalFormatting sqref="N883:O883 N879:O879 N875:O875">
    <cfRule type="endsWith" dxfId="4056" priority="116" operator="endsWith" text="No">
      <formula>RIGHT(N875,LEN("No"))="No"</formula>
    </cfRule>
    <cfRule type="containsText" dxfId="4055" priority="118" operator="containsText" text="Select">
      <formula>NOT(ISERROR(SEARCH("Select",N875)))</formula>
    </cfRule>
  </conditionalFormatting>
  <conditionalFormatting sqref="N883:O883 N879:O879 N875:O875">
    <cfRule type="containsText" dxfId="4054" priority="117" operator="containsText" text="Not Addressed">
      <formula>NOT(ISERROR(SEARCH("Not Addressed",N875)))</formula>
    </cfRule>
  </conditionalFormatting>
  <conditionalFormatting sqref="N897:O897 N893:O893 N889:O889">
    <cfRule type="endsWith" dxfId="4053" priority="113" operator="endsWith" text="No">
      <formula>RIGHT(N889,LEN("No"))="No"</formula>
    </cfRule>
    <cfRule type="containsText" dxfId="4052" priority="115" operator="containsText" text="Select">
      <formula>NOT(ISERROR(SEARCH("Select",N889)))</formula>
    </cfRule>
  </conditionalFormatting>
  <conditionalFormatting sqref="N897:O897 N893:O893 N889:O889">
    <cfRule type="containsText" dxfId="4051" priority="114" operator="containsText" text="Not Addressed">
      <formula>NOT(ISERROR(SEARCH("Not Addressed",N889)))</formula>
    </cfRule>
  </conditionalFormatting>
  <conditionalFormatting sqref="I910:J910">
    <cfRule type="containsText" dxfId="4050" priority="111" operator="containsText" text="Not Addressed">
      <formula>NOT(ISERROR(SEARCH("Not Addressed",I910)))</formula>
    </cfRule>
    <cfRule type="containsText" dxfId="4049" priority="112" operator="containsText" text="Select">
      <formula>NOT(ISERROR(SEARCH("Select",I910)))</formula>
    </cfRule>
  </conditionalFormatting>
  <conditionalFormatting sqref="I934:J934">
    <cfRule type="containsText" dxfId="4048" priority="109" operator="containsText" text="Not Addressed">
      <formula>NOT(ISERROR(SEARCH("Not Addressed",I934)))</formula>
    </cfRule>
    <cfRule type="containsText" dxfId="4047" priority="110" operator="containsText" text="Select">
      <formula>NOT(ISERROR(SEARCH("Select",I934)))</formula>
    </cfRule>
  </conditionalFormatting>
  <conditionalFormatting sqref="I914:J914">
    <cfRule type="containsText" dxfId="4046" priority="107" operator="containsText" text="Not Addressed">
      <formula>NOT(ISERROR(SEARCH("Not Addressed",I914)))</formula>
    </cfRule>
    <cfRule type="containsText" dxfId="4045" priority="108" operator="containsText" text="Select">
      <formula>NOT(ISERROR(SEARCH("Select",I914)))</formula>
    </cfRule>
  </conditionalFormatting>
  <conditionalFormatting sqref="I918:J918">
    <cfRule type="containsText" dxfId="4044" priority="105" operator="containsText" text="Not Addressed">
      <formula>NOT(ISERROR(SEARCH("Not Addressed",I918)))</formula>
    </cfRule>
    <cfRule type="containsText" dxfId="4043" priority="106" operator="containsText" text="Select">
      <formula>NOT(ISERROR(SEARCH("Select",I918)))</formula>
    </cfRule>
  </conditionalFormatting>
  <conditionalFormatting sqref="I922:J922">
    <cfRule type="containsText" dxfId="4042" priority="103" operator="containsText" text="Not Addressed">
      <formula>NOT(ISERROR(SEARCH("Not Addressed",I922)))</formula>
    </cfRule>
    <cfRule type="containsText" dxfId="4041" priority="104" operator="containsText" text="Select">
      <formula>NOT(ISERROR(SEARCH("Select",I922)))</formula>
    </cfRule>
  </conditionalFormatting>
  <conditionalFormatting sqref="I926:J926">
    <cfRule type="containsText" dxfId="4040" priority="101" operator="containsText" text="Not Addressed">
      <formula>NOT(ISERROR(SEARCH("Not Addressed",I926)))</formula>
    </cfRule>
    <cfRule type="containsText" dxfId="4039" priority="102" operator="containsText" text="Select">
      <formula>NOT(ISERROR(SEARCH("Select",I926)))</formula>
    </cfRule>
  </conditionalFormatting>
  <conditionalFormatting sqref="I930:J930">
    <cfRule type="containsText" dxfId="4038" priority="99" operator="containsText" text="Not Addressed">
      <formula>NOT(ISERROR(SEARCH("Not Addressed",I930)))</formula>
    </cfRule>
    <cfRule type="containsText" dxfId="4037" priority="100" operator="containsText" text="Select">
      <formula>NOT(ISERROR(SEARCH("Select",I930)))</formula>
    </cfRule>
  </conditionalFormatting>
  <conditionalFormatting sqref="I938:J938">
    <cfRule type="containsText" dxfId="4036" priority="97" operator="containsText" text="Not Addressed">
      <formula>NOT(ISERROR(SEARCH("Not Addressed",I938)))</formula>
    </cfRule>
    <cfRule type="containsText" dxfId="4035" priority="98" operator="containsText" text="Select">
      <formula>NOT(ISERROR(SEARCH("Select",I938)))</formula>
    </cfRule>
  </conditionalFormatting>
  <conditionalFormatting sqref="I942:J942">
    <cfRule type="containsText" dxfId="4034" priority="95" operator="containsText" text="Not Addressed">
      <formula>NOT(ISERROR(SEARCH("Not Addressed",I942)))</formula>
    </cfRule>
    <cfRule type="containsText" dxfId="4033" priority="96" operator="containsText" text="Select">
      <formula>NOT(ISERROR(SEARCH("Select",I942)))</formula>
    </cfRule>
  </conditionalFormatting>
  <conditionalFormatting sqref="I946:J946">
    <cfRule type="containsText" dxfId="4032" priority="93" operator="containsText" text="Not Addressed">
      <formula>NOT(ISERROR(SEARCH("Not Addressed",I946)))</formula>
    </cfRule>
    <cfRule type="containsText" dxfId="4031" priority="94" operator="containsText" text="Select">
      <formula>NOT(ISERROR(SEARCH("Select",I946)))</formula>
    </cfRule>
  </conditionalFormatting>
  <conditionalFormatting sqref="I950:J950">
    <cfRule type="containsText" dxfId="4030" priority="91" operator="containsText" text="Not Addressed">
      <formula>NOT(ISERROR(SEARCH("Not Addressed",I950)))</formula>
    </cfRule>
    <cfRule type="containsText" dxfId="4029" priority="92" operator="containsText" text="Select">
      <formula>NOT(ISERROR(SEARCH("Select",I950)))</formula>
    </cfRule>
  </conditionalFormatting>
  <conditionalFormatting sqref="I966:J966">
    <cfRule type="containsText" dxfId="4028" priority="89" operator="containsText" text="Not Addressed">
      <formula>NOT(ISERROR(SEARCH("Not Addressed",I966)))</formula>
    </cfRule>
    <cfRule type="containsText" dxfId="4027" priority="90" operator="containsText" text="Select">
      <formula>NOT(ISERROR(SEARCH("Select",I966)))</formula>
    </cfRule>
  </conditionalFormatting>
  <conditionalFormatting sqref="I954:J954">
    <cfRule type="containsText" dxfId="4026" priority="87" operator="containsText" text="Not Addressed">
      <formula>NOT(ISERROR(SEARCH("Not Addressed",I954)))</formula>
    </cfRule>
    <cfRule type="containsText" dxfId="4025" priority="88" operator="containsText" text="Select">
      <formula>NOT(ISERROR(SEARCH("Select",I954)))</formula>
    </cfRule>
  </conditionalFormatting>
  <conditionalFormatting sqref="I958:J958">
    <cfRule type="containsText" dxfId="4024" priority="85" operator="containsText" text="Not Addressed">
      <formula>NOT(ISERROR(SEARCH("Not Addressed",I958)))</formula>
    </cfRule>
    <cfRule type="containsText" dxfId="4023" priority="86" operator="containsText" text="Select">
      <formula>NOT(ISERROR(SEARCH("Select",I958)))</formula>
    </cfRule>
  </conditionalFormatting>
  <conditionalFormatting sqref="I962:J962">
    <cfRule type="containsText" dxfId="4022" priority="83" operator="containsText" text="Not Addressed">
      <formula>NOT(ISERROR(SEARCH("Not Addressed",I962)))</formula>
    </cfRule>
    <cfRule type="containsText" dxfId="4021" priority="84" operator="containsText" text="Select">
      <formula>NOT(ISERROR(SEARCH("Select",I962)))</formula>
    </cfRule>
  </conditionalFormatting>
  <conditionalFormatting sqref="I979:J979">
    <cfRule type="containsText" dxfId="4020" priority="82" operator="containsText" text="Select">
      <formula>NOT(ISERROR(SEARCH("Select",I979)))</formula>
    </cfRule>
  </conditionalFormatting>
  <conditionalFormatting sqref="I979:J979">
    <cfRule type="containsText" dxfId="4019" priority="81" operator="containsText" text="Not Addressed">
      <formula>NOT(ISERROR(SEARCH("Not Addressed",I979)))</formula>
    </cfRule>
  </conditionalFormatting>
  <conditionalFormatting sqref="N979:O979">
    <cfRule type="containsText" dxfId="4018" priority="80" operator="containsText" text="Select">
      <formula>NOT(ISERROR(SEARCH("Select",N979)))</formula>
    </cfRule>
  </conditionalFormatting>
  <conditionalFormatting sqref="N979:O979">
    <cfRule type="containsText" dxfId="4017" priority="79" operator="containsText" text="Not Addressed">
      <formula>NOT(ISERROR(SEARCH("Not Addressed",N979)))</formula>
    </cfRule>
  </conditionalFormatting>
  <conditionalFormatting sqref="I984:J984">
    <cfRule type="containsText" dxfId="4016" priority="78" operator="containsText" text="Select">
      <formula>NOT(ISERROR(SEARCH("Select",I984)))</formula>
    </cfRule>
  </conditionalFormatting>
  <conditionalFormatting sqref="I984:J984">
    <cfRule type="containsText" dxfId="4015" priority="77" operator="containsText" text="Not Addressed">
      <formula>NOT(ISERROR(SEARCH("Not Addressed",I984)))</formula>
    </cfRule>
  </conditionalFormatting>
  <conditionalFormatting sqref="N984:O984">
    <cfRule type="containsText" dxfId="4014" priority="76" operator="containsText" text="Select">
      <formula>NOT(ISERROR(SEARCH("Select",N984)))</formula>
    </cfRule>
  </conditionalFormatting>
  <conditionalFormatting sqref="N984:O984">
    <cfRule type="containsText" dxfId="4013" priority="75" operator="containsText" text="Not Addressed">
      <formula>NOT(ISERROR(SEARCH("Not Addressed",N984)))</formula>
    </cfRule>
  </conditionalFormatting>
  <conditionalFormatting sqref="M972">
    <cfRule type="containsText" dxfId="4012" priority="74" operator="containsText" text="Select">
      <formula>NOT(ISERROR(SEARCH("Select",M972)))</formula>
    </cfRule>
  </conditionalFormatting>
  <conditionalFormatting sqref="M972">
    <cfRule type="containsText" dxfId="4011" priority="73" operator="containsText" text="Not Addressed">
      <formula>NOT(ISERROR(SEARCH("Not Addressed",M972)))</formula>
    </cfRule>
  </conditionalFormatting>
  <conditionalFormatting sqref="G996:G1002">
    <cfRule type="cellIs" dxfId="4010" priority="72" operator="equal">
      <formula>"TRUE"</formula>
    </cfRule>
  </conditionalFormatting>
  <conditionalFormatting sqref="G1004:G1010">
    <cfRule type="cellIs" dxfId="4009" priority="71" operator="equal">
      <formula>"TRUE"</formula>
    </cfRule>
  </conditionalFormatting>
  <conditionalFormatting sqref="O997:P997 O1001:P1001 O1005:P1005 O1009:P1009">
    <cfRule type="containsText" dxfId="4008" priority="70" operator="containsText" text="Select">
      <formula>NOT(ISERROR(SEARCH("Select",O997)))</formula>
    </cfRule>
  </conditionalFormatting>
  <conditionalFormatting sqref="O1009:P1009 O1005:P1005 O1001:P1001 O997:P997">
    <cfRule type="containsText" dxfId="4007" priority="69" operator="containsText" text="No">
      <formula>NOT(ISERROR(SEARCH("No",O997)))</formula>
    </cfRule>
  </conditionalFormatting>
  <conditionalFormatting sqref="T161:U161">
    <cfRule type="containsText" dxfId="4006" priority="68" operator="containsText" text="Select">
      <formula>NOT(ISERROR(SEARCH("Select",T161)))</formula>
    </cfRule>
  </conditionalFormatting>
  <conditionalFormatting sqref="T197:U197">
    <cfRule type="containsText" dxfId="4005" priority="67" operator="containsText" text="Select">
      <formula>NOT(ISERROR(SEARCH("Select",T197)))</formula>
    </cfRule>
  </conditionalFormatting>
  <conditionalFormatting sqref="T217:U217">
    <cfRule type="containsText" dxfId="4004" priority="66" operator="containsText" text="Select">
      <formula>NOT(ISERROR(SEARCH("Select",T217)))</formula>
    </cfRule>
  </conditionalFormatting>
  <conditionalFormatting sqref="T228:U228">
    <cfRule type="containsText" dxfId="4003" priority="65" operator="containsText" text="Select">
      <formula>NOT(ISERROR(SEARCH("Select",T228)))</formula>
    </cfRule>
  </conditionalFormatting>
  <conditionalFormatting sqref="T231:U231">
    <cfRule type="containsText" dxfId="4002" priority="64" operator="containsText" text="Select">
      <formula>NOT(ISERROR(SEARCH("Select",T231)))</formula>
    </cfRule>
  </conditionalFormatting>
  <conditionalFormatting sqref="T242:U242">
    <cfRule type="containsText" dxfId="4001" priority="63" operator="containsText" text="Select">
      <formula>NOT(ISERROR(SEARCH("Select",T242)))</formula>
    </cfRule>
  </conditionalFormatting>
  <conditionalFormatting sqref="T257:U257">
    <cfRule type="containsText" dxfId="4000" priority="62" operator="containsText" text="Select">
      <formula>NOT(ISERROR(SEARCH("Select",T257)))</formula>
    </cfRule>
  </conditionalFormatting>
  <conditionalFormatting sqref="T263:U263">
    <cfRule type="containsText" dxfId="3999" priority="61" operator="containsText" text="Select">
      <formula>NOT(ISERROR(SEARCH("Select",T263)))</formula>
    </cfRule>
  </conditionalFormatting>
  <conditionalFormatting sqref="T266:U266">
    <cfRule type="containsText" dxfId="3998" priority="60" operator="containsText" text="Select">
      <formula>NOT(ISERROR(SEARCH("Select",T266)))</formula>
    </cfRule>
  </conditionalFormatting>
  <conditionalFormatting sqref="T269:U269">
    <cfRule type="containsText" dxfId="3997" priority="59" operator="containsText" text="Select">
      <formula>NOT(ISERROR(SEARCH("Select",T269)))</formula>
    </cfRule>
  </conditionalFormatting>
  <conditionalFormatting sqref="T273:U273">
    <cfRule type="containsText" dxfId="3996" priority="58" operator="containsText" text="Select">
      <formula>NOT(ISERROR(SEARCH("Select",T273)))</formula>
    </cfRule>
  </conditionalFormatting>
  <conditionalFormatting sqref="T276:U276">
    <cfRule type="containsText" dxfId="3995" priority="57" operator="containsText" text="Select">
      <formula>NOT(ISERROR(SEARCH("Select",T276)))</formula>
    </cfRule>
  </conditionalFormatting>
  <conditionalFormatting sqref="T286:U286">
    <cfRule type="containsText" dxfId="3994" priority="56" operator="containsText" text="Select">
      <formula>NOT(ISERROR(SEARCH("Select",T286)))</formula>
    </cfRule>
  </conditionalFormatting>
  <conditionalFormatting sqref="T570:U570">
    <cfRule type="containsText" dxfId="3993" priority="55" operator="containsText" text="Select">
      <formula>NOT(ISERROR(SEARCH("Select",T570)))</formula>
    </cfRule>
  </conditionalFormatting>
  <conditionalFormatting sqref="T419:U419">
    <cfRule type="containsText" dxfId="3992" priority="46" operator="containsText" text="Select">
      <formula>NOT(ISERROR(SEARCH("Select",T419)))</formula>
    </cfRule>
  </conditionalFormatting>
  <conditionalFormatting sqref="T584:U584">
    <cfRule type="containsText" dxfId="3991" priority="54" operator="containsText" text="Select">
      <formula>NOT(ISERROR(SEARCH("Select",T584)))</formula>
    </cfRule>
  </conditionalFormatting>
  <conditionalFormatting sqref="T602:U602">
    <cfRule type="containsText" dxfId="3990" priority="53" operator="containsText" text="Select">
      <formula>NOT(ISERROR(SEARCH("Select",T602)))</formula>
    </cfRule>
  </conditionalFormatting>
  <conditionalFormatting sqref="T305:U305">
    <cfRule type="containsText" dxfId="3989" priority="52" operator="containsText" text="Select">
      <formula>NOT(ISERROR(SEARCH("Select",T305)))</formula>
    </cfRule>
  </conditionalFormatting>
  <conditionalFormatting sqref="T324:U324">
    <cfRule type="containsText" dxfId="3988" priority="51" operator="containsText" text="Select">
      <formula>NOT(ISERROR(SEARCH("Select",T324)))</formula>
    </cfRule>
  </conditionalFormatting>
  <conditionalFormatting sqref="T343:U343">
    <cfRule type="containsText" dxfId="3987" priority="50" operator="containsText" text="Select">
      <formula>NOT(ISERROR(SEARCH("Select",T343)))</formula>
    </cfRule>
  </conditionalFormatting>
  <conditionalFormatting sqref="T362:U362">
    <cfRule type="containsText" dxfId="3986" priority="49" operator="containsText" text="Select">
      <formula>NOT(ISERROR(SEARCH("Select",T362)))</formula>
    </cfRule>
  </conditionalFormatting>
  <conditionalFormatting sqref="T381:U381">
    <cfRule type="containsText" dxfId="3985" priority="48" operator="containsText" text="Select">
      <formula>NOT(ISERROR(SEARCH("Select",T381)))</formula>
    </cfRule>
  </conditionalFormatting>
  <conditionalFormatting sqref="T400:U400">
    <cfRule type="containsText" dxfId="3984" priority="47" operator="containsText" text="Select">
      <formula>NOT(ISERROR(SEARCH("Select",T400)))</formula>
    </cfRule>
  </conditionalFormatting>
  <conditionalFormatting sqref="T438:U438">
    <cfRule type="containsText" dxfId="3983" priority="45" operator="containsText" text="Select">
      <formula>NOT(ISERROR(SEARCH("Select",T438)))</formula>
    </cfRule>
  </conditionalFormatting>
  <conditionalFormatting sqref="T457:U457">
    <cfRule type="containsText" dxfId="3982" priority="44" operator="containsText" text="Select">
      <formula>NOT(ISERROR(SEARCH("Select",T457)))</formula>
    </cfRule>
  </conditionalFormatting>
  <conditionalFormatting sqref="T476:U476">
    <cfRule type="containsText" dxfId="3981" priority="43" operator="containsText" text="Select">
      <formula>NOT(ISERROR(SEARCH("Select",T476)))</formula>
    </cfRule>
  </conditionalFormatting>
  <conditionalFormatting sqref="T495:U495">
    <cfRule type="containsText" dxfId="3980" priority="42" operator="containsText" text="Select">
      <formula>NOT(ISERROR(SEARCH("Select",T495)))</formula>
    </cfRule>
  </conditionalFormatting>
  <conditionalFormatting sqref="T514:U514">
    <cfRule type="containsText" dxfId="3979" priority="41" operator="containsText" text="Select">
      <formula>NOT(ISERROR(SEARCH("Select",T514)))</formula>
    </cfRule>
  </conditionalFormatting>
  <conditionalFormatting sqref="T533:U533">
    <cfRule type="containsText" dxfId="3978" priority="40" operator="containsText" text="Select">
      <formula>NOT(ISERROR(SEARCH("Select",T533)))</formula>
    </cfRule>
  </conditionalFormatting>
  <conditionalFormatting sqref="T552:U552">
    <cfRule type="containsText" dxfId="3977" priority="39" operator="containsText" text="Select">
      <formula>NOT(ISERROR(SEARCH("Select",T552)))</formula>
    </cfRule>
  </conditionalFormatting>
  <conditionalFormatting sqref="T617:U617">
    <cfRule type="containsText" dxfId="3976" priority="38" operator="containsText" text="Select">
      <formula>NOT(ISERROR(SEARCH("Select",T617)))</formula>
    </cfRule>
  </conditionalFormatting>
  <conditionalFormatting sqref="T628:U628">
    <cfRule type="containsText" dxfId="3975" priority="37" operator="containsText" text="Select">
      <formula>NOT(ISERROR(SEARCH("Select",T628)))</formula>
    </cfRule>
  </conditionalFormatting>
  <conditionalFormatting sqref="T640:U640">
    <cfRule type="containsText" dxfId="3974" priority="36" operator="containsText" text="Select">
      <formula>NOT(ISERROR(SEARCH("Select",T640)))</formula>
    </cfRule>
  </conditionalFormatting>
  <conditionalFormatting sqref="T645:U645">
    <cfRule type="containsText" dxfId="3973" priority="35" operator="containsText" text="Select">
      <formula>NOT(ISERROR(SEARCH("Select",T645)))</formula>
    </cfRule>
  </conditionalFormatting>
  <conditionalFormatting sqref="T654:U654">
    <cfRule type="containsText" dxfId="3972" priority="34" operator="containsText" text="Select">
      <formula>NOT(ISERROR(SEARCH("Select",T654)))</formula>
    </cfRule>
  </conditionalFormatting>
  <conditionalFormatting sqref="T662:U662">
    <cfRule type="containsText" dxfId="3971" priority="33" operator="containsText" text="Select">
      <formula>NOT(ISERROR(SEARCH("Select",T662)))</formula>
    </cfRule>
  </conditionalFormatting>
  <conditionalFormatting sqref="T670:U670">
    <cfRule type="containsText" dxfId="3970" priority="32" operator="containsText" text="Select">
      <formula>NOT(ISERROR(SEARCH("Select",T670)))</formula>
    </cfRule>
  </conditionalFormatting>
  <conditionalFormatting sqref="T676:U676">
    <cfRule type="containsText" dxfId="3969" priority="31" operator="containsText" text="Select">
      <formula>NOT(ISERROR(SEARCH("Select",T676)))</formula>
    </cfRule>
  </conditionalFormatting>
  <conditionalFormatting sqref="T690:U690">
    <cfRule type="containsText" dxfId="3968" priority="30" operator="containsText" text="Select">
      <formula>NOT(ISERROR(SEARCH("Select",T690)))</formula>
    </cfRule>
  </conditionalFormatting>
  <conditionalFormatting sqref="T702:U702">
    <cfRule type="containsText" dxfId="3967" priority="29" operator="containsText" text="Select">
      <formula>NOT(ISERROR(SEARCH("Select",T702)))</formula>
    </cfRule>
  </conditionalFormatting>
  <conditionalFormatting sqref="T711:U711">
    <cfRule type="containsText" dxfId="3966" priority="28" operator="containsText" text="Select">
      <formula>NOT(ISERROR(SEARCH("Select",T711)))</formula>
    </cfRule>
  </conditionalFormatting>
  <conditionalFormatting sqref="T715:U715">
    <cfRule type="containsText" dxfId="3965" priority="27" operator="containsText" text="Select">
      <formula>NOT(ISERROR(SEARCH("Select",T715)))</formula>
    </cfRule>
  </conditionalFormatting>
  <conditionalFormatting sqref="T723:U723">
    <cfRule type="containsText" dxfId="3964" priority="26" operator="containsText" text="Select">
      <formula>NOT(ISERROR(SEARCH("Select",T723)))</formula>
    </cfRule>
  </conditionalFormatting>
  <conditionalFormatting sqref="T737:U737">
    <cfRule type="containsText" dxfId="3963" priority="25" operator="containsText" text="Select">
      <formula>NOT(ISERROR(SEARCH("Select",T737)))</formula>
    </cfRule>
  </conditionalFormatting>
  <conditionalFormatting sqref="T751:U751">
    <cfRule type="containsText" dxfId="3962" priority="24" operator="containsText" text="Select">
      <formula>NOT(ISERROR(SEARCH("Select",T751)))</formula>
    </cfRule>
  </conditionalFormatting>
  <conditionalFormatting sqref="T765:U765">
    <cfRule type="containsText" dxfId="3961" priority="23" operator="containsText" text="Select">
      <formula>NOT(ISERROR(SEARCH("Select",T765)))</formula>
    </cfRule>
  </conditionalFormatting>
  <conditionalFormatting sqref="T823:U823">
    <cfRule type="containsText" dxfId="3960" priority="22" operator="containsText" text="Select">
      <formula>NOT(ISERROR(SEARCH("Select",T823)))</formula>
    </cfRule>
  </conditionalFormatting>
  <conditionalFormatting sqref="T837:U837">
    <cfRule type="containsText" dxfId="3959" priority="21" operator="containsText" text="Select">
      <formula>NOT(ISERROR(SEARCH("Select",T837)))</formula>
    </cfRule>
  </conditionalFormatting>
  <conditionalFormatting sqref="T851:U851">
    <cfRule type="containsText" dxfId="3958" priority="20" operator="containsText" text="Select">
      <formula>NOT(ISERROR(SEARCH("Select",T851)))</formula>
    </cfRule>
  </conditionalFormatting>
  <conditionalFormatting sqref="T865:U865">
    <cfRule type="containsText" dxfId="3957" priority="19" operator="containsText" text="Select">
      <formula>NOT(ISERROR(SEARCH("Select",T865)))</formula>
    </cfRule>
  </conditionalFormatting>
  <conditionalFormatting sqref="T879:U879">
    <cfRule type="containsText" dxfId="3956" priority="18" operator="containsText" text="Select">
      <formula>NOT(ISERROR(SEARCH("Select",T879)))</formula>
    </cfRule>
  </conditionalFormatting>
  <conditionalFormatting sqref="T893:U893">
    <cfRule type="containsText" dxfId="3955" priority="17" operator="containsText" text="Select">
      <formula>NOT(ISERROR(SEARCH("Select",T893)))</formula>
    </cfRule>
  </conditionalFormatting>
  <conditionalFormatting sqref="T901:U901">
    <cfRule type="containsText" dxfId="3954" priority="16" operator="containsText" text="Select">
      <formula>NOT(ISERROR(SEARCH("Select",T901)))</formula>
    </cfRule>
  </conditionalFormatting>
  <conditionalFormatting sqref="T905:U905">
    <cfRule type="containsText" dxfId="3953" priority="15" operator="containsText" text="Select">
      <formula>NOT(ISERROR(SEARCH("Select",T905)))</formula>
    </cfRule>
  </conditionalFormatting>
  <conditionalFormatting sqref="T918:U918">
    <cfRule type="containsText" dxfId="3952" priority="14" operator="containsText" text="Select">
      <formula>NOT(ISERROR(SEARCH("Select",T918)))</formula>
    </cfRule>
  </conditionalFormatting>
  <conditionalFormatting sqref="T950:U950">
    <cfRule type="containsText" dxfId="3951" priority="13" operator="containsText" text="Select">
      <formula>NOT(ISERROR(SEARCH("Select",T950)))</formula>
    </cfRule>
  </conditionalFormatting>
  <conditionalFormatting sqref="T974:U974">
    <cfRule type="containsText" dxfId="3950" priority="12" operator="containsText" text="Select">
      <formula>NOT(ISERROR(SEARCH("Select",T974)))</formula>
    </cfRule>
  </conditionalFormatting>
  <conditionalFormatting sqref="T991:U991">
    <cfRule type="containsText" dxfId="3949" priority="11" operator="containsText" text="Select">
      <formula>NOT(ISERROR(SEARCH("Select",T991)))</formula>
    </cfRule>
  </conditionalFormatting>
  <conditionalFormatting sqref="O992">
    <cfRule type="containsText" dxfId="3948" priority="10" operator="containsText" text="Select">
      <formula>NOT(ISERROR(SEARCH("Select",O992)))</formula>
    </cfRule>
  </conditionalFormatting>
  <conditionalFormatting sqref="O992">
    <cfRule type="containsText" dxfId="3947" priority="9" operator="containsText" text="Not Addressed">
      <formula>NOT(ISERROR(SEARCH("Not Addressed",O992)))</formula>
    </cfRule>
  </conditionalFormatting>
  <conditionalFormatting sqref="T1002:U1002">
    <cfRule type="containsText" dxfId="3946" priority="8" operator="containsText" text="Select">
      <formula>NOT(ISERROR(SEARCH("Select",T1002)))</formula>
    </cfRule>
  </conditionalFormatting>
  <conditionalFormatting sqref="T1016:U1016">
    <cfRule type="containsText" dxfId="3945" priority="7" operator="containsText" text="Select">
      <formula>NOT(ISERROR(SEARCH("Select",T1016)))</formula>
    </cfRule>
  </conditionalFormatting>
  <conditionalFormatting sqref="T1019:U1019">
    <cfRule type="containsText" dxfId="3944" priority="6" operator="containsText" text="Select">
      <formula>NOT(ISERROR(SEARCH("Select",T1019)))</formula>
    </cfRule>
  </conditionalFormatting>
  <conditionalFormatting sqref="T1024:U1024">
    <cfRule type="containsText" dxfId="3943" priority="5" operator="containsText" text="Select">
      <formula>NOT(ISERROR(SEARCH("Select",T1024)))</formula>
    </cfRule>
  </conditionalFormatting>
  <conditionalFormatting sqref="T1027:U1027">
    <cfRule type="containsText" dxfId="3942" priority="4" operator="containsText" text="Select">
      <formula>NOT(ISERROR(SEARCH("Select",T1027)))</formula>
    </cfRule>
  </conditionalFormatting>
  <conditionalFormatting sqref="T1030:U1030">
    <cfRule type="containsText" dxfId="3941" priority="3" operator="containsText" text="Select">
      <formula>NOT(ISERROR(SEARCH("Select",T1030)))</formula>
    </cfRule>
  </conditionalFormatting>
  <conditionalFormatting sqref="T1033:U1033">
    <cfRule type="containsText" dxfId="3940" priority="2" operator="containsText" text="Select">
      <formula>NOT(ISERROR(SEARCH("Select",T1033)))</formula>
    </cfRule>
  </conditionalFormatting>
  <conditionalFormatting sqref="T33:U33">
    <cfRule type="containsText" dxfId="3939" priority="1" operator="containsText" text="Select">
      <formula>NOT(ISERROR(SEARCH("Select",T33)))</formula>
    </cfRule>
  </conditionalFormatting>
  <dataValidations count="23">
    <dataValidation type="list" allowBlank="1" showInputMessage="1" showErrorMessage="1" sqref="M972:O972" xr:uid="{00000000-0002-0000-0500-000000000000}">
      <formula1>"Select, Needed, Not Needed, To be Determined by..., Not Addressed"</formula1>
    </dataValidation>
    <dataValidation type="date" operator="greaterThan" allowBlank="1" showInputMessage="1" showErrorMessage="1" sqref="M974:O974" xr:uid="{00000000-0002-0000-0500-000001000000}">
      <formula1>367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500-000002000000}">
      <formula1>"Select, Accept, Reject, Not Addressed"</formula1>
    </dataValidation>
    <dataValidation type="list" allowBlank="1" showInputMessage="1" showErrorMessage="1" sqref="J730:Q730 J744:Q744 J758:Q758 J772:Q772 J786:Q786 J800:Q800" xr:uid="{00000000-0002-0000-0500-000003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H711:J711" xr:uid="{00000000-0002-0000-0500-000004000000}">
      <formula1>"Select, Meeting Notice, Individual Student Invite, Other, Not Addressed"</formula1>
    </dataValidation>
    <dataValidation type="list" allowBlank="1" showInputMessage="1" showErrorMessage="1" sqref="N624:O624 N628:O628 N632:O632 I650:J650 I665:J665 I681:J681 I693:J693 I705:J705" xr:uid="{00000000-0002-0000-0500-000005000000}">
      <formula1>"Select, Yes, No, Not Addressed, Not Applicable"</formula1>
    </dataValidation>
    <dataValidation type="list" allowBlank="1" showInputMessage="1" showErrorMessage="1" sqref="I618:L618" xr:uid="{00000000-0002-0000-0500-000006000000}">
      <formula1>"Select, With Accommodations, Without Accommodations, No Assessment Required, Not Addressed"</formula1>
    </dataValidation>
    <dataValidation type="list" allowBlank="1" showInputMessage="1" showErrorMessage="1" sqref="I612:J612" xr:uid="{00000000-0002-0000-0500-000007000000}">
      <formula1>"Select, Not Applicable, Yes, Not Addressed"</formula1>
    </dataValidation>
    <dataValidation type="list" allowBlank="1" showInputMessage="1" showErrorMessage="1" sqref="N607:O607" xr:uid="{00000000-0002-0000-0500-000008000000}">
      <formula1>"Select, Regular, Not Required, Adaptive, Not Addressed"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500-000009000000}">
      <formula1>"Select, Yes, No, Not Addressed"</formula1>
    </dataValidation>
    <dataValidation type="list" allowBlank="1" showInputMessage="1" showErrorMessage="1" sqref="O6" xr:uid="{00000000-0002-0000-05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237:J237 O237:P237 I242:J242 O242:P242 I247:J247 O247:P247 I252:J252 O252:P252" xr:uid="{00000000-0002-0000-0500-00000B000000}">
      <formula1>"Select, Present, Excused, Unexcused, Not Applicable "</formula1>
    </dataValidation>
    <dataValidation type="list" allowBlank="1" showInputMessage="1" showErrorMessage="1" sqref="O222:P222 K715 K258:N258" xr:uid="{00000000-0002-0000-0500-00000C000000}">
      <formula1>"Select, Yes, No"</formula1>
    </dataValidation>
    <dataValidation type="list" allowBlank="1" showInputMessage="1" showErrorMessage="1" sqref="I217:J217 O217:P217 I222:J222" xr:uid="{00000000-0002-0000-0500-00000D000000}">
      <formula1>"Select, Agree, Disagree, No Signature"</formula1>
    </dataValidation>
    <dataValidation type="list" allowBlank="1" showInputMessage="1" showErrorMessage="1" sqref="O137:O140 G137:G140 K137:K140" xr:uid="{00000000-0002-0000-0500-00000E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500-00000F000000}">
      <formula1>"Select,Yes, No, Not Addressed"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500-000010000000}">
      <formula1>"Select,Yes, No, Not Applicable"</formula1>
    </dataValidation>
    <dataValidation type="list" allowBlank="1" sqref="D8" xr:uid="{00000000-0002-0000-0500-000011000000}">
      <formula1>"Initial,Reevaluation,Initial - Transition,Reeval - Transition"</formula1>
    </dataValidation>
    <dataValidation type="list" allowBlank="1" sqref="G901" xr:uid="{00000000-0002-0000-0500-00001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howInputMessage="1" showErrorMessage="1" sqref="G903:Q903" xr:uid="{00000000-0002-0000-0500-000013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21:G23 K20:K23 O20:O23 J816 J830 J844 J858 J872 J886" xr:uid="{00000000-0002-0000-0500-000014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71:I82" xr:uid="{00000000-0002-0000-05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5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5'!A729:R813" display="Related Services. " xr:uid="{00000000-0004-0000-0500-000000000000}"/>
    <hyperlink ref="L1037:M1037" location="'File 5'!A2" display="Top of Page" xr:uid="{00000000-0004-0000-0500-000001000000}"/>
    <hyperlink ref="X7:AB7" location="'File 5'!A637:R669" display="For Transition Only Click Here" xr:uid="{00000000-0004-0000-0500-000002000000}"/>
    <hyperlink ref="K135:R135" location="'File 5'!A226:R254" display="Meeting Notice." xr:uid="{00000000-0004-0000-0500-000003000000}"/>
  </hyperlinks>
  <pageMargins left="0.25" right="0.25" top="0.75" bottom="0.75" header="0.3" footer="0.3"/>
  <pageSetup scale="8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Schedule'!C27</f>
        <v>File 6</v>
      </c>
      <c r="F1" s="770"/>
      <c r="G1" s="775" t="s">
        <v>43</v>
      </c>
      <c r="H1" s="770"/>
      <c r="I1" s="770"/>
      <c r="J1" s="769">
        <f>'Master Schedule'!E27</f>
        <v>0</v>
      </c>
      <c r="K1" s="770"/>
      <c r="L1" s="770"/>
      <c r="M1" s="775" t="s">
        <v>44</v>
      </c>
      <c r="N1" s="770"/>
      <c r="O1" s="770"/>
      <c r="P1" s="769">
        <f>'Master Schedule'!H27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Schedule'!K27</f>
        <v>0</v>
      </c>
      <c r="F4" s="612"/>
      <c r="G4" s="612"/>
      <c r="H4" s="612"/>
      <c r="I4" s="613"/>
      <c r="J4" s="723">
        <f>'Master Schedule'!N27</f>
        <v>0</v>
      </c>
      <c r="K4" s="724"/>
      <c r="L4" s="724"/>
      <c r="M4" s="724"/>
      <c r="N4" s="725"/>
      <c r="O4" s="726">
        <f>'Master Schedule'!Q27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Schedule'!S27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Schedule'!V27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950"/>
      <c r="J908" s="950"/>
      <c r="K908" s="950"/>
      <c r="L908" s="975"/>
      <c r="M908" s="975"/>
      <c r="N908" s="97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7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41:P943"/>
    <mergeCell ref="I942:J942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K929:P931"/>
    <mergeCell ref="O992:Q992"/>
    <mergeCell ref="A968:F968"/>
    <mergeCell ref="A969:F986"/>
    <mergeCell ref="G969:Q969"/>
    <mergeCell ref="I893:L893"/>
    <mergeCell ref="N893:O893"/>
    <mergeCell ref="G903:Q903"/>
    <mergeCell ref="A904:F906"/>
    <mergeCell ref="G904:Q906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33:P935"/>
    <mergeCell ref="I934:J934"/>
    <mergeCell ref="K937:P939"/>
    <mergeCell ref="I938:J938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I908:K908"/>
    <mergeCell ref="L908:N908"/>
    <mergeCell ref="K909:P911"/>
    <mergeCell ref="I910:J910"/>
    <mergeCell ref="K913:P915"/>
    <mergeCell ref="I914:J914"/>
    <mergeCell ref="T901:U901"/>
    <mergeCell ref="G902:Q902"/>
    <mergeCell ref="I827:L827"/>
    <mergeCell ref="N827:O827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N841:O841"/>
    <mergeCell ref="G844:I844"/>
    <mergeCell ref="J844:Q844"/>
    <mergeCell ref="G817:Q817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I807:L807"/>
    <mergeCell ref="N807:O807"/>
    <mergeCell ref="I811:L811"/>
    <mergeCell ref="N811:O811"/>
    <mergeCell ref="A813:F813"/>
    <mergeCell ref="A814:R814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T751:U75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A772:F812"/>
    <mergeCell ref="G772:I772"/>
    <mergeCell ref="J772:Q772"/>
    <mergeCell ref="G773:Q773"/>
    <mergeCell ref="I775:L775"/>
    <mergeCell ref="N775:O775"/>
    <mergeCell ref="I779:L779"/>
    <mergeCell ref="N779:O77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N755:O755"/>
    <mergeCell ref="G758:I758"/>
    <mergeCell ref="J758:Q758"/>
    <mergeCell ref="G759:Q759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A719:F720"/>
    <mergeCell ref="G719:M719"/>
    <mergeCell ref="N719:Q719"/>
    <mergeCell ref="W719:Y728"/>
    <mergeCell ref="I737:L737"/>
    <mergeCell ref="N737:O737"/>
    <mergeCell ref="T737:U737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G716:J716"/>
    <mergeCell ref="K716:M716"/>
    <mergeCell ref="N716:Q716"/>
    <mergeCell ref="A725:F727"/>
    <mergeCell ref="G725:Q727"/>
    <mergeCell ref="A728:R728"/>
    <mergeCell ref="T711:U71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08:F708"/>
    <mergeCell ref="G708:Q708"/>
    <mergeCell ref="S708:AB708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3938" priority="774" operator="equal">
      <formula>"TRUE"</formula>
    </cfRule>
  </conditionalFormatting>
  <conditionalFormatting sqref="N719:Q719">
    <cfRule type="containsText" dxfId="3937" priority="759" operator="containsText" text="12/31/1916">
      <formula>NOT(ISERROR(SEARCH("12/31/1916",N719)))</formula>
    </cfRule>
    <cfRule type="cellIs" dxfId="3936" priority="778" operator="equal">
      <formula>"DOB not determined"</formula>
    </cfRule>
  </conditionalFormatting>
  <conditionalFormatting sqref="L121:N121">
    <cfRule type="cellIs" dxfId="3935" priority="779" operator="equal">
      <formula>"Not Determined"</formula>
    </cfRule>
  </conditionalFormatting>
  <conditionalFormatting sqref="K68:M68">
    <cfRule type="expression" dxfId="3934" priority="780">
      <formula>K68=30</formula>
    </cfRule>
  </conditionalFormatting>
  <conditionalFormatting sqref="K68:M68">
    <cfRule type="containsText" dxfId="3933" priority="781" operator="containsText" text="#VALUE!">
      <formula>NOT(ISERROR(SEARCH(("#VALUE!"),(K68))))</formula>
    </cfRule>
  </conditionalFormatting>
  <conditionalFormatting sqref="G282 L282">
    <cfRule type="cellIs" dxfId="3932" priority="782" operator="equal">
      <formula>"FALSE"</formula>
    </cfRule>
  </conditionalFormatting>
  <conditionalFormatting sqref="G282 L282">
    <cfRule type="cellIs" dxfId="3931" priority="783" operator="equal">
      <formula>"TRUE"</formula>
    </cfRule>
  </conditionalFormatting>
  <conditionalFormatting sqref="Q123:R123">
    <cfRule type="containsText" dxfId="3930" priority="784" operator="containsText" text="Not">
      <formula>NOT(ISERROR(SEARCH("Not",Q123)))</formula>
    </cfRule>
  </conditionalFormatting>
  <conditionalFormatting sqref="L121:N121">
    <cfRule type="expression" dxfId="3929" priority="785">
      <formula>L121&lt;2</formula>
    </cfRule>
  </conditionalFormatting>
  <conditionalFormatting sqref="Q123:R123">
    <cfRule type="expression" dxfId="3928" priority="786">
      <formula>Q123&lt;31</formula>
    </cfRule>
  </conditionalFormatting>
  <conditionalFormatting sqref="K991:M991">
    <cfRule type="cellIs" dxfId="3927" priority="787" operator="equal">
      <formula>"Input date sent"</formula>
    </cfRule>
  </conditionalFormatting>
  <conditionalFormatting sqref="N71:O82 N93:O104">
    <cfRule type="containsBlanks" dxfId="3926" priority="769">
      <formula>LEN(TRIM(N71))=0</formula>
    </cfRule>
    <cfRule type="cellIs" dxfId="3925" priority="772" operator="lessThan">
      <formula>$K$66</formula>
    </cfRule>
    <cfRule type="cellIs" dxfId="3924" priority="773" operator="greaterThan">
      <formula>$K$68</formula>
    </cfRule>
  </conditionalFormatting>
  <conditionalFormatting sqref="N84:O91">
    <cfRule type="cellIs" dxfId="3923" priority="770" operator="greaterThan">
      <formula>$K$66-1</formula>
    </cfRule>
    <cfRule type="cellIs" dxfId="3922" priority="771" operator="greaterThan">
      <formula>$K$66</formula>
    </cfRule>
  </conditionalFormatting>
  <conditionalFormatting sqref="N71:O82">
    <cfRule type="cellIs" dxfId="3921" priority="768" operator="greaterThan">
      <formula>$L$108</formula>
    </cfRule>
    <cfRule type="containsBlanks" dxfId="3920" priority="788">
      <formula>LEN(TRIM(N71))=0</formula>
    </cfRule>
  </conditionalFormatting>
  <conditionalFormatting sqref="N93:O104">
    <cfRule type="cellIs" dxfId="3919" priority="767" operator="greaterThan">
      <formula>$L$108</formula>
    </cfRule>
  </conditionalFormatting>
  <conditionalFormatting sqref="L122:N122">
    <cfRule type="cellIs" dxfId="3918" priority="766" operator="greaterThan">
      <formula>$Q$122</formula>
    </cfRule>
  </conditionalFormatting>
  <conditionalFormatting sqref="L269:N269">
    <cfRule type="containsBlanks" dxfId="3917" priority="764">
      <formula>LEN(TRIM(L269))=0</formula>
    </cfRule>
    <cfRule type="cellIs" dxfId="3916" priority="765" operator="lessThan">
      <formula>$Q$269</formula>
    </cfRule>
  </conditionalFormatting>
  <conditionalFormatting sqref="Q129:R129">
    <cfRule type="cellIs" dxfId="3915" priority="762" operator="equal">
      <formula>"12/30/3796"</formula>
    </cfRule>
  </conditionalFormatting>
  <conditionalFormatting sqref="Q129:R129">
    <cfRule type="cellIs" dxfId="3914" priority="763" operator="equal">
      <formula>"Not Determined"</formula>
    </cfRule>
  </conditionalFormatting>
  <conditionalFormatting sqref="Q270:R270">
    <cfRule type="expression" dxfId="3913" priority="760">
      <formula>Q270=693596</formula>
    </cfRule>
  </conditionalFormatting>
  <conditionalFormatting sqref="Q270:R270">
    <cfRule type="cellIs" dxfId="3912" priority="761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3911" priority="775" operator="equal">
      <formula>"N/A"</formula>
    </cfRule>
    <cfRule type="cellIs" dxfId="3910" priority="776" operator="equal">
      <formula>100%</formula>
    </cfRule>
    <cfRule type="cellIs" dxfId="3909" priority="777" operator="lessThan">
      <formula>"100%"</formula>
    </cfRule>
  </conditionalFormatting>
  <conditionalFormatting sqref="Q6">
    <cfRule type="containsText" dxfId="3908" priority="756" operator="containsText" text="119">
      <formula>NOT(ISERROR(SEARCH(("119"),(Q6))))</formula>
    </cfRule>
  </conditionalFormatting>
  <conditionalFormatting sqref="D8:F8 J6 I8:J8">
    <cfRule type="containsText" dxfId="3907" priority="757" operator="containsText" text="Reeval">
      <formula>NOT(ISERROR(SEARCH(("Reeval"),(D6))))</formula>
    </cfRule>
  </conditionalFormatting>
  <conditionalFormatting sqref="D8:F8 J6 I8:J8">
    <cfRule type="containsText" dxfId="3906" priority="758" operator="containsText" text="Initial">
      <formula>NOT(ISERROR(SEARCH(("Initial"),(D6))))</formula>
    </cfRule>
  </conditionalFormatting>
  <conditionalFormatting sqref="A5:C5 J3:J4">
    <cfRule type="cellIs" dxfId="3905" priority="755" operator="equal">
      <formula>"Confidential"</formula>
    </cfRule>
  </conditionalFormatting>
  <conditionalFormatting sqref="T15:U15">
    <cfRule type="containsText" dxfId="3904" priority="754" operator="containsText" text="Select">
      <formula>NOT(ISERROR(SEARCH("Select",T15)))</formula>
    </cfRule>
  </conditionalFormatting>
  <conditionalFormatting sqref="T21:U21">
    <cfRule type="containsText" dxfId="3903" priority="753" operator="containsText" text="Select">
      <formula>NOT(ISERROR(SEARCH("Select",T21)))</formula>
    </cfRule>
  </conditionalFormatting>
  <conditionalFormatting sqref="T28:U28">
    <cfRule type="containsText" dxfId="3902" priority="752" operator="containsText" text="Select">
      <formula>NOT(ISERROR(SEARCH("Select",T28)))</formula>
    </cfRule>
  </conditionalFormatting>
  <conditionalFormatting sqref="T37:U37">
    <cfRule type="containsText" dxfId="3901" priority="751" operator="containsText" text="Select">
      <formula>NOT(ISERROR(SEARCH("Select",T37)))</formula>
    </cfRule>
  </conditionalFormatting>
  <conditionalFormatting sqref="T40:U40">
    <cfRule type="containsText" dxfId="3900" priority="750" operator="containsText" text="Select">
      <formula>NOT(ISERROR(SEARCH("Select",T40)))</formula>
    </cfRule>
  </conditionalFormatting>
  <conditionalFormatting sqref="T43:U43">
    <cfRule type="containsText" dxfId="3899" priority="749" operator="containsText" text="Select">
      <formula>NOT(ISERROR(SEARCH("Select",T43)))</formula>
    </cfRule>
  </conditionalFormatting>
  <conditionalFormatting sqref="G55:G61">
    <cfRule type="cellIs" dxfId="3898" priority="748" operator="equal">
      <formula>"TRUE"</formula>
    </cfRule>
  </conditionalFormatting>
  <conditionalFormatting sqref="T53:U53">
    <cfRule type="containsText" dxfId="3897" priority="747" operator="containsText" text="Select">
      <formula>NOT(ISERROR(SEARCH("Select",T53)))</formula>
    </cfRule>
  </conditionalFormatting>
  <conditionalFormatting sqref="O48:P48 O52:P52 O56:P56 O60:P60">
    <cfRule type="containsText" dxfId="3896" priority="746" operator="containsText" text="Select">
      <formula>NOT(ISERROR(SEARCH("Select",O48)))</formula>
    </cfRule>
  </conditionalFormatting>
  <conditionalFormatting sqref="T66:U66">
    <cfRule type="containsText" dxfId="3895" priority="745" operator="containsText" text="Select">
      <formula>NOT(ISERROR(SEARCH("Select",T66)))</formula>
    </cfRule>
  </conditionalFormatting>
  <conditionalFormatting sqref="T73:U73">
    <cfRule type="containsText" dxfId="3894" priority="744" operator="containsText" text="Select">
      <formula>NOT(ISERROR(SEARCH("Select",T73)))</formula>
    </cfRule>
  </conditionalFormatting>
  <conditionalFormatting sqref="T85:U85">
    <cfRule type="containsText" dxfId="3893" priority="743" operator="containsText" text="Select">
      <formula>NOT(ISERROR(SEARCH("Select",T85)))</formula>
    </cfRule>
  </conditionalFormatting>
  <conditionalFormatting sqref="T95:U95">
    <cfRule type="containsText" dxfId="3892" priority="742" operator="containsText" text="Select">
      <formula>NOT(ISERROR(SEARCH("Select",T95)))</formula>
    </cfRule>
  </conditionalFormatting>
  <conditionalFormatting sqref="T106:U106">
    <cfRule type="containsText" dxfId="3891" priority="741" operator="containsText" text="Select">
      <formula>NOT(ISERROR(SEARCH("Select",T106)))</formula>
    </cfRule>
  </conditionalFormatting>
  <conditionalFormatting sqref="T110:U110">
    <cfRule type="containsText" dxfId="3890" priority="740" operator="containsText" text="Select">
      <formula>NOT(ISERROR(SEARCH("Select",T110)))</formula>
    </cfRule>
  </conditionalFormatting>
  <conditionalFormatting sqref="T113:U113">
    <cfRule type="containsText" dxfId="3889" priority="739" operator="containsText" text="Select">
      <formula>NOT(ISERROR(SEARCH("Select",T113)))</formula>
    </cfRule>
  </conditionalFormatting>
  <conditionalFormatting sqref="T116:U116">
    <cfRule type="containsText" dxfId="3888" priority="738" operator="containsText" text="Select">
      <formula>NOT(ISERROR(SEARCH("Select",T116)))</formula>
    </cfRule>
  </conditionalFormatting>
  <conditionalFormatting sqref="T119:U119">
    <cfRule type="containsText" dxfId="3887" priority="737" operator="containsText" text="Select">
      <formula>NOT(ISERROR(SEARCH("Select",T119)))</formula>
    </cfRule>
  </conditionalFormatting>
  <conditionalFormatting sqref="T122:U122">
    <cfRule type="containsText" dxfId="3886" priority="736" operator="containsText" text="Select">
      <formula>NOT(ISERROR(SEARCH("Select",T122)))</formula>
    </cfRule>
  </conditionalFormatting>
  <conditionalFormatting sqref="T125:U125">
    <cfRule type="containsText" dxfId="3885" priority="735" operator="containsText" text="Select">
      <formula>NOT(ISERROR(SEARCH("Select",T125)))</formula>
    </cfRule>
  </conditionalFormatting>
  <conditionalFormatting sqref="T128:U128">
    <cfRule type="containsText" dxfId="3884" priority="734" operator="containsText" text="Select">
      <formula>NOT(ISERROR(SEARCH("Select",T128)))</formula>
    </cfRule>
  </conditionalFormatting>
  <conditionalFormatting sqref="T131:U131">
    <cfRule type="containsText" dxfId="3883" priority="733" operator="containsText" text="Select">
      <formula>NOT(ISERROR(SEARCH("Select",T131)))</formula>
    </cfRule>
  </conditionalFormatting>
  <conditionalFormatting sqref="T138:U138">
    <cfRule type="containsText" dxfId="3882" priority="732" operator="containsText" text="Select">
      <formula>NOT(ISERROR(SEARCH("Select",T138)))</formula>
    </cfRule>
  </conditionalFormatting>
  <conditionalFormatting sqref="M145:N145">
    <cfRule type="containsText" dxfId="3881" priority="731" operator="containsText" text="Select">
      <formula>NOT(ISERROR(SEARCH("Select",M145)))</formula>
    </cfRule>
  </conditionalFormatting>
  <conditionalFormatting sqref="M149:N149">
    <cfRule type="containsText" dxfId="3880" priority="730" operator="containsText" text="Select">
      <formula>NOT(ISERROR(SEARCH("Select",M149)))</formula>
    </cfRule>
  </conditionalFormatting>
  <conditionalFormatting sqref="M153:N153">
    <cfRule type="containsText" dxfId="3879" priority="729" operator="containsText" text="Select">
      <formula>NOT(ISERROR(SEARCH("Select",M153)))</formula>
    </cfRule>
  </conditionalFormatting>
  <conditionalFormatting sqref="M157:N157">
    <cfRule type="containsText" dxfId="3878" priority="728" operator="containsText" text="Select">
      <formula>NOT(ISERROR(SEARCH("Select",M157)))</formula>
    </cfRule>
  </conditionalFormatting>
  <conditionalFormatting sqref="M161:N161">
    <cfRule type="containsText" dxfId="3877" priority="727" operator="containsText" text="Select">
      <formula>NOT(ISERROR(SEARCH("Select",M161)))</formula>
    </cfRule>
  </conditionalFormatting>
  <conditionalFormatting sqref="M165:N165">
    <cfRule type="containsText" dxfId="3876" priority="726" operator="containsText" text="Select">
      <formula>NOT(ISERROR(SEARCH("Select",M165)))</formula>
    </cfRule>
  </conditionalFormatting>
  <conditionalFormatting sqref="M169:N169">
    <cfRule type="containsText" dxfId="3875" priority="725" operator="containsText" text="Select">
      <formula>NOT(ISERROR(SEARCH("Select",M169)))</formula>
    </cfRule>
  </conditionalFormatting>
  <conditionalFormatting sqref="M173:N173">
    <cfRule type="containsText" dxfId="3874" priority="724" operator="containsText" text="Select">
      <formula>NOT(ISERROR(SEARCH("Select",M173)))</formula>
    </cfRule>
  </conditionalFormatting>
  <conditionalFormatting sqref="M177:N177">
    <cfRule type="containsText" dxfId="3873" priority="723" operator="containsText" text="Select">
      <formula>NOT(ISERROR(SEARCH("Select",M177)))</formula>
    </cfRule>
  </conditionalFormatting>
  <conditionalFormatting sqref="M181:N181">
    <cfRule type="containsText" dxfId="3872" priority="722" operator="containsText" text="Select">
      <formula>NOT(ISERROR(SEARCH("Select",M181)))</formula>
    </cfRule>
  </conditionalFormatting>
  <conditionalFormatting sqref="M189:N189">
    <cfRule type="containsText" dxfId="3871" priority="721" operator="containsText" text="Select">
      <formula>NOT(ISERROR(SEARCH("Select",M189)))</formula>
    </cfRule>
  </conditionalFormatting>
  <conditionalFormatting sqref="M193:N193">
    <cfRule type="containsText" dxfId="3870" priority="720" operator="containsText" text="Select">
      <formula>NOT(ISERROR(SEARCH("Select",M193)))</formula>
    </cfRule>
  </conditionalFormatting>
  <conditionalFormatting sqref="M197:N197">
    <cfRule type="containsText" dxfId="3869" priority="719" operator="containsText" text="Select">
      <formula>NOT(ISERROR(SEARCH("Select",M197)))</formula>
    </cfRule>
  </conditionalFormatting>
  <conditionalFormatting sqref="M201:N201">
    <cfRule type="containsText" dxfId="3868" priority="718" operator="containsText" text="Select">
      <formula>NOT(ISERROR(SEARCH("Select",M201)))</formula>
    </cfRule>
  </conditionalFormatting>
  <conditionalFormatting sqref="M205:N205">
    <cfRule type="containsText" dxfId="3867" priority="717" operator="containsText" text="Select">
      <formula>NOT(ISERROR(SEARCH("Select",M205)))</formula>
    </cfRule>
  </conditionalFormatting>
  <conditionalFormatting sqref="M209:N209">
    <cfRule type="containsText" dxfId="3866" priority="716" operator="containsText" text="Select">
      <formula>NOT(ISERROR(SEARCH("Select",M209)))</formula>
    </cfRule>
  </conditionalFormatting>
  <conditionalFormatting sqref="I217:J217">
    <cfRule type="containsText" dxfId="3865" priority="715" operator="containsText" text="Select">
      <formula>NOT(ISERROR(SEARCH("Select",I217)))</formula>
    </cfRule>
  </conditionalFormatting>
  <conditionalFormatting sqref="O222:P222">
    <cfRule type="containsText" dxfId="3864" priority="714" operator="containsText" text="Select">
      <formula>NOT(ISERROR(SEARCH("Select",O222)))</formula>
    </cfRule>
  </conditionalFormatting>
  <conditionalFormatting sqref="I222:J222">
    <cfRule type="containsText" dxfId="3863" priority="712" operator="containsText" text="Select">
      <formula>NOT(ISERROR(SEARCH("Select",I222)))</formula>
    </cfRule>
  </conditionalFormatting>
  <conditionalFormatting sqref="O217:P217">
    <cfRule type="containsText" dxfId="3862" priority="713" operator="containsText" text="Select">
      <formula>NOT(ISERROR(SEARCH("Select",O217)))</formula>
    </cfRule>
  </conditionalFormatting>
  <conditionalFormatting sqref="I217:J217 O217:P217 O222:P222 I222:J222">
    <cfRule type="containsText" dxfId="3861" priority="711" operator="containsText" text="No">
      <formula>NOT(ISERROR(SEARCH("No",I217)))</formula>
    </cfRule>
  </conditionalFormatting>
  <conditionalFormatting sqref="I237:J237">
    <cfRule type="containsText" dxfId="3860" priority="710" operator="containsText" text="Select">
      <formula>NOT(ISERROR(SEARCH("Select",I237)))</formula>
    </cfRule>
  </conditionalFormatting>
  <conditionalFormatting sqref="O242:P242">
    <cfRule type="containsText" dxfId="3859" priority="709" operator="containsText" text="Select">
      <formula>NOT(ISERROR(SEARCH("Select",O242)))</formula>
    </cfRule>
  </conditionalFormatting>
  <conditionalFormatting sqref="I242:J242">
    <cfRule type="containsText" dxfId="3858" priority="707" operator="containsText" text="Select">
      <formula>NOT(ISERROR(SEARCH("Select",I242)))</formula>
    </cfRule>
  </conditionalFormatting>
  <conditionalFormatting sqref="O237:P237">
    <cfRule type="containsText" dxfId="3857" priority="708" operator="containsText" text="Select">
      <formula>NOT(ISERROR(SEARCH("Select",O237)))</formula>
    </cfRule>
  </conditionalFormatting>
  <conditionalFormatting sqref="N251:Q251">
    <cfRule type="containsText" dxfId="3856" priority="706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3855" priority="705" operator="containsText" text="Select">
      <formula>NOT(ISERROR(SEARCH("Select",I237)))</formula>
    </cfRule>
  </conditionalFormatting>
  <conditionalFormatting sqref="J283:K283">
    <cfRule type="containsText" dxfId="3854" priority="704" operator="containsText" text="Select">
      <formula>NOT(ISERROR(SEARCH("Select",J283)))</formula>
    </cfRule>
  </conditionalFormatting>
  <conditionalFormatting sqref="P107:Q107">
    <cfRule type="containsText" dxfId="3853" priority="702" operator="containsText" text="No">
      <formula>NOT(ISERROR(SEARCH("No",P107)))</formula>
    </cfRule>
    <cfRule type="containsText" dxfId="3852" priority="703" operator="containsText" text="Select">
      <formula>NOT(ISERROR(SEARCH("Select",P107)))</formula>
    </cfRule>
  </conditionalFormatting>
  <conditionalFormatting sqref="O60:P60 O56:P56 O52:P52 O48:P48">
    <cfRule type="containsText" dxfId="3851" priority="701" operator="containsText" text="No">
      <formula>NOT(ISERROR(SEARCH("No",O48)))</formula>
    </cfRule>
  </conditionalFormatting>
  <conditionalFormatting sqref="I217:J217 O217:P217 I222:J222 O222:P222">
    <cfRule type="containsText" dxfId="3850" priority="700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3849" priority="699" operator="containsText" text="Unexcuse">
      <formula>NOT(ISERROR(SEARCH("Unexcuse",I237)))</formula>
    </cfRule>
  </conditionalFormatting>
  <conditionalFormatting sqref="L10:M10">
    <cfRule type="containsText" dxfId="3848" priority="698" operator="containsText" text="Select">
      <formula>NOT(ISERROR(SEARCH("Select",L10)))</formula>
    </cfRule>
  </conditionalFormatting>
  <conditionalFormatting sqref="L10:M10">
    <cfRule type="containsText" dxfId="3847" priority="697" operator="containsText" text="No">
      <formula>NOT(ISERROR(SEARCH("No",L10)))</formula>
    </cfRule>
  </conditionalFormatting>
  <conditionalFormatting sqref="O292:P292">
    <cfRule type="containsText" dxfId="3846" priority="695" operator="containsText" text="Select">
      <formula>NOT(ISERROR(SEARCH("Select",O292)))</formula>
    </cfRule>
  </conditionalFormatting>
  <conditionalFormatting sqref="N570:O570">
    <cfRule type="containsText" dxfId="3845" priority="691" operator="containsText" text="Select">
      <formula>NOT(ISERROR(SEARCH("Select",N570)))</formula>
    </cfRule>
  </conditionalFormatting>
  <conditionalFormatting sqref="I607:J607">
    <cfRule type="containsText" dxfId="3844" priority="672" operator="containsText" text="Select">
      <formula>NOT(ISERROR(SEARCH("Select",I607)))</formula>
    </cfRule>
  </conditionalFormatting>
  <conditionalFormatting sqref="N574:O574">
    <cfRule type="containsText" dxfId="3843" priority="689" operator="containsText" text="Select">
      <formula>NOT(ISERROR(SEARCH("Select",N574)))</formula>
    </cfRule>
  </conditionalFormatting>
  <conditionalFormatting sqref="O292:P292 J283:K283">
    <cfRule type="containsText" dxfId="3842" priority="696" operator="containsText" text="No">
      <formula>NOT(ISERROR(SEARCH("No",J283)))</formula>
    </cfRule>
  </conditionalFormatting>
  <conditionalFormatting sqref="I423:J423">
    <cfRule type="containsText" dxfId="3841" priority="366" operator="containsText" text="Select">
      <formula>NOT(ISERROR(SEARCH("Select",I423)))</formula>
    </cfRule>
  </conditionalFormatting>
  <conditionalFormatting sqref="I347:J347">
    <cfRule type="containsText" dxfId="3840" priority="489" operator="containsText" text="No">
      <formula>NOT(ISERROR(SEARCH("No",I347)))</formula>
    </cfRule>
  </conditionalFormatting>
  <conditionalFormatting sqref="O401:P402">
    <cfRule type="containsText" dxfId="3839" priority="391" operator="containsText" text="Select">
      <formula>NOT(ISERROR(SEARCH("Select",O401)))</formula>
    </cfRule>
  </conditionalFormatting>
  <conditionalFormatting sqref="O401:P402">
    <cfRule type="containsText" dxfId="3838" priority="390" operator="containsText" text="No">
      <formula>NOT(ISERROR(SEARCH("No",O401)))</formula>
    </cfRule>
  </conditionalFormatting>
  <conditionalFormatting sqref="N385:O385">
    <cfRule type="containsText" dxfId="3837" priority="416" operator="containsText" text="Select">
      <formula>NOT(ISERROR(SEARCH("Select",N385)))</formula>
    </cfRule>
  </conditionalFormatting>
  <conditionalFormatting sqref="N385:O385">
    <cfRule type="containsText" dxfId="3836" priority="415" operator="containsText" text="No">
      <formula>NOT(ISERROR(SEARCH("No",N385)))</formula>
    </cfRule>
  </conditionalFormatting>
  <conditionalFormatting sqref="J363:K364 J368:K371">
    <cfRule type="containsText" dxfId="3835" priority="464" operator="containsText" text="No">
      <formula>NOT(ISERROR(SEARCH("No",J363)))</formula>
    </cfRule>
  </conditionalFormatting>
  <conditionalFormatting sqref="I362:J362">
    <cfRule type="containsText" dxfId="3834" priority="463" operator="containsText" text="Select">
      <formula>NOT(ISERROR(SEARCH("Select",I362)))</formula>
    </cfRule>
  </conditionalFormatting>
  <conditionalFormatting sqref="I423:J423">
    <cfRule type="containsText" dxfId="3833" priority="365" operator="containsText" text="No">
      <formula>NOT(ISERROR(SEARCH("No",I423)))</formula>
    </cfRule>
  </conditionalFormatting>
  <conditionalFormatting sqref="O340:P340">
    <cfRule type="containsText" dxfId="3832" priority="488" operator="containsText" text="Select">
      <formula>NOT(ISERROR(SEARCH("Select",O340)))</formula>
    </cfRule>
  </conditionalFormatting>
  <conditionalFormatting sqref="O325:P326">
    <cfRule type="containsText" dxfId="3831" priority="514" operator="containsText" text="No">
      <formula>NOT(ISERROR(SEARCH("No",O325)))</formula>
    </cfRule>
  </conditionalFormatting>
  <conditionalFormatting sqref="N324:O324">
    <cfRule type="containsText" dxfId="3830" priority="513" operator="containsText" text="Select">
      <formula>NOT(ISERROR(SEARCH("Select",N324)))</formula>
    </cfRule>
  </conditionalFormatting>
  <conditionalFormatting sqref="N309:O309">
    <cfRule type="containsText" dxfId="3829" priority="539" operator="containsText" text="No">
      <formula>NOT(ISERROR(SEARCH("No",N309)))</formula>
    </cfRule>
  </conditionalFormatting>
  <conditionalFormatting sqref="O314:P314">
    <cfRule type="containsText" dxfId="3828" priority="538" operator="containsText" text="Select">
      <formula>NOT(ISERROR(SEARCH("Select",O314)))</formula>
    </cfRule>
  </conditionalFormatting>
  <conditionalFormatting sqref="J302:K302">
    <cfRule type="containsText" dxfId="3827" priority="563" operator="containsText" text="Select">
      <formula>NOT(ISERROR(SEARCH("Select",J302)))</formula>
    </cfRule>
  </conditionalFormatting>
  <conditionalFormatting sqref="I282:J282">
    <cfRule type="containsText" dxfId="3826" priority="591" operator="containsText" text="Select">
      <formula>NOT(ISERROR(SEARCH("Select",I282)))</formula>
    </cfRule>
  </conditionalFormatting>
  <conditionalFormatting sqref="I282:J282">
    <cfRule type="containsText" dxfId="3825" priority="590" operator="containsText" text="No">
      <formula>NOT(ISERROR(SEARCH("No",I282)))</formula>
    </cfRule>
  </conditionalFormatting>
  <conditionalFormatting sqref="N566:O566">
    <cfRule type="containsText" dxfId="3824" priority="693" operator="containsText" text="Select">
      <formula>NOT(ISERROR(SEARCH("Select",N566)))</formula>
    </cfRule>
  </conditionalFormatting>
  <conditionalFormatting sqref="N566:O566">
    <cfRule type="containsText" dxfId="3823" priority="694" operator="containsText" text="No">
      <formula>NOT(ISERROR(SEARCH("No",N566)))</formula>
    </cfRule>
  </conditionalFormatting>
  <conditionalFormatting sqref="N570:O570">
    <cfRule type="containsText" dxfId="3822" priority="692" operator="containsText" text="No">
      <formula>NOT(ISERROR(SEARCH("No",N570)))</formula>
    </cfRule>
  </conditionalFormatting>
  <conditionalFormatting sqref="N574:O574">
    <cfRule type="containsText" dxfId="3821" priority="690" operator="containsText" text="No">
      <formula>NOT(ISERROR(SEARCH("No",N574)))</formula>
    </cfRule>
  </conditionalFormatting>
  <conditionalFormatting sqref="N584:O584">
    <cfRule type="containsText" dxfId="3820" priority="685" operator="containsText" text="Select">
      <formula>NOT(ISERROR(SEARCH("Select",N584)))</formula>
    </cfRule>
  </conditionalFormatting>
  <conditionalFormatting sqref="N588:O588">
    <cfRule type="containsText" dxfId="3819" priority="683" operator="containsText" text="Select">
      <formula>NOT(ISERROR(SEARCH("Select",N588)))</formula>
    </cfRule>
  </conditionalFormatting>
  <conditionalFormatting sqref="N580:O580">
    <cfRule type="containsText" dxfId="3818" priority="687" operator="containsText" text="Select">
      <formula>NOT(ISERROR(SEARCH("Select",N580)))</formula>
    </cfRule>
  </conditionalFormatting>
  <conditionalFormatting sqref="N580:O580">
    <cfRule type="containsText" dxfId="3817" priority="688" operator="containsText" text="No">
      <formula>NOT(ISERROR(SEARCH("No",N580)))</formula>
    </cfRule>
  </conditionalFormatting>
  <conditionalFormatting sqref="N584:O584">
    <cfRule type="containsText" dxfId="3816" priority="686" operator="containsText" text="No">
      <formula>NOT(ISERROR(SEARCH("No",N584)))</formula>
    </cfRule>
  </conditionalFormatting>
  <conditionalFormatting sqref="N588:O588">
    <cfRule type="containsText" dxfId="3815" priority="684" operator="containsText" text="No">
      <formula>NOT(ISERROR(SEARCH("No",N588)))</formula>
    </cfRule>
  </conditionalFormatting>
  <conditionalFormatting sqref="I597:J597">
    <cfRule type="containsText" dxfId="3814" priority="682" operator="containsText" text="Select">
      <formula>NOT(ISERROR(SEARCH("Select",I597)))</formula>
    </cfRule>
  </conditionalFormatting>
  <conditionalFormatting sqref="I597:J597">
    <cfRule type="containsText" dxfId="3813" priority="681" operator="containsText" text="Not Addressed">
      <formula>NOT(ISERROR(SEARCH("Not Addressed",I597)))</formula>
    </cfRule>
  </conditionalFormatting>
  <conditionalFormatting sqref="N607:O607">
    <cfRule type="containsText" dxfId="3812" priority="680" operator="containsText" text="Select">
      <formula>NOT(ISERROR(SEARCH("Select",N607)))</formula>
    </cfRule>
  </conditionalFormatting>
  <conditionalFormatting sqref="N607:O607">
    <cfRule type="containsText" dxfId="3811" priority="679" operator="containsText" text="Not Addressed">
      <formula>NOT(ISERROR(SEARCH("Not Addressed",N607)))</formula>
    </cfRule>
  </conditionalFormatting>
  <conditionalFormatting sqref="N597:O597">
    <cfRule type="containsText" dxfId="3810" priority="678" operator="containsText" text="Select">
      <formula>NOT(ISERROR(SEARCH("Select",N597)))</formula>
    </cfRule>
  </conditionalFormatting>
  <conditionalFormatting sqref="N597:O597">
    <cfRule type="containsText" dxfId="3809" priority="677" operator="containsText" text="Not Addressed">
      <formula>NOT(ISERROR(SEARCH("Not Addressed",N597)))</formula>
    </cfRule>
  </conditionalFormatting>
  <conditionalFormatting sqref="I602:J602">
    <cfRule type="containsText" dxfId="3808" priority="676" operator="containsText" text="Select">
      <formula>NOT(ISERROR(SEARCH("Select",I602)))</formula>
    </cfRule>
  </conditionalFormatting>
  <conditionalFormatting sqref="I602:J602">
    <cfRule type="containsText" dxfId="3807" priority="675" operator="containsText" text="Not Addressed">
      <formula>NOT(ISERROR(SEARCH("Not Addressed",I602)))</formula>
    </cfRule>
  </conditionalFormatting>
  <conditionalFormatting sqref="N602:O602">
    <cfRule type="containsText" dxfId="3806" priority="674" operator="containsText" text="Select">
      <formula>NOT(ISERROR(SEARCH("Select",N602)))</formula>
    </cfRule>
  </conditionalFormatting>
  <conditionalFormatting sqref="N602:O602">
    <cfRule type="containsText" dxfId="3805" priority="673" operator="containsText" text="Not Addressed">
      <formula>NOT(ISERROR(SEARCH("Not Addressed",N602)))</formula>
    </cfRule>
  </conditionalFormatting>
  <conditionalFormatting sqref="I607:J607">
    <cfRule type="containsText" dxfId="3804" priority="671" operator="containsText" text="Not Addressed">
      <formula>NOT(ISERROR(SEARCH("Not Addressed",I607)))</formula>
    </cfRule>
  </conditionalFormatting>
  <conditionalFormatting sqref="I612:J612">
    <cfRule type="containsText" dxfId="3803" priority="670" operator="containsText" text="Select">
      <formula>NOT(ISERROR(SEARCH("Select",I612)))</formula>
    </cfRule>
  </conditionalFormatting>
  <conditionalFormatting sqref="I612:J612">
    <cfRule type="containsText" dxfId="3802" priority="669" operator="containsText" text="Not Addressed">
      <formula>NOT(ISERROR(SEARCH("Not Addressed",I612)))</formula>
    </cfRule>
  </conditionalFormatting>
  <conditionalFormatting sqref="I618:L618">
    <cfRule type="containsText" dxfId="3801" priority="667" operator="containsText" text="Not Addressed">
      <formula>NOT(ISERROR(SEARCH("Not Addressed",I618)))</formula>
    </cfRule>
    <cfRule type="containsText" dxfId="3800" priority="668" operator="containsText" text="Select">
      <formula>NOT(ISERROR(SEARCH("Select",I618)))</formula>
    </cfRule>
  </conditionalFormatting>
  <conditionalFormatting sqref="N624:O624">
    <cfRule type="endsWith" dxfId="3799" priority="664" operator="endsWith" text="Addressed">
      <formula>RIGHT(N624,LEN("Addressed"))="Addressed"</formula>
    </cfRule>
    <cfRule type="containsText" dxfId="3798" priority="665" operator="containsText" text="Select">
      <formula>NOT(ISERROR(SEARCH("Select",N624)))</formula>
    </cfRule>
  </conditionalFormatting>
  <conditionalFormatting sqref="N624:O624">
    <cfRule type="endsWith" dxfId="3797" priority="666" operator="endsWith" text="No">
      <formula>RIGHT(N624,LEN("No"))="No"</formula>
    </cfRule>
  </conditionalFormatting>
  <conditionalFormatting sqref="N632:O632 N628:O628">
    <cfRule type="endsWith" dxfId="3796" priority="661" operator="endsWith" text="Addressed">
      <formula>RIGHT(N628,LEN("Addressed"))="Addressed"</formula>
    </cfRule>
    <cfRule type="containsText" dxfId="3795" priority="662" operator="containsText" text="Select">
      <formula>NOT(ISERROR(SEARCH("Select",N628)))</formula>
    </cfRule>
  </conditionalFormatting>
  <conditionalFormatting sqref="N632:O632 N628:O628">
    <cfRule type="endsWith" dxfId="3794" priority="663" operator="endsWith" text="No">
      <formula>RIGHT(N628,LEN("No"))="No"</formula>
    </cfRule>
  </conditionalFormatting>
  <conditionalFormatting sqref="I645:J645">
    <cfRule type="endsWith" dxfId="3793" priority="658" operator="endsWith" text="No">
      <formula>RIGHT(I645,LEN("No"))="No"</formula>
    </cfRule>
    <cfRule type="containsText" dxfId="3792" priority="660" operator="containsText" text="Select">
      <formula>NOT(ISERROR(SEARCH("Select",I645)))</formula>
    </cfRule>
  </conditionalFormatting>
  <conditionalFormatting sqref="I645:J645">
    <cfRule type="containsText" dxfId="3791" priority="659" operator="containsText" text="Not Addressed">
      <formula>NOT(ISERROR(SEARCH("Not Addressed",I645)))</formula>
    </cfRule>
  </conditionalFormatting>
  <conditionalFormatting sqref="N645:O645">
    <cfRule type="endsWith" dxfId="3790" priority="655" operator="endsWith" text="No">
      <formula>RIGHT(N645,LEN("No"))="No"</formula>
    </cfRule>
    <cfRule type="containsText" dxfId="3789" priority="657" operator="containsText" text="Select">
      <formula>NOT(ISERROR(SEARCH("Select",N645)))</formula>
    </cfRule>
  </conditionalFormatting>
  <conditionalFormatting sqref="N645:O645">
    <cfRule type="containsText" dxfId="3788" priority="656" operator="containsText" text="Not Addressed">
      <formula>NOT(ISERROR(SEARCH("Not Addressed",N645)))</formula>
    </cfRule>
  </conditionalFormatting>
  <conditionalFormatting sqref="I650:J650">
    <cfRule type="endsWith" dxfId="3787" priority="652" operator="endsWith" text="No">
      <formula>RIGHT(I650,LEN("No"))="No"</formula>
    </cfRule>
    <cfRule type="containsText" dxfId="3786" priority="654" operator="containsText" text="Select">
      <formula>NOT(ISERROR(SEARCH("Select",I650)))</formula>
    </cfRule>
  </conditionalFormatting>
  <conditionalFormatting sqref="I650:J650">
    <cfRule type="containsText" dxfId="3785" priority="653" operator="containsText" text="Not Addressed">
      <formula>NOT(ISERROR(SEARCH("Not Addressed",I650)))</formula>
    </cfRule>
  </conditionalFormatting>
  <conditionalFormatting sqref="I660:J660">
    <cfRule type="endsWith" dxfId="3784" priority="649" operator="endsWith" text="No">
      <formula>RIGHT(I660,LEN("No"))="No"</formula>
    </cfRule>
    <cfRule type="containsText" dxfId="3783" priority="651" operator="containsText" text="Select">
      <formula>NOT(ISERROR(SEARCH("Select",I660)))</formula>
    </cfRule>
  </conditionalFormatting>
  <conditionalFormatting sqref="I660:J660">
    <cfRule type="containsText" dxfId="3782" priority="650" operator="containsText" text="Not Addressed">
      <formula>NOT(ISERROR(SEARCH("Not Addressed",I660)))</formula>
    </cfRule>
  </conditionalFormatting>
  <conditionalFormatting sqref="N660:O660">
    <cfRule type="endsWith" dxfId="3781" priority="646" operator="endsWith" text="No">
      <formula>RIGHT(N660,LEN("No"))="No"</formula>
    </cfRule>
    <cfRule type="containsText" dxfId="3780" priority="648" operator="containsText" text="Select">
      <formula>NOT(ISERROR(SEARCH("Select",N660)))</formula>
    </cfRule>
  </conditionalFormatting>
  <conditionalFormatting sqref="N660:O660">
    <cfRule type="containsText" dxfId="3779" priority="647" operator="containsText" text="Not Addressed">
      <formula>NOT(ISERROR(SEARCH("Not Addressed",N660)))</formula>
    </cfRule>
  </conditionalFormatting>
  <conditionalFormatting sqref="I665:J665">
    <cfRule type="endsWith" dxfId="3778" priority="643" operator="endsWith" text="No">
      <formula>RIGHT(I665,LEN("No"))="No"</formula>
    </cfRule>
    <cfRule type="containsText" dxfId="3777" priority="645" operator="containsText" text="Select">
      <formula>NOT(ISERROR(SEARCH("Select",I665)))</formula>
    </cfRule>
  </conditionalFormatting>
  <conditionalFormatting sqref="I665:J665">
    <cfRule type="containsText" dxfId="3776" priority="644" operator="containsText" text="Not Addressed">
      <formula>NOT(ISERROR(SEARCH("Not Addressed",I665)))</formula>
    </cfRule>
  </conditionalFormatting>
  <conditionalFormatting sqref="I676:J676">
    <cfRule type="endsWith" dxfId="3775" priority="640" operator="endsWith" text="No">
      <formula>RIGHT(I676,LEN("No"))="No"</formula>
    </cfRule>
    <cfRule type="containsText" dxfId="3774" priority="642" operator="containsText" text="Select">
      <formula>NOT(ISERROR(SEARCH("Select",I676)))</formula>
    </cfRule>
  </conditionalFormatting>
  <conditionalFormatting sqref="I676:J676">
    <cfRule type="containsText" dxfId="3773" priority="641" operator="containsText" text="Not Addressed">
      <formula>NOT(ISERROR(SEARCH("Not Addressed",I676)))</formula>
    </cfRule>
  </conditionalFormatting>
  <conditionalFormatting sqref="N676:O676">
    <cfRule type="endsWith" dxfId="3772" priority="637" operator="endsWith" text="No">
      <formula>RIGHT(N676,LEN("No"))="No"</formula>
    </cfRule>
    <cfRule type="containsText" dxfId="3771" priority="639" operator="containsText" text="Select">
      <formula>NOT(ISERROR(SEARCH("Select",N676)))</formula>
    </cfRule>
  </conditionalFormatting>
  <conditionalFormatting sqref="N676:O676">
    <cfRule type="containsText" dxfId="3770" priority="638" operator="containsText" text="Not Addressed">
      <formula>NOT(ISERROR(SEARCH("Not Addressed",N676)))</formula>
    </cfRule>
  </conditionalFormatting>
  <conditionalFormatting sqref="I681:J681">
    <cfRule type="endsWith" dxfId="3769" priority="634" operator="endsWith" text="No">
      <formula>RIGHT(I681,LEN("No"))="No"</formula>
    </cfRule>
    <cfRule type="containsText" dxfId="3768" priority="636" operator="containsText" text="Select">
      <formula>NOT(ISERROR(SEARCH("Select",I681)))</formula>
    </cfRule>
  </conditionalFormatting>
  <conditionalFormatting sqref="I681:J681">
    <cfRule type="containsText" dxfId="3767" priority="635" operator="containsText" text="Not Addressed">
      <formula>NOT(ISERROR(SEARCH("Not Addressed",I681)))</formula>
    </cfRule>
  </conditionalFormatting>
  <conditionalFormatting sqref="I688:J688">
    <cfRule type="endsWith" dxfId="3766" priority="631" operator="endsWith" text="No">
      <formula>RIGHT(I688,LEN("No"))="No"</formula>
    </cfRule>
    <cfRule type="containsText" dxfId="3765" priority="633" operator="containsText" text="Select">
      <formula>NOT(ISERROR(SEARCH("Select",I688)))</formula>
    </cfRule>
  </conditionalFormatting>
  <conditionalFormatting sqref="I688:J688">
    <cfRule type="containsText" dxfId="3764" priority="632" operator="containsText" text="Not Addressed">
      <formula>NOT(ISERROR(SEARCH("Not Addressed",I688)))</formula>
    </cfRule>
  </conditionalFormatting>
  <conditionalFormatting sqref="N688:O688">
    <cfRule type="endsWith" dxfId="3763" priority="628" operator="endsWith" text="No">
      <formula>RIGHT(N688,LEN("No"))="No"</formula>
    </cfRule>
    <cfRule type="containsText" dxfId="3762" priority="630" operator="containsText" text="Select">
      <formula>NOT(ISERROR(SEARCH("Select",N688)))</formula>
    </cfRule>
  </conditionalFormatting>
  <conditionalFormatting sqref="N688:O688">
    <cfRule type="containsText" dxfId="3761" priority="629" operator="containsText" text="Not Addressed">
      <formula>NOT(ISERROR(SEARCH("Not Addressed",N688)))</formula>
    </cfRule>
  </conditionalFormatting>
  <conditionalFormatting sqref="I693:J693">
    <cfRule type="endsWith" dxfId="3760" priority="625" operator="endsWith" text="No">
      <formula>RIGHT(I693,LEN("No"))="No"</formula>
    </cfRule>
    <cfRule type="containsText" dxfId="3759" priority="627" operator="containsText" text="Select">
      <formula>NOT(ISERROR(SEARCH("Select",I693)))</formula>
    </cfRule>
  </conditionalFormatting>
  <conditionalFormatting sqref="I693:J693">
    <cfRule type="containsText" dxfId="3758" priority="626" operator="containsText" text="Not Addressed">
      <formula>NOT(ISERROR(SEARCH("Not Addressed",I693)))</formula>
    </cfRule>
  </conditionalFormatting>
  <conditionalFormatting sqref="I700:J700">
    <cfRule type="endsWith" dxfId="3757" priority="622" operator="endsWith" text="No">
      <formula>RIGHT(I700,LEN("No"))="No"</formula>
    </cfRule>
    <cfRule type="containsText" dxfId="3756" priority="624" operator="containsText" text="Select">
      <formula>NOT(ISERROR(SEARCH("Select",I700)))</formula>
    </cfRule>
  </conditionalFormatting>
  <conditionalFormatting sqref="I700:J700">
    <cfRule type="containsText" dxfId="3755" priority="623" operator="containsText" text="Not Addressed">
      <formula>NOT(ISERROR(SEARCH("Not Addressed",I700)))</formula>
    </cfRule>
  </conditionalFormatting>
  <conditionalFormatting sqref="N700:O700">
    <cfRule type="endsWith" dxfId="3754" priority="619" operator="endsWith" text="No">
      <formula>RIGHT(N700,LEN("No"))="No"</formula>
    </cfRule>
    <cfRule type="containsText" dxfId="3753" priority="621" operator="containsText" text="Select">
      <formula>NOT(ISERROR(SEARCH("Select",N700)))</formula>
    </cfRule>
  </conditionalFormatting>
  <conditionalFormatting sqref="N700:O700">
    <cfRule type="containsText" dxfId="3752" priority="620" operator="containsText" text="Not Addressed">
      <formula>NOT(ISERROR(SEARCH("Not Addressed",N700)))</formula>
    </cfRule>
  </conditionalFormatting>
  <conditionalFormatting sqref="I705:J705">
    <cfRule type="endsWith" dxfId="3751" priority="616" operator="endsWith" text="No">
      <formula>RIGHT(I705,LEN("No"))="No"</formula>
    </cfRule>
    <cfRule type="containsText" dxfId="3750" priority="618" operator="containsText" text="Select">
      <formula>NOT(ISERROR(SEARCH("Select",I705)))</formula>
    </cfRule>
  </conditionalFormatting>
  <conditionalFormatting sqref="I705:J705">
    <cfRule type="containsText" dxfId="3749" priority="617" operator="containsText" text="Not Addressed">
      <formula>NOT(ISERROR(SEARCH("Not Addressed",I705)))</formula>
    </cfRule>
  </conditionalFormatting>
  <conditionalFormatting sqref="H711:J711">
    <cfRule type="containsText" dxfId="3748" priority="614" operator="containsText" text="Not Addressed">
      <formula>NOT(ISERROR(SEARCH("Not Addressed",H711)))</formula>
    </cfRule>
    <cfRule type="containsText" dxfId="3747" priority="615" operator="containsText" text="Select">
      <formula>NOT(ISERROR(SEARCH("Select",H711)))</formula>
    </cfRule>
  </conditionalFormatting>
  <conditionalFormatting sqref="K715:M715">
    <cfRule type="endsWith" dxfId="3746" priority="612" operator="endsWith" text="No">
      <formula>RIGHT(K715,LEN("No"))="No"</formula>
    </cfRule>
    <cfRule type="containsText" dxfId="3745" priority="613" operator="containsText" text="Select">
      <formula>NOT(ISERROR(SEARCH("Select",K715)))</formula>
    </cfRule>
  </conditionalFormatting>
  <conditionalFormatting sqref="K258:N258">
    <cfRule type="endsWith" dxfId="3744" priority="610" operator="endsWith" text="No">
      <formula>RIGHT(K258,LEN("No"))="No"</formula>
    </cfRule>
    <cfRule type="containsText" dxfId="3743" priority="611" operator="containsText" text="Select">
      <formula>NOT(ISERROR(SEARCH("Select",K258)))</formula>
    </cfRule>
  </conditionalFormatting>
  <conditionalFormatting sqref="J287:K288 J292:K295">
    <cfRule type="containsText" dxfId="3742" priority="589" operator="containsText" text="Select">
      <formula>NOT(ISERROR(SEARCH("Select",J287)))</formula>
    </cfRule>
  </conditionalFormatting>
  <conditionalFormatting sqref="O291:P291">
    <cfRule type="containsText" dxfId="3741" priority="572" operator="containsText" text="No">
      <formula>NOT(ISERROR(SEARCH("No",O291)))</formula>
    </cfRule>
  </conditionalFormatting>
  <conditionalFormatting sqref="N741:O741 N737:O737 N733:O733">
    <cfRule type="endsWith" dxfId="3740" priority="607" operator="endsWith" text="No">
      <formula>RIGHT(N733,LEN("No"))="No"</formula>
    </cfRule>
    <cfRule type="containsText" dxfId="3739" priority="609" operator="containsText" text="Select">
      <formula>NOT(ISERROR(SEARCH("Select",N733)))</formula>
    </cfRule>
  </conditionalFormatting>
  <conditionalFormatting sqref="N741:O741 N737:O737 N733:O733">
    <cfRule type="containsText" dxfId="3738" priority="608" operator="containsText" text="Not Addressed">
      <formula>NOT(ISERROR(SEARCH("Not Addressed",N733)))</formula>
    </cfRule>
  </conditionalFormatting>
  <conditionalFormatting sqref="N755:O755 N751:O751 N747:O747">
    <cfRule type="endsWith" dxfId="3737" priority="604" operator="endsWith" text="No">
      <formula>RIGHT(N747,LEN("No"))="No"</formula>
    </cfRule>
    <cfRule type="containsText" dxfId="3736" priority="606" operator="containsText" text="Select">
      <formula>NOT(ISERROR(SEARCH("Select",N747)))</formula>
    </cfRule>
  </conditionalFormatting>
  <conditionalFormatting sqref="N755:O755 N751:O751 N747:O747">
    <cfRule type="containsText" dxfId="3735" priority="605" operator="containsText" text="Not Addressed">
      <formula>NOT(ISERROR(SEARCH("Not Addressed",N747)))</formula>
    </cfRule>
  </conditionalFormatting>
  <conditionalFormatting sqref="N769:O769 N765:O765 N761:O761">
    <cfRule type="endsWith" dxfId="3734" priority="601" operator="endsWith" text="No">
      <formula>RIGHT(N761,LEN("No"))="No"</formula>
    </cfRule>
    <cfRule type="containsText" dxfId="3733" priority="603" operator="containsText" text="Select">
      <formula>NOT(ISERROR(SEARCH("Select",N761)))</formula>
    </cfRule>
  </conditionalFormatting>
  <conditionalFormatting sqref="N769:O769 N765:O765 N761:O761">
    <cfRule type="containsText" dxfId="3732" priority="602" operator="containsText" text="Not Addressed">
      <formula>NOT(ISERROR(SEARCH("Not Addressed",N761)))</formula>
    </cfRule>
  </conditionalFormatting>
  <conditionalFormatting sqref="N783:O783 N779:O779 N775:O775">
    <cfRule type="endsWith" dxfId="3731" priority="598" operator="endsWith" text="No">
      <formula>RIGHT(N775,LEN("No"))="No"</formula>
    </cfRule>
    <cfRule type="containsText" dxfId="3730" priority="600" operator="containsText" text="Select">
      <formula>NOT(ISERROR(SEARCH("Select",N775)))</formula>
    </cfRule>
  </conditionalFormatting>
  <conditionalFormatting sqref="N783:O783 N779:O779 N775:O775">
    <cfRule type="containsText" dxfId="3729" priority="599" operator="containsText" text="Not Addressed">
      <formula>NOT(ISERROR(SEARCH("Not Addressed",N775)))</formula>
    </cfRule>
  </conditionalFormatting>
  <conditionalFormatting sqref="N797:O797 N793:O793 N789:O789">
    <cfRule type="endsWith" dxfId="3728" priority="595" operator="endsWith" text="No">
      <formula>RIGHT(N789,LEN("No"))="No"</formula>
    </cfRule>
    <cfRule type="containsText" dxfId="3727" priority="597" operator="containsText" text="Select">
      <formula>NOT(ISERROR(SEARCH("Select",N789)))</formula>
    </cfRule>
  </conditionalFormatting>
  <conditionalFormatting sqref="N797:O797 N793:O793 N789:O789">
    <cfRule type="containsText" dxfId="3726" priority="596" operator="containsText" text="Not Addressed">
      <formula>NOT(ISERROR(SEARCH("Not Addressed",N789)))</formula>
    </cfRule>
  </conditionalFormatting>
  <conditionalFormatting sqref="N811:O812 N807:O807 N803:O803">
    <cfRule type="endsWith" dxfId="3725" priority="592" operator="endsWith" text="No">
      <formula>RIGHT(N803,LEN("No"))="No"</formula>
    </cfRule>
    <cfRule type="containsText" dxfId="3724" priority="594" operator="containsText" text="Select">
      <formula>NOT(ISERROR(SEARCH("Select",N803)))</formula>
    </cfRule>
  </conditionalFormatting>
  <conditionalFormatting sqref="N811:O812 N807:O807 N803:O803">
    <cfRule type="containsText" dxfId="3723" priority="593" operator="containsText" text="Not Addressed">
      <formula>NOT(ISERROR(SEARCH("Not Addressed",N803)))</formula>
    </cfRule>
  </conditionalFormatting>
  <conditionalFormatting sqref="N290:O290">
    <cfRule type="containsText" dxfId="3722" priority="571" operator="containsText" text="Select">
      <formula>NOT(ISERROR(SEARCH("Select",N290)))</formula>
    </cfRule>
  </conditionalFormatting>
  <conditionalFormatting sqref="N290:O290">
    <cfRule type="containsText" dxfId="3721" priority="570" operator="containsText" text="No">
      <formula>NOT(ISERROR(SEARCH("No",N290)))</formula>
    </cfRule>
  </conditionalFormatting>
  <conditionalFormatting sqref="O295:P295">
    <cfRule type="containsText" dxfId="3720" priority="569" operator="containsText" text="Select">
      <formula>NOT(ISERROR(SEARCH("Select",O295)))</formula>
    </cfRule>
  </conditionalFormatting>
  <conditionalFormatting sqref="J287:K288 J292:K295">
    <cfRule type="containsText" dxfId="3719" priority="588" operator="containsText" text="No">
      <formula>NOT(ISERROR(SEARCH("No",J287)))</formula>
    </cfRule>
  </conditionalFormatting>
  <conditionalFormatting sqref="I286:J286">
    <cfRule type="containsText" dxfId="3718" priority="587" operator="containsText" text="Select">
      <formula>NOT(ISERROR(SEARCH("Select",I286)))</formula>
    </cfRule>
  </conditionalFormatting>
  <conditionalFormatting sqref="I286:J286">
    <cfRule type="containsText" dxfId="3717" priority="586" operator="containsText" text="No">
      <formula>NOT(ISERROR(SEARCH("No",I286)))</formula>
    </cfRule>
  </conditionalFormatting>
  <conditionalFormatting sqref="J291:K291">
    <cfRule type="containsText" dxfId="3716" priority="585" operator="containsText" text="Select">
      <formula>NOT(ISERROR(SEARCH("Select",J291)))</formula>
    </cfRule>
  </conditionalFormatting>
  <conditionalFormatting sqref="J291:K291">
    <cfRule type="containsText" dxfId="3715" priority="584" operator="containsText" text="No">
      <formula>NOT(ISERROR(SEARCH("No",J291)))</formula>
    </cfRule>
  </conditionalFormatting>
  <conditionalFormatting sqref="I290:J290">
    <cfRule type="containsText" dxfId="3714" priority="583" operator="containsText" text="Select">
      <formula>NOT(ISERROR(SEARCH("Select",I290)))</formula>
    </cfRule>
  </conditionalFormatting>
  <conditionalFormatting sqref="I290:J290">
    <cfRule type="containsText" dxfId="3713" priority="582" operator="containsText" text="No">
      <formula>NOT(ISERROR(SEARCH("No",I290)))</formula>
    </cfRule>
  </conditionalFormatting>
  <conditionalFormatting sqref="O283:P283">
    <cfRule type="containsText" dxfId="3712" priority="581" operator="containsText" text="Select">
      <formula>NOT(ISERROR(SEARCH("Select",O283)))</formula>
    </cfRule>
  </conditionalFormatting>
  <conditionalFormatting sqref="O283:P283">
    <cfRule type="containsText" dxfId="3711" priority="580" operator="containsText" text="No">
      <formula>NOT(ISERROR(SEARCH("No",O283)))</formula>
    </cfRule>
  </conditionalFormatting>
  <conditionalFormatting sqref="O287:P288">
    <cfRule type="containsText" dxfId="3710" priority="577" operator="containsText" text="Select">
      <formula>NOT(ISERROR(SEARCH("Select",O287)))</formula>
    </cfRule>
  </conditionalFormatting>
  <conditionalFormatting sqref="N282:O282">
    <cfRule type="containsText" dxfId="3709" priority="579" operator="containsText" text="Select">
      <formula>NOT(ISERROR(SEARCH("Select",N282)))</formula>
    </cfRule>
  </conditionalFormatting>
  <conditionalFormatting sqref="N282:O282">
    <cfRule type="containsText" dxfId="3708" priority="578" operator="containsText" text="No">
      <formula>NOT(ISERROR(SEARCH("No",N282)))</formula>
    </cfRule>
  </conditionalFormatting>
  <conditionalFormatting sqref="O287:P288">
    <cfRule type="containsText" dxfId="3707" priority="576" operator="containsText" text="No">
      <formula>NOT(ISERROR(SEARCH("No",O287)))</formula>
    </cfRule>
  </conditionalFormatting>
  <conditionalFormatting sqref="N286:O286">
    <cfRule type="containsText" dxfId="3706" priority="575" operator="containsText" text="Select">
      <formula>NOT(ISERROR(SEARCH("Select",N286)))</formula>
    </cfRule>
  </conditionalFormatting>
  <conditionalFormatting sqref="N286:O286">
    <cfRule type="containsText" dxfId="3705" priority="574" operator="containsText" text="No">
      <formula>NOT(ISERROR(SEARCH("No",N286)))</formula>
    </cfRule>
  </conditionalFormatting>
  <conditionalFormatting sqref="O291:P291">
    <cfRule type="containsText" dxfId="3704" priority="573" operator="containsText" text="Select">
      <formula>NOT(ISERROR(SEARCH("Select",O291)))</formula>
    </cfRule>
  </conditionalFormatting>
  <conditionalFormatting sqref="O310:P310">
    <cfRule type="containsText" dxfId="3703" priority="541" operator="containsText" text="No">
      <formula>NOT(ISERROR(SEARCH("No",O310)))</formula>
    </cfRule>
  </conditionalFormatting>
  <conditionalFormatting sqref="N309:O309">
    <cfRule type="containsText" dxfId="3702" priority="540" operator="containsText" text="Select">
      <formula>NOT(ISERROR(SEARCH("Select",N309)))</formula>
    </cfRule>
  </conditionalFormatting>
  <conditionalFormatting sqref="O295:P295">
    <cfRule type="containsText" dxfId="3701" priority="568" operator="containsText" text="No">
      <formula>NOT(ISERROR(SEARCH("No",O295)))</formula>
    </cfRule>
  </conditionalFormatting>
  <conditionalFormatting sqref="N294:O294">
    <cfRule type="containsText" dxfId="3700" priority="567" operator="containsText" text="Select">
      <formula>NOT(ISERROR(SEARCH("Select",N294)))</formula>
    </cfRule>
  </conditionalFormatting>
  <conditionalFormatting sqref="N294:O294">
    <cfRule type="containsText" dxfId="3699" priority="566" operator="containsText" text="No">
      <formula>NOT(ISERROR(SEARCH("No",N294)))</formula>
    </cfRule>
  </conditionalFormatting>
  <conditionalFormatting sqref="G301 L301">
    <cfRule type="cellIs" dxfId="3698" priority="564" operator="equal">
      <formula>"FALSE"</formula>
    </cfRule>
  </conditionalFormatting>
  <conditionalFormatting sqref="G301 L301">
    <cfRule type="cellIs" dxfId="3697" priority="565" operator="equal">
      <formula>"TRUE"</formula>
    </cfRule>
  </conditionalFormatting>
  <conditionalFormatting sqref="O311:P311">
    <cfRule type="containsText" dxfId="3696" priority="561" operator="containsText" text="Select">
      <formula>NOT(ISERROR(SEARCH("Select",O311)))</formula>
    </cfRule>
  </conditionalFormatting>
  <conditionalFormatting sqref="O311:P311 J302:K302">
    <cfRule type="containsText" dxfId="3695" priority="562" operator="containsText" text="No">
      <formula>NOT(ISERROR(SEARCH("No",J302)))</formula>
    </cfRule>
  </conditionalFormatting>
  <conditionalFormatting sqref="J306:K307 J311:K314">
    <cfRule type="containsText" dxfId="3694" priority="558" operator="containsText" text="Select">
      <formula>NOT(ISERROR(SEARCH("Select",J306)))</formula>
    </cfRule>
  </conditionalFormatting>
  <conditionalFormatting sqref="I301:J301">
    <cfRule type="containsText" dxfId="3693" priority="560" operator="containsText" text="Select">
      <formula>NOT(ISERROR(SEARCH("Select",I301)))</formula>
    </cfRule>
  </conditionalFormatting>
  <conditionalFormatting sqref="O557:P557">
    <cfRule type="containsText" dxfId="3692" priority="138" operator="containsText" text="No">
      <formula>NOT(ISERROR(SEARCH("No",O557)))</formula>
    </cfRule>
  </conditionalFormatting>
  <conditionalFormatting sqref="I301:J301">
    <cfRule type="containsText" dxfId="3691" priority="559" operator="containsText" text="No">
      <formula>NOT(ISERROR(SEARCH("No",I301)))</formula>
    </cfRule>
  </conditionalFormatting>
  <conditionalFormatting sqref="N556:O556">
    <cfRule type="containsText" dxfId="3690" priority="137" operator="containsText" text="Select">
      <formula>NOT(ISERROR(SEARCH("Select",N556)))</formula>
    </cfRule>
  </conditionalFormatting>
  <conditionalFormatting sqref="N556:O556">
    <cfRule type="containsText" dxfId="3689" priority="136" operator="containsText" text="No">
      <formula>NOT(ISERROR(SEARCH("No",N556)))</formula>
    </cfRule>
  </conditionalFormatting>
  <conditionalFormatting sqref="O561:P561">
    <cfRule type="containsText" dxfId="3688" priority="135" operator="containsText" text="Select">
      <formula>NOT(ISERROR(SEARCH("Select",O561)))</formula>
    </cfRule>
  </conditionalFormatting>
  <conditionalFormatting sqref="J306:K307 J311:K314">
    <cfRule type="containsText" dxfId="3687" priority="557" operator="containsText" text="No">
      <formula>NOT(ISERROR(SEARCH("No",J306)))</formula>
    </cfRule>
  </conditionalFormatting>
  <conditionalFormatting sqref="I305:J305">
    <cfRule type="containsText" dxfId="3686" priority="556" operator="containsText" text="Select">
      <formula>NOT(ISERROR(SEARCH("Select",I305)))</formula>
    </cfRule>
  </conditionalFormatting>
  <conditionalFormatting sqref="I305:J305">
    <cfRule type="containsText" dxfId="3685" priority="555" operator="containsText" text="No">
      <formula>NOT(ISERROR(SEARCH("No",I305)))</formula>
    </cfRule>
  </conditionalFormatting>
  <conditionalFormatting sqref="J310:K310">
    <cfRule type="containsText" dxfId="3684" priority="554" operator="containsText" text="Select">
      <formula>NOT(ISERROR(SEARCH("Select",J310)))</formula>
    </cfRule>
  </conditionalFormatting>
  <conditionalFormatting sqref="J310:K310">
    <cfRule type="containsText" dxfId="3683" priority="553" operator="containsText" text="No">
      <formula>NOT(ISERROR(SEARCH("No",J310)))</formula>
    </cfRule>
  </conditionalFormatting>
  <conditionalFormatting sqref="I309:J309">
    <cfRule type="containsText" dxfId="3682" priority="552" operator="containsText" text="Select">
      <formula>NOT(ISERROR(SEARCH("Select",I309)))</formula>
    </cfRule>
  </conditionalFormatting>
  <conditionalFormatting sqref="I309:J309">
    <cfRule type="containsText" dxfId="3681" priority="551" operator="containsText" text="No">
      <formula>NOT(ISERROR(SEARCH("No",I309)))</formula>
    </cfRule>
  </conditionalFormatting>
  <conditionalFormatting sqref="O302:P302">
    <cfRule type="containsText" dxfId="3680" priority="550" operator="containsText" text="Select">
      <formula>NOT(ISERROR(SEARCH("Select",O302)))</formula>
    </cfRule>
  </conditionalFormatting>
  <conditionalFormatting sqref="O302:P302">
    <cfRule type="containsText" dxfId="3679" priority="549" operator="containsText" text="No">
      <formula>NOT(ISERROR(SEARCH("No",O302)))</formula>
    </cfRule>
  </conditionalFormatting>
  <conditionalFormatting sqref="O306:P307">
    <cfRule type="containsText" dxfId="3678" priority="546" operator="containsText" text="Select">
      <formula>NOT(ISERROR(SEARCH("Select",O306)))</formula>
    </cfRule>
  </conditionalFormatting>
  <conditionalFormatting sqref="N301:O301">
    <cfRule type="containsText" dxfId="3677" priority="548" operator="containsText" text="Select">
      <formula>NOT(ISERROR(SEARCH("Select",N301)))</formula>
    </cfRule>
  </conditionalFormatting>
  <conditionalFormatting sqref="N301:O301">
    <cfRule type="containsText" dxfId="3676" priority="547" operator="containsText" text="No">
      <formula>NOT(ISERROR(SEARCH("No",N301)))</formula>
    </cfRule>
  </conditionalFormatting>
  <conditionalFormatting sqref="O306:P307">
    <cfRule type="containsText" dxfId="3675" priority="545" operator="containsText" text="No">
      <formula>NOT(ISERROR(SEARCH("No",O306)))</formula>
    </cfRule>
  </conditionalFormatting>
  <conditionalFormatting sqref="N305:O305">
    <cfRule type="containsText" dxfId="3674" priority="544" operator="containsText" text="Select">
      <formula>NOT(ISERROR(SEARCH("Select",N305)))</formula>
    </cfRule>
  </conditionalFormatting>
  <conditionalFormatting sqref="N305:O305">
    <cfRule type="containsText" dxfId="3673" priority="543" operator="containsText" text="No">
      <formula>NOT(ISERROR(SEARCH("No",N305)))</formula>
    </cfRule>
  </conditionalFormatting>
  <conditionalFormatting sqref="O310:P310">
    <cfRule type="containsText" dxfId="3672" priority="542" operator="containsText" text="Select">
      <formula>NOT(ISERROR(SEARCH("Select",O310)))</formula>
    </cfRule>
  </conditionalFormatting>
  <conditionalFormatting sqref="O314:P314">
    <cfRule type="containsText" dxfId="3671" priority="537" operator="containsText" text="No">
      <formula>NOT(ISERROR(SEARCH("No",O314)))</formula>
    </cfRule>
  </conditionalFormatting>
  <conditionalFormatting sqref="N313:O313">
    <cfRule type="containsText" dxfId="3670" priority="536" operator="containsText" text="Select">
      <formula>NOT(ISERROR(SEARCH("Select",N313)))</formula>
    </cfRule>
  </conditionalFormatting>
  <conditionalFormatting sqref="N313:O313">
    <cfRule type="containsText" dxfId="3669" priority="535" operator="containsText" text="No">
      <formula>NOT(ISERROR(SEARCH("No",N313)))</formula>
    </cfRule>
  </conditionalFormatting>
  <conditionalFormatting sqref="O329:P329">
    <cfRule type="containsText" dxfId="3668" priority="510" operator="containsText" text="No">
      <formula>NOT(ISERROR(SEARCH("No",O329)))</formula>
    </cfRule>
  </conditionalFormatting>
  <conditionalFormatting sqref="N328:O328">
    <cfRule type="containsText" dxfId="3667" priority="509" operator="containsText" text="Select">
      <formula>NOT(ISERROR(SEARCH("Select",N328)))</formula>
    </cfRule>
  </conditionalFormatting>
  <conditionalFormatting sqref="N328:O328">
    <cfRule type="containsText" dxfId="3666" priority="508" operator="containsText" text="No">
      <formula>NOT(ISERROR(SEARCH("No",N328)))</formula>
    </cfRule>
  </conditionalFormatting>
  <conditionalFormatting sqref="O333:P333">
    <cfRule type="containsText" dxfId="3665" priority="507" operator="containsText" text="Select">
      <formula>NOT(ISERROR(SEARCH("Select",O333)))</formula>
    </cfRule>
  </conditionalFormatting>
  <conditionalFormatting sqref="G320 L320">
    <cfRule type="cellIs" dxfId="3664" priority="533" operator="equal">
      <formula>"FALSE"</formula>
    </cfRule>
  </conditionalFormatting>
  <conditionalFormatting sqref="G320 L320">
    <cfRule type="cellIs" dxfId="3663" priority="534" operator="equal">
      <formula>"TRUE"</formula>
    </cfRule>
  </conditionalFormatting>
  <conditionalFormatting sqref="J321:K321">
    <cfRule type="containsText" dxfId="3662" priority="532" operator="containsText" text="Select">
      <formula>NOT(ISERROR(SEARCH("Select",J321)))</formula>
    </cfRule>
  </conditionalFormatting>
  <conditionalFormatting sqref="O330:P330">
    <cfRule type="containsText" dxfId="3661" priority="530" operator="containsText" text="Select">
      <formula>NOT(ISERROR(SEARCH("Select",O330)))</formula>
    </cfRule>
  </conditionalFormatting>
  <conditionalFormatting sqref="O330:P330 J321:K321">
    <cfRule type="containsText" dxfId="3660" priority="531" operator="containsText" text="No">
      <formula>NOT(ISERROR(SEARCH("No",J321)))</formula>
    </cfRule>
  </conditionalFormatting>
  <conditionalFormatting sqref="J325:K326 J330:K333">
    <cfRule type="containsText" dxfId="3659" priority="527" operator="containsText" text="Select">
      <formula>NOT(ISERROR(SEARCH("Select",J325)))</formula>
    </cfRule>
  </conditionalFormatting>
  <conditionalFormatting sqref="I320:J320">
    <cfRule type="containsText" dxfId="3658" priority="529" operator="containsText" text="Select">
      <formula>NOT(ISERROR(SEARCH("Select",I320)))</formula>
    </cfRule>
  </conditionalFormatting>
  <conditionalFormatting sqref="I320:J320">
    <cfRule type="containsText" dxfId="3657" priority="528" operator="containsText" text="No">
      <formula>NOT(ISERROR(SEARCH("No",I320)))</formula>
    </cfRule>
  </conditionalFormatting>
  <conditionalFormatting sqref="J325:K326 J330:K333">
    <cfRule type="containsText" dxfId="3656" priority="526" operator="containsText" text="No">
      <formula>NOT(ISERROR(SEARCH("No",J325)))</formula>
    </cfRule>
  </conditionalFormatting>
  <conditionalFormatting sqref="I324:J324">
    <cfRule type="containsText" dxfId="3655" priority="525" operator="containsText" text="Select">
      <formula>NOT(ISERROR(SEARCH("Select",I324)))</formula>
    </cfRule>
  </conditionalFormatting>
  <conditionalFormatting sqref="I324:J324">
    <cfRule type="containsText" dxfId="3654" priority="524" operator="containsText" text="No">
      <formula>NOT(ISERROR(SEARCH("No",I324)))</formula>
    </cfRule>
  </conditionalFormatting>
  <conditionalFormatting sqref="J329:K329">
    <cfRule type="containsText" dxfId="3653" priority="523" operator="containsText" text="Select">
      <formula>NOT(ISERROR(SEARCH("Select",J329)))</formula>
    </cfRule>
  </conditionalFormatting>
  <conditionalFormatting sqref="J329:K329">
    <cfRule type="containsText" dxfId="3652" priority="522" operator="containsText" text="No">
      <formula>NOT(ISERROR(SEARCH("No",J329)))</formula>
    </cfRule>
  </conditionalFormatting>
  <conditionalFormatting sqref="I328:J328">
    <cfRule type="containsText" dxfId="3651" priority="521" operator="containsText" text="Select">
      <formula>NOT(ISERROR(SEARCH("Select",I328)))</formula>
    </cfRule>
  </conditionalFormatting>
  <conditionalFormatting sqref="I328:J328">
    <cfRule type="containsText" dxfId="3650" priority="520" operator="containsText" text="No">
      <formula>NOT(ISERROR(SEARCH("No",I328)))</formula>
    </cfRule>
  </conditionalFormatting>
  <conditionalFormatting sqref="O321:P321">
    <cfRule type="containsText" dxfId="3649" priority="519" operator="containsText" text="Select">
      <formula>NOT(ISERROR(SEARCH("Select",O321)))</formula>
    </cfRule>
  </conditionalFormatting>
  <conditionalFormatting sqref="O321:P321">
    <cfRule type="containsText" dxfId="3648" priority="518" operator="containsText" text="No">
      <formula>NOT(ISERROR(SEARCH("No",O321)))</formula>
    </cfRule>
  </conditionalFormatting>
  <conditionalFormatting sqref="O325:P326">
    <cfRule type="containsText" dxfId="3647" priority="515" operator="containsText" text="Select">
      <formula>NOT(ISERROR(SEARCH("Select",O325)))</formula>
    </cfRule>
  </conditionalFormatting>
  <conditionalFormatting sqref="N320:O320">
    <cfRule type="containsText" dxfId="3646" priority="517" operator="containsText" text="Select">
      <formula>NOT(ISERROR(SEARCH("Select",N320)))</formula>
    </cfRule>
  </conditionalFormatting>
  <conditionalFormatting sqref="N320:O320">
    <cfRule type="containsText" dxfId="3645" priority="516" operator="containsText" text="No">
      <formula>NOT(ISERROR(SEARCH("No",N320)))</formula>
    </cfRule>
  </conditionalFormatting>
  <conditionalFormatting sqref="N324:O324">
    <cfRule type="containsText" dxfId="3644" priority="512" operator="containsText" text="No">
      <formula>NOT(ISERROR(SEARCH("No",N324)))</formula>
    </cfRule>
  </conditionalFormatting>
  <conditionalFormatting sqref="O329:P329">
    <cfRule type="containsText" dxfId="3643" priority="511" operator="containsText" text="Select">
      <formula>NOT(ISERROR(SEARCH("Select",O329)))</formula>
    </cfRule>
  </conditionalFormatting>
  <conditionalFormatting sqref="O333:P333">
    <cfRule type="containsText" dxfId="3642" priority="506" operator="containsText" text="No">
      <formula>NOT(ISERROR(SEARCH("No",O333)))</formula>
    </cfRule>
  </conditionalFormatting>
  <conditionalFormatting sqref="N332:O332">
    <cfRule type="containsText" dxfId="3641" priority="505" operator="containsText" text="Select">
      <formula>NOT(ISERROR(SEARCH("Select",N332)))</formula>
    </cfRule>
  </conditionalFormatting>
  <conditionalFormatting sqref="N332:O332">
    <cfRule type="containsText" dxfId="3640" priority="504" operator="containsText" text="No">
      <formula>NOT(ISERROR(SEARCH("No",N332)))</formula>
    </cfRule>
  </conditionalFormatting>
  <conditionalFormatting sqref="O348:P348">
    <cfRule type="containsText" dxfId="3639" priority="479" operator="containsText" text="No">
      <formula>NOT(ISERROR(SEARCH("No",O348)))</formula>
    </cfRule>
  </conditionalFormatting>
  <conditionalFormatting sqref="N347:O347">
    <cfRule type="containsText" dxfId="3638" priority="478" operator="containsText" text="Select">
      <formula>NOT(ISERROR(SEARCH("Select",N347)))</formula>
    </cfRule>
  </conditionalFormatting>
  <conditionalFormatting sqref="N347:O347">
    <cfRule type="containsText" dxfId="3637" priority="477" operator="containsText" text="No">
      <formula>NOT(ISERROR(SEARCH("No",N347)))</formula>
    </cfRule>
  </conditionalFormatting>
  <conditionalFormatting sqref="O352:P352">
    <cfRule type="containsText" dxfId="3636" priority="476" operator="containsText" text="Select">
      <formula>NOT(ISERROR(SEARCH("Select",O352)))</formula>
    </cfRule>
  </conditionalFormatting>
  <conditionalFormatting sqref="G339 L339">
    <cfRule type="cellIs" dxfId="3635" priority="502" operator="equal">
      <formula>"FALSE"</formula>
    </cfRule>
  </conditionalFormatting>
  <conditionalFormatting sqref="G339 L339">
    <cfRule type="cellIs" dxfId="3634" priority="503" operator="equal">
      <formula>"TRUE"</formula>
    </cfRule>
  </conditionalFormatting>
  <conditionalFormatting sqref="J340:K340">
    <cfRule type="containsText" dxfId="3633" priority="501" operator="containsText" text="Select">
      <formula>NOT(ISERROR(SEARCH("Select",J340)))</formula>
    </cfRule>
  </conditionalFormatting>
  <conditionalFormatting sqref="O349:P349">
    <cfRule type="containsText" dxfId="3632" priority="499" operator="containsText" text="Select">
      <formula>NOT(ISERROR(SEARCH("Select",O349)))</formula>
    </cfRule>
  </conditionalFormatting>
  <conditionalFormatting sqref="O349:P349 J340:K340">
    <cfRule type="containsText" dxfId="3631" priority="500" operator="containsText" text="No">
      <formula>NOT(ISERROR(SEARCH("No",J340)))</formula>
    </cfRule>
  </conditionalFormatting>
  <conditionalFormatting sqref="J344:K345 J349:K352">
    <cfRule type="containsText" dxfId="3630" priority="496" operator="containsText" text="Select">
      <formula>NOT(ISERROR(SEARCH("Select",J344)))</formula>
    </cfRule>
  </conditionalFormatting>
  <conditionalFormatting sqref="I339:J339">
    <cfRule type="containsText" dxfId="3629" priority="498" operator="containsText" text="Select">
      <formula>NOT(ISERROR(SEARCH("Select",I339)))</formula>
    </cfRule>
  </conditionalFormatting>
  <conditionalFormatting sqref="I339:J339">
    <cfRule type="containsText" dxfId="3628" priority="497" operator="containsText" text="No">
      <formula>NOT(ISERROR(SEARCH("No",I339)))</formula>
    </cfRule>
  </conditionalFormatting>
  <conditionalFormatting sqref="J344:K345 J349:K352">
    <cfRule type="containsText" dxfId="3627" priority="495" operator="containsText" text="No">
      <formula>NOT(ISERROR(SEARCH("No",J344)))</formula>
    </cfRule>
  </conditionalFormatting>
  <conditionalFormatting sqref="I343:J343">
    <cfRule type="containsText" dxfId="3626" priority="494" operator="containsText" text="Select">
      <formula>NOT(ISERROR(SEARCH("Select",I343)))</formula>
    </cfRule>
  </conditionalFormatting>
  <conditionalFormatting sqref="I343:J343">
    <cfRule type="containsText" dxfId="3625" priority="493" operator="containsText" text="No">
      <formula>NOT(ISERROR(SEARCH("No",I343)))</formula>
    </cfRule>
  </conditionalFormatting>
  <conditionalFormatting sqref="J348:K348">
    <cfRule type="containsText" dxfId="3624" priority="492" operator="containsText" text="Select">
      <formula>NOT(ISERROR(SEARCH("Select",J348)))</formula>
    </cfRule>
  </conditionalFormatting>
  <conditionalFormatting sqref="J348:K348">
    <cfRule type="containsText" dxfId="3623" priority="491" operator="containsText" text="No">
      <formula>NOT(ISERROR(SEARCH("No",J348)))</formula>
    </cfRule>
  </conditionalFormatting>
  <conditionalFormatting sqref="I347:J347">
    <cfRule type="containsText" dxfId="3622" priority="490" operator="containsText" text="Select">
      <formula>NOT(ISERROR(SEARCH("Select",I347)))</formula>
    </cfRule>
  </conditionalFormatting>
  <conditionalFormatting sqref="O340:P340">
    <cfRule type="containsText" dxfId="3621" priority="487" operator="containsText" text="No">
      <formula>NOT(ISERROR(SEARCH("No",O340)))</formula>
    </cfRule>
  </conditionalFormatting>
  <conditionalFormatting sqref="O344:P345">
    <cfRule type="containsText" dxfId="3620" priority="484" operator="containsText" text="Select">
      <formula>NOT(ISERROR(SEARCH("Select",O344)))</formula>
    </cfRule>
  </conditionalFormatting>
  <conditionalFormatting sqref="N339:O339">
    <cfRule type="containsText" dxfId="3619" priority="486" operator="containsText" text="Select">
      <formula>NOT(ISERROR(SEARCH("Select",N339)))</formula>
    </cfRule>
  </conditionalFormatting>
  <conditionalFormatting sqref="N339:O339">
    <cfRule type="containsText" dxfId="3618" priority="485" operator="containsText" text="No">
      <formula>NOT(ISERROR(SEARCH("No",N339)))</formula>
    </cfRule>
  </conditionalFormatting>
  <conditionalFormatting sqref="O344:P345">
    <cfRule type="containsText" dxfId="3617" priority="483" operator="containsText" text="No">
      <formula>NOT(ISERROR(SEARCH("No",O344)))</formula>
    </cfRule>
  </conditionalFormatting>
  <conditionalFormatting sqref="N343:O343">
    <cfRule type="containsText" dxfId="3616" priority="482" operator="containsText" text="Select">
      <formula>NOT(ISERROR(SEARCH("Select",N343)))</formula>
    </cfRule>
  </conditionalFormatting>
  <conditionalFormatting sqref="N343:O343">
    <cfRule type="containsText" dxfId="3615" priority="481" operator="containsText" text="No">
      <formula>NOT(ISERROR(SEARCH("No",N343)))</formula>
    </cfRule>
  </conditionalFormatting>
  <conditionalFormatting sqref="O348:P348">
    <cfRule type="containsText" dxfId="3614" priority="480" operator="containsText" text="Select">
      <formula>NOT(ISERROR(SEARCH("Select",O348)))</formula>
    </cfRule>
  </conditionalFormatting>
  <conditionalFormatting sqref="O352:P352">
    <cfRule type="containsText" dxfId="3613" priority="475" operator="containsText" text="No">
      <formula>NOT(ISERROR(SEARCH("No",O352)))</formula>
    </cfRule>
  </conditionalFormatting>
  <conditionalFormatting sqref="N351:O351">
    <cfRule type="containsText" dxfId="3612" priority="474" operator="containsText" text="Select">
      <formula>NOT(ISERROR(SEARCH("Select",N351)))</formula>
    </cfRule>
  </conditionalFormatting>
  <conditionalFormatting sqref="N351:O351">
    <cfRule type="containsText" dxfId="3611" priority="473" operator="containsText" text="No">
      <formula>NOT(ISERROR(SEARCH("No",N351)))</formula>
    </cfRule>
  </conditionalFormatting>
  <conditionalFormatting sqref="O367:P367">
    <cfRule type="containsText" dxfId="3610" priority="448" operator="containsText" text="No">
      <formula>NOT(ISERROR(SEARCH("No",O367)))</formula>
    </cfRule>
  </conditionalFormatting>
  <conditionalFormatting sqref="N366:O366">
    <cfRule type="containsText" dxfId="3609" priority="447" operator="containsText" text="Select">
      <formula>NOT(ISERROR(SEARCH("Select",N366)))</formula>
    </cfRule>
  </conditionalFormatting>
  <conditionalFormatting sqref="N366:O366">
    <cfRule type="containsText" dxfId="3608" priority="446" operator="containsText" text="No">
      <formula>NOT(ISERROR(SEARCH("No",N366)))</formula>
    </cfRule>
  </conditionalFormatting>
  <conditionalFormatting sqref="O371:P371">
    <cfRule type="containsText" dxfId="3607" priority="445" operator="containsText" text="Select">
      <formula>NOT(ISERROR(SEARCH("Select",O371)))</formula>
    </cfRule>
  </conditionalFormatting>
  <conditionalFormatting sqref="G358 L358">
    <cfRule type="cellIs" dxfId="3606" priority="471" operator="equal">
      <formula>"FALSE"</formula>
    </cfRule>
  </conditionalFormatting>
  <conditionalFormatting sqref="G358 L358">
    <cfRule type="cellIs" dxfId="3605" priority="472" operator="equal">
      <formula>"TRUE"</formula>
    </cfRule>
  </conditionalFormatting>
  <conditionalFormatting sqref="J359:K359">
    <cfRule type="containsText" dxfId="3604" priority="470" operator="containsText" text="Select">
      <formula>NOT(ISERROR(SEARCH("Select",J359)))</formula>
    </cfRule>
  </conditionalFormatting>
  <conditionalFormatting sqref="O368:P368">
    <cfRule type="containsText" dxfId="3603" priority="468" operator="containsText" text="Select">
      <formula>NOT(ISERROR(SEARCH("Select",O368)))</formula>
    </cfRule>
  </conditionalFormatting>
  <conditionalFormatting sqref="O368:P368 J359:K359">
    <cfRule type="containsText" dxfId="3602" priority="469" operator="containsText" text="No">
      <formula>NOT(ISERROR(SEARCH("No",J359)))</formula>
    </cfRule>
  </conditionalFormatting>
  <conditionalFormatting sqref="J363:K364 J368:K371">
    <cfRule type="containsText" dxfId="3601" priority="465" operator="containsText" text="Select">
      <formula>NOT(ISERROR(SEARCH("Select",J363)))</formula>
    </cfRule>
  </conditionalFormatting>
  <conditionalFormatting sqref="I358:J358">
    <cfRule type="containsText" dxfId="3600" priority="467" operator="containsText" text="Select">
      <formula>NOT(ISERROR(SEARCH("Select",I358)))</formula>
    </cfRule>
  </conditionalFormatting>
  <conditionalFormatting sqref="I358:J358">
    <cfRule type="containsText" dxfId="3599" priority="466" operator="containsText" text="No">
      <formula>NOT(ISERROR(SEARCH("No",I358)))</formula>
    </cfRule>
  </conditionalFormatting>
  <conditionalFormatting sqref="I362:J362">
    <cfRule type="containsText" dxfId="3598" priority="462" operator="containsText" text="No">
      <formula>NOT(ISERROR(SEARCH("No",I362)))</formula>
    </cfRule>
  </conditionalFormatting>
  <conditionalFormatting sqref="J367:K367">
    <cfRule type="containsText" dxfId="3597" priority="461" operator="containsText" text="Select">
      <formula>NOT(ISERROR(SEARCH("Select",J367)))</formula>
    </cfRule>
  </conditionalFormatting>
  <conditionalFormatting sqref="J367:K367">
    <cfRule type="containsText" dxfId="3596" priority="460" operator="containsText" text="No">
      <formula>NOT(ISERROR(SEARCH("No",J367)))</formula>
    </cfRule>
  </conditionalFormatting>
  <conditionalFormatting sqref="I366:J366">
    <cfRule type="containsText" dxfId="3595" priority="459" operator="containsText" text="Select">
      <formula>NOT(ISERROR(SEARCH("Select",I366)))</formula>
    </cfRule>
  </conditionalFormatting>
  <conditionalFormatting sqref="I366:J366">
    <cfRule type="containsText" dxfId="3594" priority="458" operator="containsText" text="No">
      <formula>NOT(ISERROR(SEARCH("No",I366)))</formula>
    </cfRule>
  </conditionalFormatting>
  <conditionalFormatting sqref="O359:P359">
    <cfRule type="containsText" dxfId="3593" priority="457" operator="containsText" text="Select">
      <formula>NOT(ISERROR(SEARCH("Select",O359)))</formula>
    </cfRule>
  </conditionalFormatting>
  <conditionalFormatting sqref="O359:P359">
    <cfRule type="containsText" dxfId="3592" priority="456" operator="containsText" text="No">
      <formula>NOT(ISERROR(SEARCH("No",O359)))</formula>
    </cfRule>
  </conditionalFormatting>
  <conditionalFormatting sqref="O363:P364">
    <cfRule type="containsText" dxfId="3591" priority="453" operator="containsText" text="Select">
      <formula>NOT(ISERROR(SEARCH("Select",O363)))</formula>
    </cfRule>
  </conditionalFormatting>
  <conditionalFormatting sqref="N358:O358">
    <cfRule type="containsText" dxfId="3590" priority="455" operator="containsText" text="Select">
      <formula>NOT(ISERROR(SEARCH("Select",N358)))</formula>
    </cfRule>
  </conditionalFormatting>
  <conditionalFormatting sqref="N358:O358">
    <cfRule type="containsText" dxfId="3589" priority="454" operator="containsText" text="No">
      <formula>NOT(ISERROR(SEARCH("No",N358)))</formula>
    </cfRule>
  </conditionalFormatting>
  <conditionalFormatting sqref="O363:P364">
    <cfRule type="containsText" dxfId="3588" priority="452" operator="containsText" text="No">
      <formula>NOT(ISERROR(SEARCH("No",O363)))</formula>
    </cfRule>
  </conditionalFormatting>
  <conditionalFormatting sqref="N362:O362">
    <cfRule type="containsText" dxfId="3587" priority="451" operator="containsText" text="Select">
      <formula>NOT(ISERROR(SEARCH("Select",N362)))</formula>
    </cfRule>
  </conditionalFormatting>
  <conditionalFormatting sqref="N362:O362">
    <cfRule type="containsText" dxfId="3586" priority="450" operator="containsText" text="No">
      <formula>NOT(ISERROR(SEARCH("No",N362)))</formula>
    </cfRule>
  </conditionalFormatting>
  <conditionalFormatting sqref="O367:P367">
    <cfRule type="containsText" dxfId="3585" priority="449" operator="containsText" text="Select">
      <formula>NOT(ISERROR(SEARCH("Select",O367)))</formula>
    </cfRule>
  </conditionalFormatting>
  <conditionalFormatting sqref="O371:P371">
    <cfRule type="containsText" dxfId="3584" priority="444" operator="containsText" text="No">
      <formula>NOT(ISERROR(SEARCH("No",O371)))</formula>
    </cfRule>
  </conditionalFormatting>
  <conditionalFormatting sqref="N370:O370">
    <cfRule type="containsText" dxfId="3583" priority="443" operator="containsText" text="Select">
      <formula>NOT(ISERROR(SEARCH("Select",N370)))</formula>
    </cfRule>
  </conditionalFormatting>
  <conditionalFormatting sqref="N370:O370">
    <cfRule type="containsText" dxfId="3582" priority="442" operator="containsText" text="No">
      <formula>NOT(ISERROR(SEARCH("No",N370)))</formula>
    </cfRule>
  </conditionalFormatting>
  <conditionalFormatting sqref="O386:P386">
    <cfRule type="containsText" dxfId="3581" priority="417" operator="containsText" text="No">
      <formula>NOT(ISERROR(SEARCH("No",O386)))</formula>
    </cfRule>
  </conditionalFormatting>
  <conditionalFormatting sqref="O390:P390">
    <cfRule type="containsText" dxfId="3580" priority="414" operator="containsText" text="Select">
      <formula>NOT(ISERROR(SEARCH("Select",O390)))</formula>
    </cfRule>
  </conditionalFormatting>
  <conditionalFormatting sqref="G377 L377">
    <cfRule type="cellIs" dxfId="3579" priority="440" operator="equal">
      <formula>"FALSE"</formula>
    </cfRule>
  </conditionalFormatting>
  <conditionalFormatting sqref="G377 L377">
    <cfRule type="cellIs" dxfId="3578" priority="441" operator="equal">
      <formula>"TRUE"</formula>
    </cfRule>
  </conditionalFormatting>
  <conditionalFormatting sqref="J378:K378">
    <cfRule type="containsText" dxfId="3577" priority="439" operator="containsText" text="Select">
      <formula>NOT(ISERROR(SEARCH("Select",J378)))</formula>
    </cfRule>
  </conditionalFormatting>
  <conditionalFormatting sqref="O387:P387">
    <cfRule type="containsText" dxfId="3576" priority="437" operator="containsText" text="Select">
      <formula>NOT(ISERROR(SEARCH("Select",O387)))</formula>
    </cfRule>
  </conditionalFormatting>
  <conditionalFormatting sqref="O387:P387 J378:K378">
    <cfRule type="containsText" dxfId="3575" priority="438" operator="containsText" text="No">
      <formula>NOT(ISERROR(SEARCH("No",J378)))</formula>
    </cfRule>
  </conditionalFormatting>
  <conditionalFormatting sqref="J382:K383 J387:K390">
    <cfRule type="containsText" dxfId="3574" priority="434" operator="containsText" text="Select">
      <formula>NOT(ISERROR(SEARCH("Select",J382)))</formula>
    </cfRule>
  </conditionalFormatting>
  <conditionalFormatting sqref="I377:J377">
    <cfRule type="containsText" dxfId="3573" priority="436" operator="containsText" text="Select">
      <formula>NOT(ISERROR(SEARCH("Select",I377)))</formula>
    </cfRule>
  </conditionalFormatting>
  <conditionalFormatting sqref="I377:J377">
    <cfRule type="containsText" dxfId="3572" priority="435" operator="containsText" text="No">
      <formula>NOT(ISERROR(SEARCH("No",I377)))</formula>
    </cfRule>
  </conditionalFormatting>
  <conditionalFormatting sqref="J382:K383 J387:K390">
    <cfRule type="containsText" dxfId="3571" priority="433" operator="containsText" text="No">
      <formula>NOT(ISERROR(SEARCH("No",J382)))</formula>
    </cfRule>
  </conditionalFormatting>
  <conditionalFormatting sqref="I381:J381">
    <cfRule type="containsText" dxfId="3570" priority="432" operator="containsText" text="Select">
      <formula>NOT(ISERROR(SEARCH("Select",I381)))</formula>
    </cfRule>
  </conditionalFormatting>
  <conditionalFormatting sqref="I381:J381">
    <cfRule type="containsText" dxfId="3569" priority="431" operator="containsText" text="No">
      <formula>NOT(ISERROR(SEARCH("No",I381)))</formula>
    </cfRule>
  </conditionalFormatting>
  <conditionalFormatting sqref="J386:K386">
    <cfRule type="containsText" dxfId="3568" priority="430" operator="containsText" text="Select">
      <formula>NOT(ISERROR(SEARCH("Select",J386)))</formula>
    </cfRule>
  </conditionalFormatting>
  <conditionalFormatting sqref="J386:K386">
    <cfRule type="containsText" dxfId="3567" priority="429" operator="containsText" text="No">
      <formula>NOT(ISERROR(SEARCH("No",J386)))</formula>
    </cfRule>
  </conditionalFormatting>
  <conditionalFormatting sqref="I385:J385">
    <cfRule type="containsText" dxfId="3566" priority="428" operator="containsText" text="Select">
      <formula>NOT(ISERROR(SEARCH("Select",I385)))</formula>
    </cfRule>
  </conditionalFormatting>
  <conditionalFormatting sqref="I385:J385">
    <cfRule type="containsText" dxfId="3565" priority="427" operator="containsText" text="No">
      <formula>NOT(ISERROR(SEARCH("No",I385)))</formula>
    </cfRule>
  </conditionalFormatting>
  <conditionalFormatting sqref="O378:P378">
    <cfRule type="containsText" dxfId="3564" priority="426" operator="containsText" text="Select">
      <formula>NOT(ISERROR(SEARCH("Select",O378)))</formula>
    </cfRule>
  </conditionalFormatting>
  <conditionalFormatting sqref="O378:P378">
    <cfRule type="containsText" dxfId="3563" priority="425" operator="containsText" text="No">
      <formula>NOT(ISERROR(SEARCH("No",O378)))</formula>
    </cfRule>
  </conditionalFormatting>
  <conditionalFormatting sqref="O382:P383">
    <cfRule type="containsText" dxfId="3562" priority="422" operator="containsText" text="Select">
      <formula>NOT(ISERROR(SEARCH("Select",O382)))</formula>
    </cfRule>
  </conditionalFormatting>
  <conditionalFormatting sqref="N377:O377">
    <cfRule type="containsText" dxfId="3561" priority="424" operator="containsText" text="Select">
      <formula>NOT(ISERROR(SEARCH("Select",N377)))</formula>
    </cfRule>
  </conditionalFormatting>
  <conditionalFormatting sqref="N377:O377">
    <cfRule type="containsText" dxfId="3560" priority="423" operator="containsText" text="No">
      <formula>NOT(ISERROR(SEARCH("No",N377)))</formula>
    </cfRule>
  </conditionalFormatting>
  <conditionalFormatting sqref="O382:P383">
    <cfRule type="containsText" dxfId="3559" priority="421" operator="containsText" text="No">
      <formula>NOT(ISERROR(SEARCH("No",O382)))</formula>
    </cfRule>
  </conditionalFormatting>
  <conditionalFormatting sqref="N381:O381">
    <cfRule type="containsText" dxfId="3558" priority="420" operator="containsText" text="Select">
      <formula>NOT(ISERROR(SEARCH("Select",N381)))</formula>
    </cfRule>
  </conditionalFormatting>
  <conditionalFormatting sqref="N381:O381">
    <cfRule type="containsText" dxfId="3557" priority="419" operator="containsText" text="No">
      <formula>NOT(ISERROR(SEARCH("No",N381)))</formula>
    </cfRule>
  </conditionalFormatting>
  <conditionalFormatting sqref="O386:P386">
    <cfRule type="containsText" dxfId="3556" priority="418" operator="containsText" text="Select">
      <formula>NOT(ISERROR(SEARCH("Select",O386)))</formula>
    </cfRule>
  </conditionalFormatting>
  <conditionalFormatting sqref="O390:P390">
    <cfRule type="containsText" dxfId="3555" priority="413" operator="containsText" text="No">
      <formula>NOT(ISERROR(SEARCH("No",O390)))</formula>
    </cfRule>
  </conditionalFormatting>
  <conditionalFormatting sqref="N389:O389">
    <cfRule type="containsText" dxfId="3554" priority="412" operator="containsText" text="Select">
      <formula>NOT(ISERROR(SEARCH("Select",N389)))</formula>
    </cfRule>
  </conditionalFormatting>
  <conditionalFormatting sqref="N389:O389">
    <cfRule type="containsText" dxfId="3553" priority="411" operator="containsText" text="No">
      <formula>NOT(ISERROR(SEARCH("No",N389)))</formula>
    </cfRule>
  </conditionalFormatting>
  <conditionalFormatting sqref="O405:P405">
    <cfRule type="containsText" dxfId="3552" priority="386" operator="containsText" text="No">
      <formula>NOT(ISERROR(SEARCH("No",O405)))</formula>
    </cfRule>
  </conditionalFormatting>
  <conditionalFormatting sqref="N404:O404">
    <cfRule type="containsText" dxfId="3551" priority="385" operator="containsText" text="Select">
      <formula>NOT(ISERROR(SEARCH("Select",N404)))</formula>
    </cfRule>
  </conditionalFormatting>
  <conditionalFormatting sqref="N404:O404">
    <cfRule type="containsText" dxfId="3550" priority="384" operator="containsText" text="No">
      <formula>NOT(ISERROR(SEARCH("No",N404)))</formula>
    </cfRule>
  </conditionalFormatting>
  <conditionalFormatting sqref="O409:P409">
    <cfRule type="containsText" dxfId="3549" priority="383" operator="containsText" text="Select">
      <formula>NOT(ISERROR(SEARCH("Select",O409)))</formula>
    </cfRule>
  </conditionalFormatting>
  <conditionalFormatting sqref="G396 L396">
    <cfRule type="cellIs" dxfId="3548" priority="409" operator="equal">
      <formula>"FALSE"</formula>
    </cfRule>
  </conditionalFormatting>
  <conditionalFormatting sqref="G396 L396">
    <cfRule type="cellIs" dxfId="3547" priority="410" operator="equal">
      <formula>"TRUE"</formula>
    </cfRule>
  </conditionalFormatting>
  <conditionalFormatting sqref="J397:K397">
    <cfRule type="containsText" dxfId="3546" priority="408" operator="containsText" text="Select">
      <formula>NOT(ISERROR(SEARCH("Select",J397)))</formula>
    </cfRule>
  </conditionalFormatting>
  <conditionalFormatting sqref="O406:P406">
    <cfRule type="containsText" dxfId="3545" priority="406" operator="containsText" text="Select">
      <formula>NOT(ISERROR(SEARCH("Select",O406)))</formula>
    </cfRule>
  </conditionalFormatting>
  <conditionalFormatting sqref="O406:P406 J397:K397">
    <cfRule type="containsText" dxfId="3544" priority="407" operator="containsText" text="No">
      <formula>NOT(ISERROR(SEARCH("No",J397)))</formula>
    </cfRule>
  </conditionalFormatting>
  <conditionalFormatting sqref="J401:K402 J406:K409">
    <cfRule type="containsText" dxfId="3543" priority="403" operator="containsText" text="Select">
      <formula>NOT(ISERROR(SEARCH("Select",J401)))</formula>
    </cfRule>
  </conditionalFormatting>
  <conditionalFormatting sqref="I396:J396">
    <cfRule type="containsText" dxfId="3542" priority="405" operator="containsText" text="Select">
      <formula>NOT(ISERROR(SEARCH("Select",I396)))</formula>
    </cfRule>
  </conditionalFormatting>
  <conditionalFormatting sqref="I396:J396">
    <cfRule type="containsText" dxfId="3541" priority="404" operator="containsText" text="No">
      <formula>NOT(ISERROR(SEARCH("No",I396)))</formula>
    </cfRule>
  </conditionalFormatting>
  <conditionalFormatting sqref="J401:K402 J406:K409">
    <cfRule type="containsText" dxfId="3540" priority="402" operator="containsText" text="No">
      <formula>NOT(ISERROR(SEARCH("No",J401)))</formula>
    </cfRule>
  </conditionalFormatting>
  <conditionalFormatting sqref="I400:J400">
    <cfRule type="containsText" dxfId="3539" priority="401" operator="containsText" text="Select">
      <formula>NOT(ISERROR(SEARCH("Select",I400)))</formula>
    </cfRule>
  </conditionalFormatting>
  <conditionalFormatting sqref="I400:J400">
    <cfRule type="containsText" dxfId="3538" priority="400" operator="containsText" text="No">
      <formula>NOT(ISERROR(SEARCH("No",I400)))</formula>
    </cfRule>
  </conditionalFormatting>
  <conditionalFormatting sqref="J405:K405">
    <cfRule type="containsText" dxfId="3537" priority="399" operator="containsText" text="Select">
      <formula>NOT(ISERROR(SEARCH("Select",J405)))</formula>
    </cfRule>
  </conditionalFormatting>
  <conditionalFormatting sqref="J405:K405">
    <cfRule type="containsText" dxfId="3536" priority="398" operator="containsText" text="No">
      <formula>NOT(ISERROR(SEARCH("No",J405)))</formula>
    </cfRule>
  </conditionalFormatting>
  <conditionalFormatting sqref="I404:J404">
    <cfRule type="containsText" dxfId="3535" priority="397" operator="containsText" text="Select">
      <formula>NOT(ISERROR(SEARCH("Select",I404)))</formula>
    </cfRule>
  </conditionalFormatting>
  <conditionalFormatting sqref="I404:J404">
    <cfRule type="containsText" dxfId="3534" priority="396" operator="containsText" text="No">
      <formula>NOT(ISERROR(SEARCH("No",I404)))</formula>
    </cfRule>
  </conditionalFormatting>
  <conditionalFormatting sqref="O397:P397">
    <cfRule type="containsText" dxfId="3533" priority="395" operator="containsText" text="Select">
      <formula>NOT(ISERROR(SEARCH("Select",O397)))</formula>
    </cfRule>
  </conditionalFormatting>
  <conditionalFormatting sqref="O397:P397">
    <cfRule type="containsText" dxfId="3532" priority="394" operator="containsText" text="No">
      <formula>NOT(ISERROR(SEARCH("No",O397)))</formula>
    </cfRule>
  </conditionalFormatting>
  <conditionalFormatting sqref="N396:O396">
    <cfRule type="containsText" dxfId="3531" priority="393" operator="containsText" text="Select">
      <formula>NOT(ISERROR(SEARCH("Select",N396)))</formula>
    </cfRule>
  </conditionalFormatting>
  <conditionalFormatting sqref="N396:O396">
    <cfRule type="containsText" dxfId="3530" priority="392" operator="containsText" text="No">
      <formula>NOT(ISERROR(SEARCH("No",N396)))</formula>
    </cfRule>
  </conditionalFormatting>
  <conditionalFormatting sqref="N400:O400">
    <cfRule type="containsText" dxfId="3529" priority="389" operator="containsText" text="Select">
      <formula>NOT(ISERROR(SEARCH("Select",N400)))</formula>
    </cfRule>
  </conditionalFormatting>
  <conditionalFormatting sqref="N400:O400">
    <cfRule type="containsText" dxfId="3528" priority="388" operator="containsText" text="No">
      <formula>NOT(ISERROR(SEARCH("No",N400)))</formula>
    </cfRule>
  </conditionalFormatting>
  <conditionalFormatting sqref="O405:P405">
    <cfRule type="containsText" dxfId="3527" priority="387" operator="containsText" text="Select">
      <formula>NOT(ISERROR(SEARCH("Select",O405)))</formula>
    </cfRule>
  </conditionalFormatting>
  <conditionalFormatting sqref="O409:P409">
    <cfRule type="containsText" dxfId="3526" priority="382" operator="containsText" text="No">
      <formula>NOT(ISERROR(SEARCH("No",O409)))</formula>
    </cfRule>
  </conditionalFormatting>
  <conditionalFormatting sqref="N408:O408">
    <cfRule type="containsText" dxfId="3525" priority="381" operator="containsText" text="Select">
      <formula>NOT(ISERROR(SEARCH("Select",N408)))</formula>
    </cfRule>
  </conditionalFormatting>
  <conditionalFormatting sqref="N408:O408">
    <cfRule type="containsText" dxfId="3524" priority="380" operator="containsText" text="No">
      <formula>NOT(ISERROR(SEARCH("No",N408)))</formula>
    </cfRule>
  </conditionalFormatting>
  <conditionalFormatting sqref="O424:P424">
    <cfRule type="containsText" dxfId="3523" priority="355" operator="containsText" text="No">
      <formula>NOT(ISERROR(SEARCH("No",O424)))</formula>
    </cfRule>
  </conditionalFormatting>
  <conditionalFormatting sqref="N423:O423">
    <cfRule type="containsText" dxfId="3522" priority="354" operator="containsText" text="Select">
      <formula>NOT(ISERROR(SEARCH("Select",N423)))</formula>
    </cfRule>
  </conditionalFormatting>
  <conditionalFormatting sqref="N423:O423">
    <cfRule type="containsText" dxfId="3521" priority="353" operator="containsText" text="No">
      <formula>NOT(ISERROR(SEARCH("No",N423)))</formula>
    </cfRule>
  </conditionalFormatting>
  <conditionalFormatting sqref="O428:P428">
    <cfRule type="containsText" dxfId="3520" priority="352" operator="containsText" text="Select">
      <formula>NOT(ISERROR(SEARCH("Select",O428)))</formula>
    </cfRule>
  </conditionalFormatting>
  <conditionalFormatting sqref="G415 L415">
    <cfRule type="cellIs" dxfId="3519" priority="378" operator="equal">
      <formula>"FALSE"</formula>
    </cfRule>
  </conditionalFormatting>
  <conditionalFormatting sqref="G415 L415">
    <cfRule type="cellIs" dxfId="3518" priority="379" operator="equal">
      <formula>"TRUE"</formula>
    </cfRule>
  </conditionalFormatting>
  <conditionalFormatting sqref="J416:K416">
    <cfRule type="containsText" dxfId="3517" priority="377" operator="containsText" text="Select">
      <formula>NOT(ISERROR(SEARCH("Select",J416)))</formula>
    </cfRule>
  </conditionalFormatting>
  <conditionalFormatting sqref="O425:P425">
    <cfRule type="containsText" dxfId="3516" priority="375" operator="containsText" text="Select">
      <formula>NOT(ISERROR(SEARCH("Select",O425)))</formula>
    </cfRule>
  </conditionalFormatting>
  <conditionalFormatting sqref="O425:P425 J416:K416">
    <cfRule type="containsText" dxfId="3515" priority="376" operator="containsText" text="No">
      <formula>NOT(ISERROR(SEARCH("No",J416)))</formula>
    </cfRule>
  </conditionalFormatting>
  <conditionalFormatting sqref="J420:K421 J425:K428">
    <cfRule type="containsText" dxfId="3514" priority="372" operator="containsText" text="Select">
      <formula>NOT(ISERROR(SEARCH("Select",J420)))</formula>
    </cfRule>
  </conditionalFormatting>
  <conditionalFormatting sqref="I415:J415">
    <cfRule type="containsText" dxfId="3513" priority="374" operator="containsText" text="Select">
      <formula>NOT(ISERROR(SEARCH("Select",I415)))</formula>
    </cfRule>
  </conditionalFormatting>
  <conditionalFormatting sqref="I415:J415">
    <cfRule type="containsText" dxfId="3512" priority="373" operator="containsText" text="No">
      <formula>NOT(ISERROR(SEARCH("No",I415)))</formula>
    </cfRule>
  </conditionalFormatting>
  <conditionalFormatting sqref="J420:K421 J425:K428">
    <cfRule type="containsText" dxfId="3511" priority="371" operator="containsText" text="No">
      <formula>NOT(ISERROR(SEARCH("No",J420)))</formula>
    </cfRule>
  </conditionalFormatting>
  <conditionalFormatting sqref="I419:J419">
    <cfRule type="containsText" dxfId="3510" priority="370" operator="containsText" text="Select">
      <formula>NOT(ISERROR(SEARCH("Select",I419)))</formula>
    </cfRule>
  </conditionalFormatting>
  <conditionalFormatting sqref="I419:J419">
    <cfRule type="containsText" dxfId="3509" priority="369" operator="containsText" text="No">
      <formula>NOT(ISERROR(SEARCH("No",I419)))</formula>
    </cfRule>
  </conditionalFormatting>
  <conditionalFormatting sqref="J424:K424">
    <cfRule type="containsText" dxfId="3508" priority="368" operator="containsText" text="Select">
      <formula>NOT(ISERROR(SEARCH("Select",J424)))</formula>
    </cfRule>
  </conditionalFormatting>
  <conditionalFormatting sqref="J424:K424">
    <cfRule type="containsText" dxfId="3507" priority="367" operator="containsText" text="No">
      <formula>NOT(ISERROR(SEARCH("No",J424)))</formula>
    </cfRule>
  </conditionalFormatting>
  <conditionalFormatting sqref="O416:P416">
    <cfRule type="containsText" dxfId="3506" priority="364" operator="containsText" text="Select">
      <formula>NOT(ISERROR(SEARCH("Select",O416)))</formula>
    </cfRule>
  </conditionalFormatting>
  <conditionalFormatting sqref="O416:P416">
    <cfRule type="containsText" dxfId="3505" priority="363" operator="containsText" text="No">
      <formula>NOT(ISERROR(SEARCH("No",O416)))</formula>
    </cfRule>
  </conditionalFormatting>
  <conditionalFormatting sqref="O420:P421">
    <cfRule type="containsText" dxfId="3504" priority="360" operator="containsText" text="Select">
      <formula>NOT(ISERROR(SEARCH("Select",O420)))</formula>
    </cfRule>
  </conditionalFormatting>
  <conditionalFormatting sqref="N415:O415">
    <cfRule type="containsText" dxfId="3503" priority="362" operator="containsText" text="Select">
      <formula>NOT(ISERROR(SEARCH("Select",N415)))</formula>
    </cfRule>
  </conditionalFormatting>
  <conditionalFormatting sqref="N415:O415">
    <cfRule type="containsText" dxfId="3502" priority="361" operator="containsText" text="No">
      <formula>NOT(ISERROR(SEARCH("No",N415)))</formula>
    </cfRule>
  </conditionalFormatting>
  <conditionalFormatting sqref="O420:P421">
    <cfRule type="containsText" dxfId="3501" priority="359" operator="containsText" text="No">
      <formula>NOT(ISERROR(SEARCH("No",O420)))</formula>
    </cfRule>
  </conditionalFormatting>
  <conditionalFormatting sqref="N419:O419">
    <cfRule type="containsText" dxfId="3500" priority="358" operator="containsText" text="Select">
      <formula>NOT(ISERROR(SEARCH("Select",N419)))</formula>
    </cfRule>
  </conditionalFormatting>
  <conditionalFormatting sqref="N419:O419">
    <cfRule type="containsText" dxfId="3499" priority="357" operator="containsText" text="No">
      <formula>NOT(ISERROR(SEARCH("No",N419)))</formula>
    </cfRule>
  </conditionalFormatting>
  <conditionalFormatting sqref="O424:P424">
    <cfRule type="containsText" dxfId="3498" priority="356" operator="containsText" text="Select">
      <formula>NOT(ISERROR(SEARCH("Select",O424)))</formula>
    </cfRule>
  </conditionalFormatting>
  <conditionalFormatting sqref="O428:P428">
    <cfRule type="containsText" dxfId="3497" priority="351" operator="containsText" text="No">
      <formula>NOT(ISERROR(SEARCH("No",O428)))</formula>
    </cfRule>
  </conditionalFormatting>
  <conditionalFormatting sqref="N427:O427">
    <cfRule type="containsText" dxfId="3496" priority="350" operator="containsText" text="Select">
      <formula>NOT(ISERROR(SEARCH("Select",N427)))</formula>
    </cfRule>
  </conditionalFormatting>
  <conditionalFormatting sqref="N427:O427">
    <cfRule type="containsText" dxfId="3495" priority="349" operator="containsText" text="No">
      <formula>NOT(ISERROR(SEARCH("No",N427)))</formula>
    </cfRule>
  </conditionalFormatting>
  <conditionalFormatting sqref="O443:P443">
    <cfRule type="containsText" dxfId="3494" priority="324" operator="containsText" text="No">
      <formula>NOT(ISERROR(SEARCH("No",O443)))</formula>
    </cfRule>
  </conditionalFormatting>
  <conditionalFormatting sqref="N442:O442">
    <cfRule type="containsText" dxfId="3493" priority="323" operator="containsText" text="Select">
      <formula>NOT(ISERROR(SEARCH("Select",N442)))</formula>
    </cfRule>
  </conditionalFormatting>
  <conditionalFormatting sqref="N442:O442">
    <cfRule type="containsText" dxfId="3492" priority="322" operator="containsText" text="No">
      <formula>NOT(ISERROR(SEARCH("No",N442)))</formula>
    </cfRule>
  </conditionalFormatting>
  <conditionalFormatting sqref="O447:P447">
    <cfRule type="containsText" dxfId="3491" priority="321" operator="containsText" text="Select">
      <formula>NOT(ISERROR(SEARCH("Select",O447)))</formula>
    </cfRule>
  </conditionalFormatting>
  <conditionalFormatting sqref="G434 L434">
    <cfRule type="cellIs" dxfId="3490" priority="347" operator="equal">
      <formula>"FALSE"</formula>
    </cfRule>
  </conditionalFormatting>
  <conditionalFormatting sqref="G434 L434">
    <cfRule type="cellIs" dxfId="3489" priority="348" operator="equal">
      <formula>"TRUE"</formula>
    </cfRule>
  </conditionalFormatting>
  <conditionalFormatting sqref="J435:K435">
    <cfRule type="containsText" dxfId="3488" priority="346" operator="containsText" text="Select">
      <formula>NOT(ISERROR(SEARCH("Select",J435)))</formula>
    </cfRule>
  </conditionalFormatting>
  <conditionalFormatting sqref="O444:P444">
    <cfRule type="containsText" dxfId="3487" priority="344" operator="containsText" text="Select">
      <formula>NOT(ISERROR(SEARCH("Select",O444)))</formula>
    </cfRule>
  </conditionalFormatting>
  <conditionalFormatting sqref="O444:P444 J435:K435">
    <cfRule type="containsText" dxfId="3486" priority="345" operator="containsText" text="No">
      <formula>NOT(ISERROR(SEARCH("No",J435)))</formula>
    </cfRule>
  </conditionalFormatting>
  <conditionalFormatting sqref="J439:K440 J444:K447">
    <cfRule type="containsText" dxfId="3485" priority="341" operator="containsText" text="Select">
      <formula>NOT(ISERROR(SEARCH("Select",J439)))</formula>
    </cfRule>
  </conditionalFormatting>
  <conditionalFormatting sqref="I434:J434">
    <cfRule type="containsText" dxfId="3484" priority="343" operator="containsText" text="Select">
      <formula>NOT(ISERROR(SEARCH("Select",I434)))</formula>
    </cfRule>
  </conditionalFormatting>
  <conditionalFormatting sqref="I434:J434">
    <cfRule type="containsText" dxfId="3483" priority="342" operator="containsText" text="No">
      <formula>NOT(ISERROR(SEARCH("No",I434)))</formula>
    </cfRule>
  </conditionalFormatting>
  <conditionalFormatting sqref="J439:K440 J444:K447">
    <cfRule type="containsText" dxfId="3482" priority="340" operator="containsText" text="No">
      <formula>NOT(ISERROR(SEARCH("No",J439)))</formula>
    </cfRule>
  </conditionalFormatting>
  <conditionalFormatting sqref="I438:J438">
    <cfRule type="containsText" dxfId="3481" priority="339" operator="containsText" text="Select">
      <formula>NOT(ISERROR(SEARCH("Select",I438)))</formula>
    </cfRule>
  </conditionalFormatting>
  <conditionalFormatting sqref="I438:J438">
    <cfRule type="containsText" dxfId="3480" priority="338" operator="containsText" text="No">
      <formula>NOT(ISERROR(SEARCH("No",I438)))</formula>
    </cfRule>
  </conditionalFormatting>
  <conditionalFormatting sqref="J443:K443">
    <cfRule type="containsText" dxfId="3479" priority="337" operator="containsText" text="Select">
      <formula>NOT(ISERROR(SEARCH("Select",J443)))</formula>
    </cfRule>
  </conditionalFormatting>
  <conditionalFormatting sqref="J443:K443">
    <cfRule type="containsText" dxfId="3478" priority="336" operator="containsText" text="No">
      <formula>NOT(ISERROR(SEARCH("No",J443)))</formula>
    </cfRule>
  </conditionalFormatting>
  <conditionalFormatting sqref="I442:J442">
    <cfRule type="containsText" dxfId="3477" priority="335" operator="containsText" text="Select">
      <formula>NOT(ISERROR(SEARCH("Select",I442)))</formula>
    </cfRule>
  </conditionalFormatting>
  <conditionalFormatting sqref="I442:J442">
    <cfRule type="containsText" dxfId="3476" priority="334" operator="containsText" text="No">
      <formula>NOT(ISERROR(SEARCH("No",I442)))</formula>
    </cfRule>
  </conditionalFormatting>
  <conditionalFormatting sqref="O435:P435">
    <cfRule type="containsText" dxfId="3475" priority="333" operator="containsText" text="Select">
      <formula>NOT(ISERROR(SEARCH("Select",O435)))</formula>
    </cfRule>
  </conditionalFormatting>
  <conditionalFormatting sqref="O435:P435">
    <cfRule type="containsText" dxfId="3474" priority="332" operator="containsText" text="No">
      <formula>NOT(ISERROR(SEARCH("No",O435)))</formula>
    </cfRule>
  </conditionalFormatting>
  <conditionalFormatting sqref="O439:P440">
    <cfRule type="containsText" dxfId="3473" priority="329" operator="containsText" text="Select">
      <formula>NOT(ISERROR(SEARCH("Select",O439)))</formula>
    </cfRule>
  </conditionalFormatting>
  <conditionalFormatting sqref="N434:O434">
    <cfRule type="containsText" dxfId="3472" priority="331" operator="containsText" text="Select">
      <formula>NOT(ISERROR(SEARCH("Select",N434)))</formula>
    </cfRule>
  </conditionalFormatting>
  <conditionalFormatting sqref="N434:O434">
    <cfRule type="containsText" dxfId="3471" priority="330" operator="containsText" text="No">
      <formula>NOT(ISERROR(SEARCH("No",N434)))</formula>
    </cfRule>
  </conditionalFormatting>
  <conditionalFormatting sqref="O439:P440">
    <cfRule type="containsText" dxfId="3470" priority="328" operator="containsText" text="No">
      <formula>NOT(ISERROR(SEARCH("No",O439)))</formula>
    </cfRule>
  </conditionalFormatting>
  <conditionalFormatting sqref="N438:O438">
    <cfRule type="containsText" dxfId="3469" priority="327" operator="containsText" text="Select">
      <formula>NOT(ISERROR(SEARCH("Select",N438)))</formula>
    </cfRule>
  </conditionalFormatting>
  <conditionalFormatting sqref="N438:O438">
    <cfRule type="containsText" dxfId="3468" priority="326" operator="containsText" text="No">
      <formula>NOT(ISERROR(SEARCH("No",N438)))</formula>
    </cfRule>
  </conditionalFormatting>
  <conditionalFormatting sqref="O443:P443">
    <cfRule type="containsText" dxfId="3467" priority="325" operator="containsText" text="Select">
      <formula>NOT(ISERROR(SEARCH("Select",O443)))</formula>
    </cfRule>
  </conditionalFormatting>
  <conditionalFormatting sqref="O447:P447">
    <cfRule type="containsText" dxfId="3466" priority="320" operator="containsText" text="No">
      <formula>NOT(ISERROR(SEARCH("No",O447)))</formula>
    </cfRule>
  </conditionalFormatting>
  <conditionalFormatting sqref="N446:O446">
    <cfRule type="containsText" dxfId="3465" priority="319" operator="containsText" text="Select">
      <formula>NOT(ISERROR(SEARCH("Select",N446)))</formula>
    </cfRule>
  </conditionalFormatting>
  <conditionalFormatting sqref="N446:O446">
    <cfRule type="containsText" dxfId="3464" priority="318" operator="containsText" text="No">
      <formula>NOT(ISERROR(SEARCH("No",N446)))</formula>
    </cfRule>
  </conditionalFormatting>
  <conditionalFormatting sqref="O462:P462">
    <cfRule type="containsText" dxfId="3463" priority="293" operator="containsText" text="No">
      <formula>NOT(ISERROR(SEARCH("No",O462)))</formula>
    </cfRule>
  </conditionalFormatting>
  <conditionalFormatting sqref="N461:O461">
    <cfRule type="containsText" dxfId="3462" priority="292" operator="containsText" text="Select">
      <formula>NOT(ISERROR(SEARCH("Select",N461)))</formula>
    </cfRule>
  </conditionalFormatting>
  <conditionalFormatting sqref="N461:O461">
    <cfRule type="containsText" dxfId="3461" priority="291" operator="containsText" text="No">
      <formula>NOT(ISERROR(SEARCH("No",N461)))</formula>
    </cfRule>
  </conditionalFormatting>
  <conditionalFormatting sqref="O466:P466">
    <cfRule type="containsText" dxfId="3460" priority="290" operator="containsText" text="Select">
      <formula>NOT(ISERROR(SEARCH("Select",O466)))</formula>
    </cfRule>
  </conditionalFormatting>
  <conditionalFormatting sqref="G453 L453">
    <cfRule type="cellIs" dxfId="3459" priority="316" operator="equal">
      <formula>"FALSE"</formula>
    </cfRule>
  </conditionalFormatting>
  <conditionalFormatting sqref="G453 L453">
    <cfRule type="cellIs" dxfId="3458" priority="317" operator="equal">
      <formula>"TRUE"</formula>
    </cfRule>
  </conditionalFormatting>
  <conditionalFormatting sqref="J454:K454">
    <cfRule type="containsText" dxfId="3457" priority="315" operator="containsText" text="Select">
      <formula>NOT(ISERROR(SEARCH("Select",J454)))</formula>
    </cfRule>
  </conditionalFormatting>
  <conditionalFormatting sqref="O463:P463">
    <cfRule type="containsText" dxfId="3456" priority="313" operator="containsText" text="Select">
      <formula>NOT(ISERROR(SEARCH("Select",O463)))</formula>
    </cfRule>
  </conditionalFormatting>
  <conditionalFormatting sqref="O463:P463 J454:K454">
    <cfRule type="containsText" dxfId="3455" priority="314" operator="containsText" text="No">
      <formula>NOT(ISERROR(SEARCH("No",J454)))</formula>
    </cfRule>
  </conditionalFormatting>
  <conditionalFormatting sqref="J458:K459 J463:K466">
    <cfRule type="containsText" dxfId="3454" priority="310" operator="containsText" text="Select">
      <formula>NOT(ISERROR(SEARCH("Select",J458)))</formula>
    </cfRule>
  </conditionalFormatting>
  <conditionalFormatting sqref="I453:J453">
    <cfRule type="containsText" dxfId="3453" priority="312" operator="containsText" text="Select">
      <formula>NOT(ISERROR(SEARCH("Select",I453)))</formula>
    </cfRule>
  </conditionalFormatting>
  <conditionalFormatting sqref="I453:J453">
    <cfRule type="containsText" dxfId="3452" priority="311" operator="containsText" text="No">
      <formula>NOT(ISERROR(SEARCH("No",I453)))</formula>
    </cfRule>
  </conditionalFormatting>
  <conditionalFormatting sqref="J458:K459 J463:K466">
    <cfRule type="containsText" dxfId="3451" priority="309" operator="containsText" text="No">
      <formula>NOT(ISERROR(SEARCH("No",J458)))</formula>
    </cfRule>
  </conditionalFormatting>
  <conditionalFormatting sqref="I457:J457">
    <cfRule type="containsText" dxfId="3450" priority="308" operator="containsText" text="Select">
      <formula>NOT(ISERROR(SEARCH("Select",I457)))</formula>
    </cfRule>
  </conditionalFormatting>
  <conditionalFormatting sqref="I457:J457">
    <cfRule type="containsText" dxfId="3449" priority="307" operator="containsText" text="No">
      <formula>NOT(ISERROR(SEARCH("No",I457)))</formula>
    </cfRule>
  </conditionalFormatting>
  <conditionalFormatting sqref="J462:K462">
    <cfRule type="containsText" dxfId="3448" priority="306" operator="containsText" text="Select">
      <formula>NOT(ISERROR(SEARCH("Select",J462)))</formula>
    </cfRule>
  </conditionalFormatting>
  <conditionalFormatting sqref="J462:K462">
    <cfRule type="containsText" dxfId="3447" priority="305" operator="containsText" text="No">
      <formula>NOT(ISERROR(SEARCH("No",J462)))</formula>
    </cfRule>
  </conditionalFormatting>
  <conditionalFormatting sqref="I461:J461">
    <cfRule type="containsText" dxfId="3446" priority="304" operator="containsText" text="Select">
      <formula>NOT(ISERROR(SEARCH("Select",I461)))</formula>
    </cfRule>
  </conditionalFormatting>
  <conditionalFormatting sqref="I461:J461">
    <cfRule type="containsText" dxfId="3445" priority="303" operator="containsText" text="No">
      <formula>NOT(ISERROR(SEARCH("No",I461)))</formula>
    </cfRule>
  </conditionalFormatting>
  <conditionalFormatting sqref="O454:P454">
    <cfRule type="containsText" dxfId="3444" priority="302" operator="containsText" text="Select">
      <formula>NOT(ISERROR(SEARCH("Select",O454)))</formula>
    </cfRule>
  </conditionalFormatting>
  <conditionalFormatting sqref="O454:P454">
    <cfRule type="containsText" dxfId="3443" priority="301" operator="containsText" text="No">
      <formula>NOT(ISERROR(SEARCH("No",O454)))</formula>
    </cfRule>
  </conditionalFormatting>
  <conditionalFormatting sqref="O458:P459">
    <cfRule type="containsText" dxfId="3442" priority="298" operator="containsText" text="Select">
      <formula>NOT(ISERROR(SEARCH("Select",O458)))</formula>
    </cfRule>
  </conditionalFormatting>
  <conditionalFormatting sqref="N453:O453">
    <cfRule type="containsText" dxfId="3441" priority="300" operator="containsText" text="Select">
      <formula>NOT(ISERROR(SEARCH("Select",N453)))</formula>
    </cfRule>
  </conditionalFormatting>
  <conditionalFormatting sqref="N453:O453">
    <cfRule type="containsText" dxfId="3440" priority="299" operator="containsText" text="No">
      <formula>NOT(ISERROR(SEARCH("No",N453)))</formula>
    </cfRule>
  </conditionalFormatting>
  <conditionalFormatting sqref="O458:P459">
    <cfRule type="containsText" dxfId="3439" priority="297" operator="containsText" text="No">
      <formula>NOT(ISERROR(SEARCH("No",O458)))</formula>
    </cfRule>
  </conditionalFormatting>
  <conditionalFormatting sqref="N457:O457">
    <cfRule type="containsText" dxfId="3438" priority="296" operator="containsText" text="Select">
      <formula>NOT(ISERROR(SEARCH("Select",N457)))</formula>
    </cfRule>
  </conditionalFormatting>
  <conditionalFormatting sqref="N457:O457">
    <cfRule type="containsText" dxfId="3437" priority="295" operator="containsText" text="No">
      <formula>NOT(ISERROR(SEARCH("No",N457)))</formula>
    </cfRule>
  </conditionalFormatting>
  <conditionalFormatting sqref="O462:P462">
    <cfRule type="containsText" dxfId="3436" priority="294" operator="containsText" text="Select">
      <formula>NOT(ISERROR(SEARCH("Select",O462)))</formula>
    </cfRule>
  </conditionalFormatting>
  <conditionalFormatting sqref="O466:P466">
    <cfRule type="containsText" dxfId="3435" priority="289" operator="containsText" text="No">
      <formula>NOT(ISERROR(SEARCH("No",O466)))</formula>
    </cfRule>
  </conditionalFormatting>
  <conditionalFormatting sqref="N465:O465">
    <cfRule type="containsText" dxfId="3434" priority="288" operator="containsText" text="Select">
      <formula>NOT(ISERROR(SEARCH("Select",N465)))</formula>
    </cfRule>
  </conditionalFormatting>
  <conditionalFormatting sqref="N465:O465">
    <cfRule type="containsText" dxfId="3433" priority="287" operator="containsText" text="No">
      <formula>NOT(ISERROR(SEARCH("No",N465)))</formula>
    </cfRule>
  </conditionalFormatting>
  <conditionalFormatting sqref="O481:P481">
    <cfRule type="containsText" dxfId="3432" priority="262" operator="containsText" text="No">
      <formula>NOT(ISERROR(SEARCH("No",O481)))</formula>
    </cfRule>
  </conditionalFormatting>
  <conditionalFormatting sqref="N480:O480">
    <cfRule type="containsText" dxfId="3431" priority="261" operator="containsText" text="Select">
      <formula>NOT(ISERROR(SEARCH("Select",N480)))</formula>
    </cfRule>
  </conditionalFormatting>
  <conditionalFormatting sqref="N480:O480">
    <cfRule type="containsText" dxfId="3430" priority="260" operator="containsText" text="No">
      <formula>NOT(ISERROR(SEARCH("No",N480)))</formula>
    </cfRule>
  </conditionalFormatting>
  <conditionalFormatting sqref="O485:P485">
    <cfRule type="containsText" dxfId="3429" priority="259" operator="containsText" text="Select">
      <formula>NOT(ISERROR(SEARCH("Select",O485)))</formula>
    </cfRule>
  </conditionalFormatting>
  <conditionalFormatting sqref="G472 L472">
    <cfRule type="cellIs" dxfId="3428" priority="285" operator="equal">
      <formula>"FALSE"</formula>
    </cfRule>
  </conditionalFormatting>
  <conditionalFormatting sqref="G472 L472">
    <cfRule type="cellIs" dxfId="3427" priority="286" operator="equal">
      <formula>"TRUE"</formula>
    </cfRule>
  </conditionalFormatting>
  <conditionalFormatting sqref="J473:K473">
    <cfRule type="containsText" dxfId="3426" priority="284" operator="containsText" text="Select">
      <formula>NOT(ISERROR(SEARCH("Select",J473)))</formula>
    </cfRule>
  </conditionalFormatting>
  <conditionalFormatting sqref="O482:P482">
    <cfRule type="containsText" dxfId="3425" priority="282" operator="containsText" text="Select">
      <formula>NOT(ISERROR(SEARCH("Select",O482)))</formula>
    </cfRule>
  </conditionalFormatting>
  <conditionalFormatting sqref="O482:P482 J473:K473">
    <cfRule type="containsText" dxfId="3424" priority="283" operator="containsText" text="No">
      <formula>NOT(ISERROR(SEARCH("No",J473)))</formula>
    </cfRule>
  </conditionalFormatting>
  <conditionalFormatting sqref="J477:K478 J482:K485">
    <cfRule type="containsText" dxfId="3423" priority="279" operator="containsText" text="Select">
      <formula>NOT(ISERROR(SEARCH("Select",J477)))</formula>
    </cfRule>
  </conditionalFormatting>
  <conditionalFormatting sqref="I472:J472">
    <cfRule type="containsText" dxfId="3422" priority="281" operator="containsText" text="Select">
      <formula>NOT(ISERROR(SEARCH("Select",I472)))</formula>
    </cfRule>
  </conditionalFormatting>
  <conditionalFormatting sqref="I472:J472">
    <cfRule type="containsText" dxfId="3421" priority="280" operator="containsText" text="No">
      <formula>NOT(ISERROR(SEARCH("No",I472)))</formula>
    </cfRule>
  </conditionalFormatting>
  <conditionalFormatting sqref="J477:K478 J482:K485">
    <cfRule type="containsText" dxfId="3420" priority="278" operator="containsText" text="No">
      <formula>NOT(ISERROR(SEARCH("No",J477)))</formula>
    </cfRule>
  </conditionalFormatting>
  <conditionalFormatting sqref="I476:J476">
    <cfRule type="containsText" dxfId="3419" priority="277" operator="containsText" text="Select">
      <formula>NOT(ISERROR(SEARCH("Select",I476)))</formula>
    </cfRule>
  </conditionalFormatting>
  <conditionalFormatting sqref="I476:J476">
    <cfRule type="containsText" dxfId="3418" priority="276" operator="containsText" text="No">
      <formula>NOT(ISERROR(SEARCH("No",I476)))</formula>
    </cfRule>
  </conditionalFormatting>
  <conditionalFormatting sqref="J481:K481">
    <cfRule type="containsText" dxfId="3417" priority="275" operator="containsText" text="Select">
      <formula>NOT(ISERROR(SEARCH("Select",J481)))</formula>
    </cfRule>
  </conditionalFormatting>
  <conditionalFormatting sqref="J481:K481">
    <cfRule type="containsText" dxfId="3416" priority="274" operator="containsText" text="No">
      <formula>NOT(ISERROR(SEARCH("No",J481)))</formula>
    </cfRule>
  </conditionalFormatting>
  <conditionalFormatting sqref="I480:J480">
    <cfRule type="containsText" dxfId="3415" priority="273" operator="containsText" text="Select">
      <formula>NOT(ISERROR(SEARCH("Select",I480)))</formula>
    </cfRule>
  </conditionalFormatting>
  <conditionalFormatting sqref="I480:J480">
    <cfRule type="containsText" dxfId="3414" priority="272" operator="containsText" text="No">
      <formula>NOT(ISERROR(SEARCH("No",I480)))</formula>
    </cfRule>
  </conditionalFormatting>
  <conditionalFormatting sqref="O473:P473">
    <cfRule type="containsText" dxfId="3413" priority="271" operator="containsText" text="Select">
      <formula>NOT(ISERROR(SEARCH("Select",O473)))</formula>
    </cfRule>
  </conditionalFormatting>
  <conditionalFormatting sqref="O473:P473">
    <cfRule type="containsText" dxfId="3412" priority="270" operator="containsText" text="No">
      <formula>NOT(ISERROR(SEARCH("No",O473)))</formula>
    </cfRule>
  </conditionalFormatting>
  <conditionalFormatting sqref="O477:P478">
    <cfRule type="containsText" dxfId="3411" priority="267" operator="containsText" text="Select">
      <formula>NOT(ISERROR(SEARCH("Select",O477)))</formula>
    </cfRule>
  </conditionalFormatting>
  <conditionalFormatting sqref="N472:O472">
    <cfRule type="containsText" dxfId="3410" priority="269" operator="containsText" text="Select">
      <formula>NOT(ISERROR(SEARCH("Select",N472)))</formula>
    </cfRule>
  </conditionalFormatting>
  <conditionalFormatting sqref="N472:O472">
    <cfRule type="containsText" dxfId="3409" priority="268" operator="containsText" text="No">
      <formula>NOT(ISERROR(SEARCH("No",N472)))</formula>
    </cfRule>
  </conditionalFormatting>
  <conditionalFormatting sqref="O477:P478">
    <cfRule type="containsText" dxfId="3408" priority="266" operator="containsText" text="No">
      <formula>NOT(ISERROR(SEARCH("No",O477)))</formula>
    </cfRule>
  </conditionalFormatting>
  <conditionalFormatting sqref="N476:O476">
    <cfRule type="containsText" dxfId="3407" priority="265" operator="containsText" text="Select">
      <formula>NOT(ISERROR(SEARCH("Select",N476)))</formula>
    </cfRule>
  </conditionalFormatting>
  <conditionalFormatting sqref="N476:O476">
    <cfRule type="containsText" dxfId="3406" priority="264" operator="containsText" text="No">
      <formula>NOT(ISERROR(SEARCH("No",N476)))</formula>
    </cfRule>
  </conditionalFormatting>
  <conditionalFormatting sqref="O481:P481">
    <cfRule type="containsText" dxfId="3405" priority="263" operator="containsText" text="Select">
      <formula>NOT(ISERROR(SEARCH("Select",O481)))</formula>
    </cfRule>
  </conditionalFormatting>
  <conditionalFormatting sqref="O485:P485">
    <cfRule type="containsText" dxfId="3404" priority="258" operator="containsText" text="No">
      <formula>NOT(ISERROR(SEARCH("No",O485)))</formula>
    </cfRule>
  </conditionalFormatting>
  <conditionalFormatting sqref="N484:O484">
    <cfRule type="containsText" dxfId="3403" priority="257" operator="containsText" text="Select">
      <formula>NOT(ISERROR(SEARCH("Select",N484)))</formula>
    </cfRule>
  </conditionalFormatting>
  <conditionalFormatting sqref="N484:O484">
    <cfRule type="containsText" dxfId="3402" priority="256" operator="containsText" text="No">
      <formula>NOT(ISERROR(SEARCH("No",N484)))</formula>
    </cfRule>
  </conditionalFormatting>
  <conditionalFormatting sqref="O500:P500">
    <cfRule type="containsText" dxfId="3401" priority="231" operator="containsText" text="No">
      <formula>NOT(ISERROR(SEARCH("No",O500)))</formula>
    </cfRule>
  </conditionalFormatting>
  <conditionalFormatting sqref="N499:O499">
    <cfRule type="containsText" dxfId="3400" priority="230" operator="containsText" text="Select">
      <formula>NOT(ISERROR(SEARCH("Select",N499)))</formula>
    </cfRule>
  </conditionalFormatting>
  <conditionalFormatting sqref="N499:O499">
    <cfRule type="containsText" dxfId="3399" priority="229" operator="containsText" text="No">
      <formula>NOT(ISERROR(SEARCH("No",N499)))</formula>
    </cfRule>
  </conditionalFormatting>
  <conditionalFormatting sqref="O504:P504">
    <cfRule type="containsText" dxfId="3398" priority="228" operator="containsText" text="Select">
      <formula>NOT(ISERROR(SEARCH("Select",O504)))</formula>
    </cfRule>
  </conditionalFormatting>
  <conditionalFormatting sqref="G491 L491">
    <cfRule type="cellIs" dxfId="3397" priority="254" operator="equal">
      <formula>"FALSE"</formula>
    </cfRule>
  </conditionalFormatting>
  <conditionalFormatting sqref="G491 L491">
    <cfRule type="cellIs" dxfId="3396" priority="255" operator="equal">
      <formula>"TRUE"</formula>
    </cfRule>
  </conditionalFormatting>
  <conditionalFormatting sqref="J492:K492">
    <cfRule type="containsText" dxfId="3395" priority="253" operator="containsText" text="Select">
      <formula>NOT(ISERROR(SEARCH("Select",J492)))</formula>
    </cfRule>
  </conditionalFormatting>
  <conditionalFormatting sqref="O501:P501">
    <cfRule type="containsText" dxfId="3394" priority="251" operator="containsText" text="Select">
      <formula>NOT(ISERROR(SEARCH("Select",O501)))</formula>
    </cfRule>
  </conditionalFormatting>
  <conditionalFormatting sqref="O501:P501 J492:K492">
    <cfRule type="containsText" dxfId="3393" priority="252" operator="containsText" text="No">
      <formula>NOT(ISERROR(SEARCH("No",J492)))</formula>
    </cfRule>
  </conditionalFormatting>
  <conditionalFormatting sqref="J496:K497 J501:K504">
    <cfRule type="containsText" dxfId="3392" priority="248" operator="containsText" text="Select">
      <formula>NOT(ISERROR(SEARCH("Select",J496)))</formula>
    </cfRule>
  </conditionalFormatting>
  <conditionalFormatting sqref="I491:J491">
    <cfRule type="containsText" dxfId="3391" priority="250" operator="containsText" text="Select">
      <formula>NOT(ISERROR(SEARCH("Select",I491)))</formula>
    </cfRule>
  </conditionalFormatting>
  <conditionalFormatting sqref="I491:J491">
    <cfRule type="containsText" dxfId="3390" priority="249" operator="containsText" text="No">
      <formula>NOT(ISERROR(SEARCH("No",I491)))</formula>
    </cfRule>
  </conditionalFormatting>
  <conditionalFormatting sqref="J496:K497 J501:K504">
    <cfRule type="containsText" dxfId="3389" priority="247" operator="containsText" text="No">
      <formula>NOT(ISERROR(SEARCH("No",J496)))</formula>
    </cfRule>
  </conditionalFormatting>
  <conditionalFormatting sqref="I495:J495">
    <cfRule type="containsText" dxfId="3388" priority="246" operator="containsText" text="Select">
      <formula>NOT(ISERROR(SEARCH("Select",I495)))</formula>
    </cfRule>
  </conditionalFormatting>
  <conditionalFormatting sqref="I495:J495">
    <cfRule type="containsText" dxfId="3387" priority="245" operator="containsText" text="No">
      <formula>NOT(ISERROR(SEARCH("No",I495)))</formula>
    </cfRule>
  </conditionalFormatting>
  <conditionalFormatting sqref="J500:K500">
    <cfRule type="containsText" dxfId="3386" priority="244" operator="containsText" text="Select">
      <formula>NOT(ISERROR(SEARCH("Select",J500)))</formula>
    </cfRule>
  </conditionalFormatting>
  <conditionalFormatting sqref="J500:K500">
    <cfRule type="containsText" dxfId="3385" priority="243" operator="containsText" text="No">
      <formula>NOT(ISERROR(SEARCH("No",J500)))</formula>
    </cfRule>
  </conditionalFormatting>
  <conditionalFormatting sqref="I499:J499">
    <cfRule type="containsText" dxfId="3384" priority="242" operator="containsText" text="Select">
      <formula>NOT(ISERROR(SEARCH("Select",I499)))</formula>
    </cfRule>
  </conditionalFormatting>
  <conditionalFormatting sqref="I499:J499">
    <cfRule type="containsText" dxfId="3383" priority="241" operator="containsText" text="No">
      <formula>NOT(ISERROR(SEARCH("No",I499)))</formula>
    </cfRule>
  </conditionalFormatting>
  <conditionalFormatting sqref="O492:P492">
    <cfRule type="containsText" dxfId="3382" priority="240" operator="containsText" text="Select">
      <formula>NOT(ISERROR(SEARCH("Select",O492)))</formula>
    </cfRule>
  </conditionalFormatting>
  <conditionalFormatting sqref="O492:P492">
    <cfRule type="containsText" dxfId="3381" priority="239" operator="containsText" text="No">
      <formula>NOT(ISERROR(SEARCH("No",O492)))</formula>
    </cfRule>
  </conditionalFormatting>
  <conditionalFormatting sqref="O496:P497">
    <cfRule type="containsText" dxfId="3380" priority="236" operator="containsText" text="Select">
      <formula>NOT(ISERROR(SEARCH("Select",O496)))</formula>
    </cfRule>
  </conditionalFormatting>
  <conditionalFormatting sqref="N491:O491">
    <cfRule type="containsText" dxfId="3379" priority="238" operator="containsText" text="Select">
      <formula>NOT(ISERROR(SEARCH("Select",N491)))</formula>
    </cfRule>
  </conditionalFormatting>
  <conditionalFormatting sqref="N491:O491">
    <cfRule type="containsText" dxfId="3378" priority="237" operator="containsText" text="No">
      <formula>NOT(ISERROR(SEARCH("No",N491)))</formula>
    </cfRule>
  </conditionalFormatting>
  <conditionalFormatting sqref="O496:P497">
    <cfRule type="containsText" dxfId="3377" priority="235" operator="containsText" text="No">
      <formula>NOT(ISERROR(SEARCH("No",O496)))</formula>
    </cfRule>
  </conditionalFormatting>
  <conditionalFormatting sqref="N495:O495">
    <cfRule type="containsText" dxfId="3376" priority="234" operator="containsText" text="Select">
      <formula>NOT(ISERROR(SEARCH("Select",N495)))</formula>
    </cfRule>
  </conditionalFormatting>
  <conditionalFormatting sqref="N495:O495">
    <cfRule type="containsText" dxfId="3375" priority="233" operator="containsText" text="No">
      <formula>NOT(ISERROR(SEARCH("No",N495)))</formula>
    </cfRule>
  </conditionalFormatting>
  <conditionalFormatting sqref="O500:P500">
    <cfRule type="containsText" dxfId="3374" priority="232" operator="containsText" text="Select">
      <formula>NOT(ISERROR(SEARCH("Select",O500)))</formula>
    </cfRule>
  </conditionalFormatting>
  <conditionalFormatting sqref="O504:P504">
    <cfRule type="containsText" dxfId="3373" priority="227" operator="containsText" text="No">
      <formula>NOT(ISERROR(SEARCH("No",O504)))</formula>
    </cfRule>
  </conditionalFormatting>
  <conditionalFormatting sqref="N503:O503">
    <cfRule type="containsText" dxfId="3372" priority="226" operator="containsText" text="Select">
      <formula>NOT(ISERROR(SEARCH("Select",N503)))</formula>
    </cfRule>
  </conditionalFormatting>
  <conditionalFormatting sqref="N503:O503">
    <cfRule type="containsText" dxfId="3371" priority="225" operator="containsText" text="No">
      <formula>NOT(ISERROR(SEARCH("No",N503)))</formula>
    </cfRule>
  </conditionalFormatting>
  <conditionalFormatting sqref="O519:P519">
    <cfRule type="containsText" dxfId="3370" priority="200" operator="containsText" text="No">
      <formula>NOT(ISERROR(SEARCH("No",O519)))</formula>
    </cfRule>
  </conditionalFormatting>
  <conditionalFormatting sqref="N518:O518">
    <cfRule type="containsText" dxfId="3369" priority="199" operator="containsText" text="Select">
      <formula>NOT(ISERROR(SEARCH("Select",N518)))</formula>
    </cfRule>
  </conditionalFormatting>
  <conditionalFormatting sqref="N518:O518">
    <cfRule type="containsText" dxfId="3368" priority="198" operator="containsText" text="No">
      <formula>NOT(ISERROR(SEARCH("No",N518)))</formula>
    </cfRule>
  </conditionalFormatting>
  <conditionalFormatting sqref="O523:P523">
    <cfRule type="containsText" dxfId="3367" priority="197" operator="containsText" text="Select">
      <formula>NOT(ISERROR(SEARCH("Select",O523)))</formula>
    </cfRule>
  </conditionalFormatting>
  <conditionalFormatting sqref="G510 L510">
    <cfRule type="cellIs" dxfId="3366" priority="223" operator="equal">
      <formula>"FALSE"</formula>
    </cfRule>
  </conditionalFormatting>
  <conditionalFormatting sqref="G510 L510">
    <cfRule type="cellIs" dxfId="3365" priority="224" operator="equal">
      <formula>"TRUE"</formula>
    </cfRule>
  </conditionalFormatting>
  <conditionalFormatting sqref="J511:K511">
    <cfRule type="containsText" dxfId="3364" priority="222" operator="containsText" text="Select">
      <formula>NOT(ISERROR(SEARCH("Select",J511)))</formula>
    </cfRule>
  </conditionalFormatting>
  <conditionalFormatting sqref="O520:P520">
    <cfRule type="containsText" dxfId="3363" priority="220" operator="containsText" text="Select">
      <formula>NOT(ISERROR(SEARCH("Select",O520)))</formula>
    </cfRule>
  </conditionalFormatting>
  <conditionalFormatting sqref="O520:P520 J511:K511">
    <cfRule type="containsText" dxfId="3362" priority="221" operator="containsText" text="No">
      <formula>NOT(ISERROR(SEARCH("No",J511)))</formula>
    </cfRule>
  </conditionalFormatting>
  <conditionalFormatting sqref="J515:K516 J520:K523">
    <cfRule type="containsText" dxfId="3361" priority="217" operator="containsText" text="Select">
      <formula>NOT(ISERROR(SEARCH("Select",J515)))</formula>
    </cfRule>
  </conditionalFormatting>
  <conditionalFormatting sqref="I510:J510">
    <cfRule type="containsText" dxfId="3360" priority="219" operator="containsText" text="Select">
      <formula>NOT(ISERROR(SEARCH("Select",I510)))</formula>
    </cfRule>
  </conditionalFormatting>
  <conditionalFormatting sqref="I510:J510">
    <cfRule type="containsText" dxfId="3359" priority="218" operator="containsText" text="No">
      <formula>NOT(ISERROR(SEARCH("No",I510)))</formula>
    </cfRule>
  </conditionalFormatting>
  <conditionalFormatting sqref="J515:K516 J520:K523">
    <cfRule type="containsText" dxfId="3358" priority="216" operator="containsText" text="No">
      <formula>NOT(ISERROR(SEARCH("No",J515)))</formula>
    </cfRule>
  </conditionalFormatting>
  <conditionalFormatting sqref="I514:J514">
    <cfRule type="containsText" dxfId="3357" priority="215" operator="containsText" text="Select">
      <formula>NOT(ISERROR(SEARCH("Select",I514)))</formula>
    </cfRule>
  </conditionalFormatting>
  <conditionalFormatting sqref="I514:J514">
    <cfRule type="containsText" dxfId="3356" priority="214" operator="containsText" text="No">
      <formula>NOT(ISERROR(SEARCH("No",I514)))</formula>
    </cfRule>
  </conditionalFormatting>
  <conditionalFormatting sqref="J519:K519">
    <cfRule type="containsText" dxfId="3355" priority="213" operator="containsText" text="Select">
      <formula>NOT(ISERROR(SEARCH("Select",J519)))</formula>
    </cfRule>
  </conditionalFormatting>
  <conditionalFormatting sqref="J519:K519">
    <cfRule type="containsText" dxfId="3354" priority="212" operator="containsText" text="No">
      <formula>NOT(ISERROR(SEARCH("No",J519)))</formula>
    </cfRule>
  </conditionalFormatting>
  <conditionalFormatting sqref="I518:J518">
    <cfRule type="containsText" dxfId="3353" priority="211" operator="containsText" text="Select">
      <formula>NOT(ISERROR(SEARCH("Select",I518)))</formula>
    </cfRule>
  </conditionalFormatting>
  <conditionalFormatting sqref="I518:J518">
    <cfRule type="containsText" dxfId="3352" priority="210" operator="containsText" text="No">
      <formula>NOT(ISERROR(SEARCH("No",I518)))</formula>
    </cfRule>
  </conditionalFormatting>
  <conditionalFormatting sqref="O511:P511">
    <cfRule type="containsText" dxfId="3351" priority="209" operator="containsText" text="Select">
      <formula>NOT(ISERROR(SEARCH("Select",O511)))</formula>
    </cfRule>
  </conditionalFormatting>
  <conditionalFormatting sqref="O511:P511">
    <cfRule type="containsText" dxfId="3350" priority="208" operator="containsText" text="No">
      <formula>NOT(ISERROR(SEARCH("No",O511)))</formula>
    </cfRule>
  </conditionalFormatting>
  <conditionalFormatting sqref="O515:P516">
    <cfRule type="containsText" dxfId="3349" priority="205" operator="containsText" text="Select">
      <formula>NOT(ISERROR(SEARCH("Select",O515)))</formula>
    </cfRule>
  </conditionalFormatting>
  <conditionalFormatting sqref="N510:O510">
    <cfRule type="containsText" dxfId="3348" priority="207" operator="containsText" text="Select">
      <formula>NOT(ISERROR(SEARCH("Select",N510)))</formula>
    </cfRule>
  </conditionalFormatting>
  <conditionalFormatting sqref="N510:O510">
    <cfRule type="containsText" dxfId="3347" priority="206" operator="containsText" text="No">
      <formula>NOT(ISERROR(SEARCH("No",N510)))</formula>
    </cfRule>
  </conditionalFormatting>
  <conditionalFormatting sqref="O515:P516">
    <cfRule type="containsText" dxfId="3346" priority="204" operator="containsText" text="No">
      <formula>NOT(ISERROR(SEARCH("No",O515)))</formula>
    </cfRule>
  </conditionalFormatting>
  <conditionalFormatting sqref="N514:O514">
    <cfRule type="containsText" dxfId="3345" priority="203" operator="containsText" text="Select">
      <formula>NOT(ISERROR(SEARCH("Select",N514)))</formula>
    </cfRule>
  </conditionalFormatting>
  <conditionalFormatting sqref="N514:O514">
    <cfRule type="containsText" dxfId="3344" priority="202" operator="containsText" text="No">
      <formula>NOT(ISERROR(SEARCH("No",N514)))</formula>
    </cfRule>
  </conditionalFormatting>
  <conditionalFormatting sqref="O519:P519">
    <cfRule type="containsText" dxfId="3343" priority="201" operator="containsText" text="Select">
      <formula>NOT(ISERROR(SEARCH("Select",O519)))</formula>
    </cfRule>
  </conditionalFormatting>
  <conditionalFormatting sqref="O523:P523">
    <cfRule type="containsText" dxfId="3342" priority="196" operator="containsText" text="No">
      <formula>NOT(ISERROR(SEARCH("No",O523)))</formula>
    </cfRule>
  </conditionalFormatting>
  <conditionalFormatting sqref="N522:O522">
    <cfRule type="containsText" dxfId="3341" priority="195" operator="containsText" text="Select">
      <formula>NOT(ISERROR(SEARCH("Select",N522)))</formula>
    </cfRule>
  </conditionalFormatting>
  <conditionalFormatting sqref="N522:O522">
    <cfRule type="containsText" dxfId="3340" priority="194" operator="containsText" text="No">
      <formula>NOT(ISERROR(SEARCH("No",N522)))</formula>
    </cfRule>
  </conditionalFormatting>
  <conditionalFormatting sqref="O538:P538">
    <cfRule type="containsText" dxfId="3339" priority="169" operator="containsText" text="No">
      <formula>NOT(ISERROR(SEARCH("No",O538)))</formula>
    </cfRule>
  </conditionalFormatting>
  <conditionalFormatting sqref="N537:O537">
    <cfRule type="containsText" dxfId="3338" priority="168" operator="containsText" text="Select">
      <formula>NOT(ISERROR(SEARCH("Select",N537)))</formula>
    </cfRule>
  </conditionalFormatting>
  <conditionalFormatting sqref="N537:O537">
    <cfRule type="containsText" dxfId="3337" priority="167" operator="containsText" text="No">
      <formula>NOT(ISERROR(SEARCH("No",N537)))</formula>
    </cfRule>
  </conditionalFormatting>
  <conditionalFormatting sqref="O542:P542">
    <cfRule type="containsText" dxfId="3336" priority="166" operator="containsText" text="Select">
      <formula>NOT(ISERROR(SEARCH("Select",O542)))</formula>
    </cfRule>
  </conditionalFormatting>
  <conditionalFormatting sqref="G529 L529">
    <cfRule type="cellIs" dxfId="3335" priority="192" operator="equal">
      <formula>"FALSE"</formula>
    </cfRule>
  </conditionalFormatting>
  <conditionalFormatting sqref="G529 L529">
    <cfRule type="cellIs" dxfId="3334" priority="193" operator="equal">
      <formula>"TRUE"</formula>
    </cfRule>
  </conditionalFormatting>
  <conditionalFormatting sqref="J530:K530">
    <cfRule type="containsText" dxfId="3333" priority="191" operator="containsText" text="Select">
      <formula>NOT(ISERROR(SEARCH("Select",J530)))</formula>
    </cfRule>
  </conditionalFormatting>
  <conditionalFormatting sqref="O539:P539">
    <cfRule type="containsText" dxfId="3332" priority="189" operator="containsText" text="Select">
      <formula>NOT(ISERROR(SEARCH("Select",O539)))</formula>
    </cfRule>
  </conditionalFormatting>
  <conditionalFormatting sqref="O539:P539 J530:K530">
    <cfRule type="containsText" dxfId="3331" priority="190" operator="containsText" text="No">
      <formula>NOT(ISERROR(SEARCH("No",J530)))</formula>
    </cfRule>
  </conditionalFormatting>
  <conditionalFormatting sqref="J534:K535 J539:K542">
    <cfRule type="containsText" dxfId="3330" priority="186" operator="containsText" text="Select">
      <formula>NOT(ISERROR(SEARCH("Select",J534)))</formula>
    </cfRule>
  </conditionalFormatting>
  <conditionalFormatting sqref="I529:J529">
    <cfRule type="containsText" dxfId="3329" priority="188" operator="containsText" text="Select">
      <formula>NOT(ISERROR(SEARCH("Select",I529)))</formula>
    </cfRule>
  </conditionalFormatting>
  <conditionalFormatting sqref="I529:J529">
    <cfRule type="containsText" dxfId="3328" priority="187" operator="containsText" text="No">
      <formula>NOT(ISERROR(SEARCH("No",I529)))</formula>
    </cfRule>
  </conditionalFormatting>
  <conditionalFormatting sqref="J534:K535 J539:K542">
    <cfRule type="containsText" dxfId="3327" priority="185" operator="containsText" text="No">
      <formula>NOT(ISERROR(SEARCH("No",J534)))</formula>
    </cfRule>
  </conditionalFormatting>
  <conditionalFormatting sqref="I533:J533">
    <cfRule type="containsText" dxfId="3326" priority="184" operator="containsText" text="Select">
      <formula>NOT(ISERROR(SEARCH("Select",I533)))</formula>
    </cfRule>
  </conditionalFormatting>
  <conditionalFormatting sqref="I533:J533">
    <cfRule type="containsText" dxfId="3325" priority="183" operator="containsText" text="No">
      <formula>NOT(ISERROR(SEARCH("No",I533)))</formula>
    </cfRule>
  </conditionalFormatting>
  <conditionalFormatting sqref="J538:K538">
    <cfRule type="containsText" dxfId="3324" priority="182" operator="containsText" text="Select">
      <formula>NOT(ISERROR(SEARCH("Select",J538)))</formula>
    </cfRule>
  </conditionalFormatting>
  <conditionalFormatting sqref="J538:K538">
    <cfRule type="containsText" dxfId="3323" priority="181" operator="containsText" text="No">
      <formula>NOT(ISERROR(SEARCH("No",J538)))</formula>
    </cfRule>
  </conditionalFormatting>
  <conditionalFormatting sqref="I537:J537">
    <cfRule type="containsText" dxfId="3322" priority="180" operator="containsText" text="Select">
      <formula>NOT(ISERROR(SEARCH("Select",I537)))</formula>
    </cfRule>
  </conditionalFormatting>
  <conditionalFormatting sqref="I537:J537">
    <cfRule type="containsText" dxfId="3321" priority="179" operator="containsText" text="No">
      <formula>NOT(ISERROR(SEARCH("No",I537)))</formula>
    </cfRule>
  </conditionalFormatting>
  <conditionalFormatting sqref="O530:P530">
    <cfRule type="containsText" dxfId="3320" priority="178" operator="containsText" text="Select">
      <formula>NOT(ISERROR(SEARCH("Select",O530)))</formula>
    </cfRule>
  </conditionalFormatting>
  <conditionalFormatting sqref="O530:P530">
    <cfRule type="containsText" dxfId="3319" priority="177" operator="containsText" text="No">
      <formula>NOT(ISERROR(SEARCH("No",O530)))</formula>
    </cfRule>
  </conditionalFormatting>
  <conditionalFormatting sqref="O534:P535">
    <cfRule type="containsText" dxfId="3318" priority="174" operator="containsText" text="Select">
      <formula>NOT(ISERROR(SEARCH("Select",O534)))</formula>
    </cfRule>
  </conditionalFormatting>
  <conditionalFormatting sqref="N529:O529">
    <cfRule type="containsText" dxfId="3317" priority="176" operator="containsText" text="Select">
      <formula>NOT(ISERROR(SEARCH("Select",N529)))</formula>
    </cfRule>
  </conditionalFormatting>
  <conditionalFormatting sqref="N529:O529">
    <cfRule type="containsText" dxfId="3316" priority="175" operator="containsText" text="No">
      <formula>NOT(ISERROR(SEARCH("No",N529)))</formula>
    </cfRule>
  </conditionalFormatting>
  <conditionalFormatting sqref="O534:P535">
    <cfRule type="containsText" dxfId="3315" priority="173" operator="containsText" text="No">
      <formula>NOT(ISERROR(SEARCH("No",O534)))</formula>
    </cfRule>
  </conditionalFormatting>
  <conditionalFormatting sqref="N533:O533">
    <cfRule type="containsText" dxfId="3314" priority="172" operator="containsText" text="Select">
      <formula>NOT(ISERROR(SEARCH("Select",N533)))</formula>
    </cfRule>
  </conditionalFormatting>
  <conditionalFormatting sqref="N533:O533">
    <cfRule type="containsText" dxfId="3313" priority="171" operator="containsText" text="No">
      <formula>NOT(ISERROR(SEARCH("No",N533)))</formula>
    </cfRule>
  </conditionalFormatting>
  <conditionalFormatting sqref="O538:P538">
    <cfRule type="containsText" dxfId="3312" priority="170" operator="containsText" text="Select">
      <formula>NOT(ISERROR(SEARCH("Select",O538)))</formula>
    </cfRule>
  </conditionalFormatting>
  <conditionalFormatting sqref="O542:P542">
    <cfRule type="containsText" dxfId="3311" priority="165" operator="containsText" text="No">
      <formula>NOT(ISERROR(SEARCH("No",O542)))</formula>
    </cfRule>
  </conditionalFormatting>
  <conditionalFormatting sqref="N541:O541">
    <cfRule type="containsText" dxfId="3310" priority="164" operator="containsText" text="Select">
      <formula>NOT(ISERROR(SEARCH("Select",N541)))</formula>
    </cfRule>
  </conditionalFormatting>
  <conditionalFormatting sqref="N541:O541">
    <cfRule type="containsText" dxfId="3309" priority="163" operator="containsText" text="No">
      <formula>NOT(ISERROR(SEARCH("No",N541)))</formula>
    </cfRule>
  </conditionalFormatting>
  <conditionalFormatting sqref="G548 L548">
    <cfRule type="cellIs" dxfId="3308" priority="161" operator="equal">
      <formula>"FALSE"</formula>
    </cfRule>
  </conditionalFormatting>
  <conditionalFormatting sqref="G548 L548">
    <cfRule type="cellIs" dxfId="3307" priority="162" operator="equal">
      <formula>"TRUE"</formula>
    </cfRule>
  </conditionalFormatting>
  <conditionalFormatting sqref="J549:K549">
    <cfRule type="containsText" dxfId="3306" priority="160" operator="containsText" text="Select">
      <formula>NOT(ISERROR(SEARCH("Select",J549)))</formula>
    </cfRule>
  </conditionalFormatting>
  <conditionalFormatting sqref="O558:P558">
    <cfRule type="containsText" dxfId="3305" priority="158" operator="containsText" text="Select">
      <formula>NOT(ISERROR(SEARCH("Select",O558)))</formula>
    </cfRule>
  </conditionalFormatting>
  <conditionalFormatting sqref="O558:P558 J549:K549">
    <cfRule type="containsText" dxfId="3304" priority="159" operator="containsText" text="No">
      <formula>NOT(ISERROR(SEARCH("No",J549)))</formula>
    </cfRule>
  </conditionalFormatting>
  <conditionalFormatting sqref="J553:K554 J558:K561">
    <cfRule type="containsText" dxfId="3303" priority="155" operator="containsText" text="Select">
      <formula>NOT(ISERROR(SEARCH("Select",J553)))</formula>
    </cfRule>
  </conditionalFormatting>
  <conditionalFormatting sqref="I548:J548">
    <cfRule type="containsText" dxfId="3302" priority="157" operator="containsText" text="Select">
      <formula>NOT(ISERROR(SEARCH("Select",I548)))</formula>
    </cfRule>
  </conditionalFormatting>
  <conditionalFormatting sqref="I548:J548">
    <cfRule type="containsText" dxfId="3301" priority="156" operator="containsText" text="No">
      <formula>NOT(ISERROR(SEARCH("No",I548)))</formula>
    </cfRule>
  </conditionalFormatting>
  <conditionalFormatting sqref="J553:K554 J558:K561">
    <cfRule type="containsText" dxfId="3300" priority="154" operator="containsText" text="No">
      <formula>NOT(ISERROR(SEARCH("No",J553)))</formula>
    </cfRule>
  </conditionalFormatting>
  <conditionalFormatting sqref="I552:J552">
    <cfRule type="containsText" dxfId="3299" priority="153" operator="containsText" text="Select">
      <formula>NOT(ISERROR(SEARCH("Select",I552)))</formula>
    </cfRule>
  </conditionalFormatting>
  <conditionalFormatting sqref="I552:J552">
    <cfRule type="containsText" dxfId="3298" priority="152" operator="containsText" text="No">
      <formula>NOT(ISERROR(SEARCH("No",I552)))</formula>
    </cfRule>
  </conditionalFormatting>
  <conditionalFormatting sqref="J557:K557">
    <cfRule type="containsText" dxfId="3297" priority="151" operator="containsText" text="Select">
      <formula>NOT(ISERROR(SEARCH("Select",J557)))</formula>
    </cfRule>
  </conditionalFormatting>
  <conditionalFormatting sqref="J557:K557">
    <cfRule type="containsText" dxfId="3296" priority="150" operator="containsText" text="No">
      <formula>NOT(ISERROR(SEARCH("No",J557)))</formula>
    </cfRule>
  </conditionalFormatting>
  <conditionalFormatting sqref="I556:J556">
    <cfRule type="containsText" dxfId="3295" priority="149" operator="containsText" text="Select">
      <formula>NOT(ISERROR(SEARCH("Select",I556)))</formula>
    </cfRule>
  </conditionalFormatting>
  <conditionalFormatting sqref="I556:J556">
    <cfRule type="containsText" dxfId="3294" priority="148" operator="containsText" text="No">
      <formula>NOT(ISERROR(SEARCH("No",I556)))</formula>
    </cfRule>
  </conditionalFormatting>
  <conditionalFormatting sqref="O549:P549">
    <cfRule type="containsText" dxfId="3293" priority="147" operator="containsText" text="Select">
      <formula>NOT(ISERROR(SEARCH("Select",O549)))</formula>
    </cfRule>
  </conditionalFormatting>
  <conditionalFormatting sqref="O549:P549">
    <cfRule type="containsText" dxfId="3292" priority="146" operator="containsText" text="No">
      <formula>NOT(ISERROR(SEARCH("No",O549)))</formula>
    </cfRule>
  </conditionalFormatting>
  <conditionalFormatting sqref="O553:P554">
    <cfRule type="containsText" dxfId="3291" priority="143" operator="containsText" text="Select">
      <formula>NOT(ISERROR(SEARCH("Select",O553)))</formula>
    </cfRule>
  </conditionalFormatting>
  <conditionalFormatting sqref="N548:O548">
    <cfRule type="containsText" dxfId="3290" priority="145" operator="containsText" text="Select">
      <formula>NOT(ISERROR(SEARCH("Select",N548)))</formula>
    </cfRule>
  </conditionalFormatting>
  <conditionalFormatting sqref="N548:O548">
    <cfRule type="containsText" dxfId="3289" priority="144" operator="containsText" text="No">
      <formula>NOT(ISERROR(SEARCH("No",N548)))</formula>
    </cfRule>
  </conditionalFormatting>
  <conditionalFormatting sqref="O553:P554">
    <cfRule type="containsText" dxfId="3288" priority="142" operator="containsText" text="No">
      <formula>NOT(ISERROR(SEARCH("No",O553)))</formula>
    </cfRule>
  </conditionalFormatting>
  <conditionalFormatting sqref="N552:O552">
    <cfRule type="containsText" dxfId="3287" priority="141" operator="containsText" text="Select">
      <formula>NOT(ISERROR(SEARCH("Select",N552)))</formula>
    </cfRule>
  </conditionalFormatting>
  <conditionalFormatting sqref="N552:O552">
    <cfRule type="containsText" dxfId="3286" priority="140" operator="containsText" text="No">
      <formula>NOT(ISERROR(SEARCH("No",N552)))</formula>
    </cfRule>
  </conditionalFormatting>
  <conditionalFormatting sqref="O557:P557">
    <cfRule type="containsText" dxfId="3285" priority="139" operator="containsText" text="Select">
      <formula>NOT(ISERROR(SEARCH("Select",O557)))</formula>
    </cfRule>
  </conditionalFormatting>
  <conditionalFormatting sqref="O561:P561">
    <cfRule type="containsText" dxfId="3284" priority="134" operator="containsText" text="No">
      <formula>NOT(ISERROR(SEARCH("No",O561)))</formula>
    </cfRule>
  </conditionalFormatting>
  <conditionalFormatting sqref="N560:O560">
    <cfRule type="containsText" dxfId="3283" priority="133" operator="containsText" text="Select">
      <formula>NOT(ISERROR(SEARCH("Select",N560)))</formula>
    </cfRule>
  </conditionalFormatting>
  <conditionalFormatting sqref="N560:O560">
    <cfRule type="containsText" dxfId="3282" priority="132" operator="containsText" text="No">
      <formula>NOT(ISERROR(SEARCH("No",N560)))</formula>
    </cfRule>
  </conditionalFormatting>
  <conditionalFormatting sqref="N827:O827 N823:O823 N819:O819">
    <cfRule type="endsWith" dxfId="3281" priority="129" operator="endsWith" text="No">
      <formula>RIGHT(N819,LEN("No"))="No"</formula>
    </cfRule>
    <cfRule type="containsText" dxfId="3280" priority="131" operator="containsText" text="Select">
      <formula>NOT(ISERROR(SEARCH("Select",N819)))</formula>
    </cfRule>
  </conditionalFormatting>
  <conditionalFormatting sqref="N827:O827 N823:O823 N819:O819">
    <cfRule type="containsText" dxfId="3279" priority="130" operator="containsText" text="Not Addressed">
      <formula>NOT(ISERROR(SEARCH("Not Addressed",N819)))</formula>
    </cfRule>
  </conditionalFormatting>
  <conditionalFormatting sqref="N841:O841 N837:O837 N833:O833">
    <cfRule type="endsWith" dxfId="3278" priority="126" operator="endsWith" text="No">
      <formula>RIGHT(N833,LEN("No"))="No"</formula>
    </cfRule>
    <cfRule type="containsText" dxfId="3277" priority="128" operator="containsText" text="Select">
      <formula>NOT(ISERROR(SEARCH("Select",N833)))</formula>
    </cfRule>
  </conditionalFormatting>
  <conditionalFormatting sqref="N841:O841 N837:O837 N833:O833">
    <cfRule type="containsText" dxfId="3276" priority="127" operator="containsText" text="Not Addressed">
      <formula>NOT(ISERROR(SEARCH("Not Addressed",N833)))</formula>
    </cfRule>
  </conditionalFormatting>
  <conditionalFormatting sqref="N855:O855 N851:O851 N847:O847">
    <cfRule type="endsWith" dxfId="3275" priority="123" operator="endsWith" text="No">
      <formula>RIGHT(N847,LEN("No"))="No"</formula>
    </cfRule>
    <cfRule type="containsText" dxfId="3274" priority="125" operator="containsText" text="Select">
      <formula>NOT(ISERROR(SEARCH("Select",N847)))</formula>
    </cfRule>
  </conditionalFormatting>
  <conditionalFormatting sqref="N855:O855 N851:O851 N847:O847">
    <cfRule type="containsText" dxfId="3273" priority="124" operator="containsText" text="Not Addressed">
      <formula>NOT(ISERROR(SEARCH("Not Addressed",N847)))</formula>
    </cfRule>
  </conditionalFormatting>
  <conditionalFormatting sqref="N869:O869 N865:O865 N861:O861">
    <cfRule type="endsWith" dxfId="3272" priority="120" operator="endsWith" text="No">
      <formula>RIGHT(N861,LEN("No"))="No"</formula>
    </cfRule>
    <cfRule type="containsText" dxfId="3271" priority="122" operator="containsText" text="Select">
      <formula>NOT(ISERROR(SEARCH("Select",N861)))</formula>
    </cfRule>
  </conditionalFormatting>
  <conditionalFormatting sqref="N869:O869 N865:O865 N861:O861">
    <cfRule type="containsText" dxfId="3270" priority="121" operator="containsText" text="Not Addressed">
      <formula>NOT(ISERROR(SEARCH("Not Addressed",N861)))</formula>
    </cfRule>
  </conditionalFormatting>
  <conditionalFormatting sqref="N883:O883 N879:O879 N875:O875">
    <cfRule type="endsWith" dxfId="3269" priority="117" operator="endsWith" text="No">
      <formula>RIGHT(N875,LEN("No"))="No"</formula>
    </cfRule>
    <cfRule type="containsText" dxfId="3268" priority="119" operator="containsText" text="Select">
      <formula>NOT(ISERROR(SEARCH("Select",N875)))</formula>
    </cfRule>
  </conditionalFormatting>
  <conditionalFormatting sqref="N883:O883 N879:O879 N875:O875">
    <cfRule type="containsText" dxfId="3267" priority="118" operator="containsText" text="Not Addressed">
      <formula>NOT(ISERROR(SEARCH("Not Addressed",N875)))</formula>
    </cfRule>
  </conditionalFormatting>
  <conditionalFormatting sqref="N897:O897 N893:O893 N889:O889">
    <cfRule type="endsWith" dxfId="3266" priority="114" operator="endsWith" text="No">
      <formula>RIGHT(N889,LEN("No"))="No"</formula>
    </cfRule>
    <cfRule type="containsText" dxfId="3265" priority="116" operator="containsText" text="Select">
      <formula>NOT(ISERROR(SEARCH("Select",N889)))</formula>
    </cfRule>
  </conditionalFormatting>
  <conditionalFormatting sqref="N897:O897 N893:O893 N889:O889">
    <cfRule type="containsText" dxfId="3264" priority="115" operator="containsText" text="Not Addressed">
      <formula>NOT(ISERROR(SEARCH("Not Addressed",N889)))</formula>
    </cfRule>
  </conditionalFormatting>
  <conditionalFormatting sqref="I910:J910">
    <cfRule type="containsText" dxfId="3263" priority="112" operator="containsText" text="Not Addressed">
      <formula>NOT(ISERROR(SEARCH("Not Addressed",I910)))</formula>
    </cfRule>
    <cfRule type="containsText" dxfId="3262" priority="113" operator="containsText" text="Select">
      <formula>NOT(ISERROR(SEARCH("Select",I910)))</formula>
    </cfRule>
  </conditionalFormatting>
  <conditionalFormatting sqref="I934:J934">
    <cfRule type="containsText" dxfId="3261" priority="110" operator="containsText" text="Not Addressed">
      <formula>NOT(ISERROR(SEARCH("Not Addressed",I934)))</formula>
    </cfRule>
    <cfRule type="containsText" dxfId="3260" priority="111" operator="containsText" text="Select">
      <formula>NOT(ISERROR(SEARCH("Select",I934)))</formula>
    </cfRule>
  </conditionalFormatting>
  <conditionalFormatting sqref="I914:J914">
    <cfRule type="containsText" dxfId="3259" priority="108" operator="containsText" text="Not Addressed">
      <formula>NOT(ISERROR(SEARCH("Not Addressed",I914)))</formula>
    </cfRule>
    <cfRule type="containsText" dxfId="3258" priority="109" operator="containsText" text="Select">
      <formula>NOT(ISERROR(SEARCH("Select",I914)))</formula>
    </cfRule>
  </conditionalFormatting>
  <conditionalFormatting sqref="I918:J918">
    <cfRule type="containsText" dxfId="3257" priority="106" operator="containsText" text="Not Addressed">
      <formula>NOT(ISERROR(SEARCH("Not Addressed",I918)))</formula>
    </cfRule>
    <cfRule type="containsText" dxfId="3256" priority="107" operator="containsText" text="Select">
      <formula>NOT(ISERROR(SEARCH("Select",I918)))</formula>
    </cfRule>
  </conditionalFormatting>
  <conditionalFormatting sqref="I922:J922">
    <cfRule type="containsText" dxfId="3255" priority="104" operator="containsText" text="Not Addressed">
      <formula>NOT(ISERROR(SEARCH("Not Addressed",I922)))</formula>
    </cfRule>
    <cfRule type="containsText" dxfId="3254" priority="105" operator="containsText" text="Select">
      <formula>NOT(ISERROR(SEARCH("Select",I922)))</formula>
    </cfRule>
  </conditionalFormatting>
  <conditionalFormatting sqref="I926:J926">
    <cfRule type="containsText" dxfId="3253" priority="102" operator="containsText" text="Not Addressed">
      <formula>NOT(ISERROR(SEARCH("Not Addressed",I926)))</formula>
    </cfRule>
    <cfRule type="containsText" dxfId="3252" priority="103" operator="containsText" text="Select">
      <formula>NOT(ISERROR(SEARCH("Select",I926)))</formula>
    </cfRule>
  </conditionalFormatting>
  <conditionalFormatting sqref="I930:J930">
    <cfRule type="containsText" dxfId="3251" priority="100" operator="containsText" text="Not Addressed">
      <formula>NOT(ISERROR(SEARCH("Not Addressed",I930)))</formula>
    </cfRule>
    <cfRule type="containsText" dxfId="3250" priority="101" operator="containsText" text="Select">
      <formula>NOT(ISERROR(SEARCH("Select",I930)))</formula>
    </cfRule>
  </conditionalFormatting>
  <conditionalFormatting sqref="I938:J938">
    <cfRule type="containsText" dxfId="3249" priority="98" operator="containsText" text="Not Addressed">
      <formula>NOT(ISERROR(SEARCH("Not Addressed",I938)))</formula>
    </cfRule>
    <cfRule type="containsText" dxfId="3248" priority="99" operator="containsText" text="Select">
      <formula>NOT(ISERROR(SEARCH("Select",I938)))</formula>
    </cfRule>
  </conditionalFormatting>
  <conditionalFormatting sqref="I942:J942">
    <cfRule type="containsText" dxfId="3247" priority="96" operator="containsText" text="Not Addressed">
      <formula>NOT(ISERROR(SEARCH("Not Addressed",I942)))</formula>
    </cfRule>
    <cfRule type="containsText" dxfId="3246" priority="97" operator="containsText" text="Select">
      <formula>NOT(ISERROR(SEARCH("Select",I942)))</formula>
    </cfRule>
  </conditionalFormatting>
  <conditionalFormatting sqref="I946:J946">
    <cfRule type="containsText" dxfId="3245" priority="94" operator="containsText" text="Not Addressed">
      <formula>NOT(ISERROR(SEARCH("Not Addressed",I946)))</formula>
    </cfRule>
    <cfRule type="containsText" dxfId="3244" priority="95" operator="containsText" text="Select">
      <formula>NOT(ISERROR(SEARCH("Select",I946)))</formula>
    </cfRule>
  </conditionalFormatting>
  <conditionalFormatting sqref="I950:J950">
    <cfRule type="containsText" dxfId="3243" priority="92" operator="containsText" text="Not Addressed">
      <formula>NOT(ISERROR(SEARCH("Not Addressed",I950)))</formula>
    </cfRule>
    <cfRule type="containsText" dxfId="3242" priority="93" operator="containsText" text="Select">
      <formula>NOT(ISERROR(SEARCH("Select",I950)))</formula>
    </cfRule>
  </conditionalFormatting>
  <conditionalFormatting sqref="I966:J966">
    <cfRule type="containsText" dxfId="3241" priority="90" operator="containsText" text="Not Addressed">
      <formula>NOT(ISERROR(SEARCH("Not Addressed",I966)))</formula>
    </cfRule>
    <cfRule type="containsText" dxfId="3240" priority="91" operator="containsText" text="Select">
      <formula>NOT(ISERROR(SEARCH("Select",I966)))</formula>
    </cfRule>
  </conditionalFormatting>
  <conditionalFormatting sqref="I954:J954">
    <cfRule type="containsText" dxfId="3239" priority="88" operator="containsText" text="Not Addressed">
      <formula>NOT(ISERROR(SEARCH("Not Addressed",I954)))</formula>
    </cfRule>
    <cfRule type="containsText" dxfId="3238" priority="89" operator="containsText" text="Select">
      <formula>NOT(ISERROR(SEARCH("Select",I954)))</formula>
    </cfRule>
  </conditionalFormatting>
  <conditionalFormatting sqref="I958:J958">
    <cfRule type="containsText" dxfId="3237" priority="86" operator="containsText" text="Not Addressed">
      <formula>NOT(ISERROR(SEARCH("Not Addressed",I958)))</formula>
    </cfRule>
    <cfRule type="containsText" dxfId="3236" priority="87" operator="containsText" text="Select">
      <formula>NOT(ISERROR(SEARCH("Select",I958)))</formula>
    </cfRule>
  </conditionalFormatting>
  <conditionalFormatting sqref="I962:J962">
    <cfRule type="containsText" dxfId="3235" priority="84" operator="containsText" text="Not Addressed">
      <formula>NOT(ISERROR(SEARCH("Not Addressed",I962)))</formula>
    </cfRule>
    <cfRule type="containsText" dxfId="3234" priority="85" operator="containsText" text="Select">
      <formula>NOT(ISERROR(SEARCH("Select",I962)))</formula>
    </cfRule>
  </conditionalFormatting>
  <conditionalFormatting sqref="I979:J979">
    <cfRule type="containsText" dxfId="3233" priority="83" operator="containsText" text="Select">
      <formula>NOT(ISERROR(SEARCH("Select",I979)))</formula>
    </cfRule>
  </conditionalFormatting>
  <conditionalFormatting sqref="I979:J979">
    <cfRule type="containsText" dxfId="3232" priority="82" operator="containsText" text="Not Addressed">
      <formula>NOT(ISERROR(SEARCH("Not Addressed",I979)))</formula>
    </cfRule>
  </conditionalFormatting>
  <conditionalFormatting sqref="N979:O979">
    <cfRule type="containsText" dxfId="3231" priority="81" operator="containsText" text="Select">
      <formula>NOT(ISERROR(SEARCH("Select",N979)))</formula>
    </cfRule>
  </conditionalFormatting>
  <conditionalFormatting sqref="N979:O979">
    <cfRule type="containsText" dxfId="3230" priority="80" operator="containsText" text="Not Addressed">
      <formula>NOT(ISERROR(SEARCH("Not Addressed",N979)))</formula>
    </cfRule>
  </conditionalFormatting>
  <conditionalFormatting sqref="I984:J984">
    <cfRule type="containsText" dxfId="3229" priority="79" operator="containsText" text="Select">
      <formula>NOT(ISERROR(SEARCH("Select",I984)))</formula>
    </cfRule>
  </conditionalFormatting>
  <conditionalFormatting sqref="I984:J984">
    <cfRule type="containsText" dxfId="3228" priority="78" operator="containsText" text="Not Addressed">
      <formula>NOT(ISERROR(SEARCH("Not Addressed",I984)))</formula>
    </cfRule>
  </conditionalFormatting>
  <conditionalFormatting sqref="N984:O984">
    <cfRule type="containsText" dxfId="3227" priority="77" operator="containsText" text="Select">
      <formula>NOT(ISERROR(SEARCH("Select",N984)))</formula>
    </cfRule>
  </conditionalFormatting>
  <conditionalFormatting sqref="N984:O984">
    <cfRule type="containsText" dxfId="3226" priority="76" operator="containsText" text="Not Addressed">
      <formula>NOT(ISERROR(SEARCH("Not Addressed",N984)))</formula>
    </cfRule>
  </conditionalFormatting>
  <conditionalFormatting sqref="M972">
    <cfRule type="containsText" dxfId="3225" priority="75" operator="containsText" text="Select">
      <formula>NOT(ISERROR(SEARCH("Select",M972)))</formula>
    </cfRule>
  </conditionalFormatting>
  <conditionalFormatting sqref="M972">
    <cfRule type="containsText" dxfId="3224" priority="74" operator="containsText" text="Not Addressed">
      <formula>NOT(ISERROR(SEARCH("Not Addressed",M972)))</formula>
    </cfRule>
  </conditionalFormatting>
  <conditionalFormatting sqref="G996:G1002">
    <cfRule type="cellIs" dxfId="3223" priority="73" operator="equal">
      <formula>"TRUE"</formula>
    </cfRule>
  </conditionalFormatting>
  <conditionalFormatting sqref="G1004:G1010">
    <cfRule type="cellIs" dxfId="3222" priority="72" operator="equal">
      <formula>"TRUE"</formula>
    </cfRule>
  </conditionalFormatting>
  <conditionalFormatting sqref="O997:P997 O1001:P1001 O1005:P1005 O1009:P1009">
    <cfRule type="containsText" dxfId="3221" priority="71" operator="containsText" text="Select">
      <formula>NOT(ISERROR(SEARCH("Select",O997)))</formula>
    </cfRule>
  </conditionalFormatting>
  <conditionalFormatting sqref="O1009:P1009 O1005:P1005 O1001:P1001 O997:P997">
    <cfRule type="containsText" dxfId="3220" priority="70" operator="containsText" text="No">
      <formula>NOT(ISERROR(SEARCH("No",O997)))</formula>
    </cfRule>
  </conditionalFormatting>
  <conditionalFormatting sqref="T161:U161">
    <cfRule type="containsText" dxfId="3219" priority="69" operator="containsText" text="Select">
      <formula>NOT(ISERROR(SEARCH("Select",T161)))</formula>
    </cfRule>
  </conditionalFormatting>
  <conditionalFormatting sqref="T197:U197">
    <cfRule type="containsText" dxfId="3218" priority="68" operator="containsText" text="Select">
      <formula>NOT(ISERROR(SEARCH("Select",T197)))</formula>
    </cfRule>
  </conditionalFormatting>
  <conditionalFormatting sqref="T217:U217">
    <cfRule type="containsText" dxfId="3217" priority="67" operator="containsText" text="Select">
      <formula>NOT(ISERROR(SEARCH("Select",T217)))</formula>
    </cfRule>
  </conditionalFormatting>
  <conditionalFormatting sqref="T228:U228">
    <cfRule type="containsText" dxfId="3216" priority="66" operator="containsText" text="Select">
      <formula>NOT(ISERROR(SEARCH("Select",T228)))</formula>
    </cfRule>
  </conditionalFormatting>
  <conditionalFormatting sqref="T231:U231">
    <cfRule type="containsText" dxfId="3215" priority="65" operator="containsText" text="Select">
      <formula>NOT(ISERROR(SEARCH("Select",T231)))</formula>
    </cfRule>
  </conditionalFormatting>
  <conditionalFormatting sqref="T242:U242">
    <cfRule type="containsText" dxfId="3214" priority="64" operator="containsText" text="Select">
      <formula>NOT(ISERROR(SEARCH("Select",T242)))</formula>
    </cfRule>
  </conditionalFormatting>
  <conditionalFormatting sqref="T257:U257">
    <cfRule type="containsText" dxfId="3213" priority="63" operator="containsText" text="Select">
      <formula>NOT(ISERROR(SEARCH("Select",T257)))</formula>
    </cfRule>
  </conditionalFormatting>
  <conditionalFormatting sqref="T263:U263">
    <cfRule type="containsText" dxfId="3212" priority="62" operator="containsText" text="Select">
      <formula>NOT(ISERROR(SEARCH("Select",T263)))</formula>
    </cfRule>
  </conditionalFormatting>
  <conditionalFormatting sqref="T266:U266">
    <cfRule type="containsText" dxfId="3211" priority="61" operator="containsText" text="Select">
      <formula>NOT(ISERROR(SEARCH("Select",T266)))</formula>
    </cfRule>
  </conditionalFormatting>
  <conditionalFormatting sqref="T269:U269">
    <cfRule type="containsText" dxfId="3210" priority="60" operator="containsText" text="Select">
      <formula>NOT(ISERROR(SEARCH("Select",T269)))</formula>
    </cfRule>
  </conditionalFormatting>
  <conditionalFormatting sqref="T273:U273">
    <cfRule type="containsText" dxfId="3209" priority="59" operator="containsText" text="Select">
      <formula>NOT(ISERROR(SEARCH("Select",T273)))</formula>
    </cfRule>
  </conditionalFormatting>
  <conditionalFormatting sqref="T276:U276">
    <cfRule type="containsText" dxfId="3208" priority="58" operator="containsText" text="Select">
      <formula>NOT(ISERROR(SEARCH("Select",T276)))</formula>
    </cfRule>
  </conditionalFormatting>
  <conditionalFormatting sqref="T286:U286">
    <cfRule type="containsText" dxfId="3207" priority="57" operator="containsText" text="Select">
      <formula>NOT(ISERROR(SEARCH("Select",T286)))</formula>
    </cfRule>
  </conditionalFormatting>
  <conditionalFormatting sqref="T570:U570">
    <cfRule type="containsText" dxfId="3206" priority="56" operator="containsText" text="Select">
      <formula>NOT(ISERROR(SEARCH("Select",T570)))</formula>
    </cfRule>
  </conditionalFormatting>
  <conditionalFormatting sqref="T419:U419">
    <cfRule type="containsText" dxfId="3205" priority="47" operator="containsText" text="Select">
      <formula>NOT(ISERROR(SEARCH("Select",T419)))</formula>
    </cfRule>
  </conditionalFormatting>
  <conditionalFormatting sqref="T584:U584">
    <cfRule type="containsText" dxfId="3204" priority="55" operator="containsText" text="Select">
      <formula>NOT(ISERROR(SEARCH("Select",T584)))</formula>
    </cfRule>
  </conditionalFormatting>
  <conditionalFormatting sqref="T602:U602">
    <cfRule type="containsText" dxfId="3203" priority="54" operator="containsText" text="Select">
      <formula>NOT(ISERROR(SEARCH("Select",T602)))</formula>
    </cfRule>
  </conditionalFormatting>
  <conditionalFormatting sqref="T305:U305">
    <cfRule type="containsText" dxfId="3202" priority="53" operator="containsText" text="Select">
      <formula>NOT(ISERROR(SEARCH("Select",T305)))</formula>
    </cfRule>
  </conditionalFormatting>
  <conditionalFormatting sqref="T324:U324">
    <cfRule type="containsText" dxfId="3201" priority="52" operator="containsText" text="Select">
      <formula>NOT(ISERROR(SEARCH("Select",T324)))</formula>
    </cfRule>
  </conditionalFormatting>
  <conditionalFormatting sqref="T343:U343">
    <cfRule type="containsText" dxfId="3200" priority="51" operator="containsText" text="Select">
      <formula>NOT(ISERROR(SEARCH("Select",T343)))</formula>
    </cfRule>
  </conditionalFormatting>
  <conditionalFormatting sqref="T362:U362">
    <cfRule type="containsText" dxfId="3199" priority="50" operator="containsText" text="Select">
      <formula>NOT(ISERROR(SEARCH("Select",T362)))</formula>
    </cfRule>
  </conditionalFormatting>
  <conditionalFormatting sqref="T381:U381">
    <cfRule type="containsText" dxfId="3198" priority="49" operator="containsText" text="Select">
      <formula>NOT(ISERROR(SEARCH("Select",T381)))</formula>
    </cfRule>
  </conditionalFormatting>
  <conditionalFormatting sqref="T400:U400">
    <cfRule type="containsText" dxfId="3197" priority="48" operator="containsText" text="Select">
      <formula>NOT(ISERROR(SEARCH("Select",T400)))</formula>
    </cfRule>
  </conditionalFormatting>
  <conditionalFormatting sqref="T438:U438">
    <cfRule type="containsText" dxfId="3196" priority="46" operator="containsText" text="Select">
      <formula>NOT(ISERROR(SEARCH("Select",T438)))</formula>
    </cfRule>
  </conditionalFormatting>
  <conditionalFormatting sqref="T457:U457">
    <cfRule type="containsText" dxfId="3195" priority="45" operator="containsText" text="Select">
      <formula>NOT(ISERROR(SEARCH("Select",T457)))</formula>
    </cfRule>
  </conditionalFormatting>
  <conditionalFormatting sqref="T476:U476">
    <cfRule type="containsText" dxfId="3194" priority="44" operator="containsText" text="Select">
      <formula>NOT(ISERROR(SEARCH("Select",T476)))</formula>
    </cfRule>
  </conditionalFormatting>
  <conditionalFormatting sqref="T495:U495">
    <cfRule type="containsText" dxfId="3193" priority="43" operator="containsText" text="Select">
      <formula>NOT(ISERROR(SEARCH("Select",T495)))</formula>
    </cfRule>
  </conditionalFormatting>
  <conditionalFormatting sqref="T514:U514">
    <cfRule type="containsText" dxfId="3192" priority="42" operator="containsText" text="Select">
      <formula>NOT(ISERROR(SEARCH("Select",T514)))</formula>
    </cfRule>
  </conditionalFormatting>
  <conditionalFormatting sqref="T533:U533">
    <cfRule type="containsText" dxfId="3191" priority="41" operator="containsText" text="Select">
      <formula>NOT(ISERROR(SEARCH("Select",T533)))</formula>
    </cfRule>
  </conditionalFormatting>
  <conditionalFormatting sqref="T552:U552">
    <cfRule type="containsText" dxfId="3190" priority="40" operator="containsText" text="Select">
      <formula>NOT(ISERROR(SEARCH("Select",T552)))</formula>
    </cfRule>
  </conditionalFormatting>
  <conditionalFormatting sqref="T617:U617">
    <cfRule type="containsText" dxfId="3189" priority="39" operator="containsText" text="Select">
      <formula>NOT(ISERROR(SEARCH("Select",T617)))</formula>
    </cfRule>
  </conditionalFormatting>
  <conditionalFormatting sqref="T628:U628">
    <cfRule type="containsText" dxfId="3188" priority="38" operator="containsText" text="Select">
      <formula>NOT(ISERROR(SEARCH("Select",T628)))</formula>
    </cfRule>
  </conditionalFormatting>
  <conditionalFormatting sqref="T640:U640">
    <cfRule type="containsText" dxfId="3187" priority="37" operator="containsText" text="Select">
      <formula>NOT(ISERROR(SEARCH("Select",T640)))</formula>
    </cfRule>
  </conditionalFormatting>
  <conditionalFormatting sqref="T645:U645">
    <cfRule type="containsText" dxfId="3186" priority="36" operator="containsText" text="Select">
      <formula>NOT(ISERROR(SEARCH("Select",T645)))</formula>
    </cfRule>
  </conditionalFormatting>
  <conditionalFormatting sqref="T654:U654">
    <cfRule type="containsText" dxfId="3185" priority="35" operator="containsText" text="Select">
      <formula>NOT(ISERROR(SEARCH("Select",T654)))</formula>
    </cfRule>
  </conditionalFormatting>
  <conditionalFormatting sqref="T662:U662">
    <cfRule type="containsText" dxfId="3184" priority="34" operator="containsText" text="Select">
      <formula>NOT(ISERROR(SEARCH("Select",T662)))</formula>
    </cfRule>
  </conditionalFormatting>
  <conditionalFormatting sqref="T670:U670">
    <cfRule type="containsText" dxfId="3183" priority="33" operator="containsText" text="Select">
      <formula>NOT(ISERROR(SEARCH("Select",T670)))</formula>
    </cfRule>
  </conditionalFormatting>
  <conditionalFormatting sqref="T676:U676">
    <cfRule type="containsText" dxfId="3182" priority="32" operator="containsText" text="Select">
      <formula>NOT(ISERROR(SEARCH("Select",T676)))</formula>
    </cfRule>
  </conditionalFormatting>
  <conditionalFormatting sqref="T690:U690">
    <cfRule type="containsText" dxfId="3181" priority="31" operator="containsText" text="Select">
      <formula>NOT(ISERROR(SEARCH("Select",T690)))</formula>
    </cfRule>
  </conditionalFormatting>
  <conditionalFormatting sqref="T702:U702">
    <cfRule type="containsText" dxfId="3180" priority="30" operator="containsText" text="Select">
      <formula>NOT(ISERROR(SEARCH("Select",T702)))</formula>
    </cfRule>
  </conditionalFormatting>
  <conditionalFormatting sqref="T711:U711">
    <cfRule type="containsText" dxfId="3179" priority="29" operator="containsText" text="Select">
      <formula>NOT(ISERROR(SEARCH("Select",T711)))</formula>
    </cfRule>
  </conditionalFormatting>
  <conditionalFormatting sqref="T715:U715">
    <cfRule type="containsText" dxfId="3178" priority="28" operator="containsText" text="Select">
      <formula>NOT(ISERROR(SEARCH("Select",T715)))</formula>
    </cfRule>
  </conditionalFormatting>
  <conditionalFormatting sqref="T723:U723">
    <cfRule type="containsText" dxfId="3177" priority="27" operator="containsText" text="Select">
      <formula>NOT(ISERROR(SEARCH("Select",T723)))</formula>
    </cfRule>
  </conditionalFormatting>
  <conditionalFormatting sqref="T737:U737">
    <cfRule type="containsText" dxfId="3176" priority="26" operator="containsText" text="Select">
      <formula>NOT(ISERROR(SEARCH("Select",T737)))</formula>
    </cfRule>
  </conditionalFormatting>
  <conditionalFormatting sqref="T751:U751">
    <cfRule type="containsText" dxfId="3175" priority="25" operator="containsText" text="Select">
      <formula>NOT(ISERROR(SEARCH("Select",T751)))</formula>
    </cfRule>
  </conditionalFormatting>
  <conditionalFormatting sqref="T765:U765">
    <cfRule type="containsText" dxfId="3174" priority="24" operator="containsText" text="Select">
      <formula>NOT(ISERROR(SEARCH("Select",T765)))</formula>
    </cfRule>
  </conditionalFormatting>
  <conditionalFormatting sqref="T823:U823">
    <cfRule type="containsText" dxfId="3173" priority="23" operator="containsText" text="Select">
      <formula>NOT(ISERROR(SEARCH("Select",T823)))</formula>
    </cfRule>
  </conditionalFormatting>
  <conditionalFormatting sqref="T837:U837">
    <cfRule type="containsText" dxfId="3172" priority="22" operator="containsText" text="Select">
      <formula>NOT(ISERROR(SEARCH("Select",T837)))</formula>
    </cfRule>
  </conditionalFormatting>
  <conditionalFormatting sqref="T851:U851">
    <cfRule type="containsText" dxfId="3171" priority="21" operator="containsText" text="Select">
      <formula>NOT(ISERROR(SEARCH("Select",T851)))</formula>
    </cfRule>
  </conditionalFormatting>
  <conditionalFormatting sqref="T865:U865">
    <cfRule type="containsText" dxfId="3170" priority="20" operator="containsText" text="Select">
      <formula>NOT(ISERROR(SEARCH("Select",T865)))</formula>
    </cfRule>
  </conditionalFormatting>
  <conditionalFormatting sqref="T879:U879">
    <cfRule type="containsText" dxfId="3169" priority="19" operator="containsText" text="Select">
      <formula>NOT(ISERROR(SEARCH("Select",T879)))</formula>
    </cfRule>
  </conditionalFormatting>
  <conditionalFormatting sqref="T893:U893">
    <cfRule type="containsText" dxfId="3168" priority="18" operator="containsText" text="Select">
      <formula>NOT(ISERROR(SEARCH("Select",T893)))</formula>
    </cfRule>
  </conditionalFormatting>
  <conditionalFormatting sqref="T901:U901">
    <cfRule type="containsText" dxfId="3167" priority="17" operator="containsText" text="Select">
      <formula>NOT(ISERROR(SEARCH("Select",T901)))</formula>
    </cfRule>
  </conditionalFormatting>
  <conditionalFormatting sqref="T905:U905">
    <cfRule type="containsText" dxfId="3166" priority="16" operator="containsText" text="Select">
      <formula>NOT(ISERROR(SEARCH("Select",T905)))</formula>
    </cfRule>
  </conditionalFormatting>
  <conditionalFormatting sqref="T918:U918">
    <cfRule type="containsText" dxfId="3165" priority="15" operator="containsText" text="Select">
      <formula>NOT(ISERROR(SEARCH("Select",T918)))</formula>
    </cfRule>
  </conditionalFormatting>
  <conditionalFormatting sqref="T950:U950">
    <cfRule type="containsText" dxfId="3164" priority="14" operator="containsText" text="Select">
      <formula>NOT(ISERROR(SEARCH("Select",T950)))</formula>
    </cfRule>
  </conditionalFormatting>
  <conditionalFormatting sqref="T974:U974">
    <cfRule type="containsText" dxfId="3163" priority="13" operator="containsText" text="Select">
      <formula>NOT(ISERROR(SEARCH("Select",T974)))</formula>
    </cfRule>
  </conditionalFormatting>
  <conditionalFormatting sqref="T991:U991">
    <cfRule type="containsText" dxfId="3162" priority="12" operator="containsText" text="Select">
      <formula>NOT(ISERROR(SEARCH("Select",T991)))</formula>
    </cfRule>
  </conditionalFormatting>
  <conditionalFormatting sqref="O992">
    <cfRule type="containsText" dxfId="3161" priority="11" operator="containsText" text="Select">
      <formula>NOT(ISERROR(SEARCH("Select",O992)))</formula>
    </cfRule>
  </conditionalFormatting>
  <conditionalFormatting sqref="O992">
    <cfRule type="containsText" dxfId="3160" priority="10" operator="containsText" text="Not Addressed">
      <formula>NOT(ISERROR(SEARCH("Not Addressed",O992)))</formula>
    </cfRule>
  </conditionalFormatting>
  <conditionalFormatting sqref="T1002:U1002">
    <cfRule type="containsText" dxfId="3159" priority="9" operator="containsText" text="Select">
      <formula>NOT(ISERROR(SEARCH("Select",T1002)))</formula>
    </cfRule>
  </conditionalFormatting>
  <conditionalFormatting sqref="T1016:U1016">
    <cfRule type="containsText" dxfId="3158" priority="8" operator="containsText" text="Select">
      <formula>NOT(ISERROR(SEARCH("Select",T1016)))</formula>
    </cfRule>
  </conditionalFormatting>
  <conditionalFormatting sqref="T1019:U1019">
    <cfRule type="containsText" dxfId="3157" priority="7" operator="containsText" text="Select">
      <formula>NOT(ISERROR(SEARCH("Select",T1019)))</formula>
    </cfRule>
  </conditionalFormatting>
  <conditionalFormatting sqref="T1024:U1024">
    <cfRule type="containsText" dxfId="3156" priority="6" operator="containsText" text="Select">
      <formula>NOT(ISERROR(SEARCH("Select",T1024)))</formula>
    </cfRule>
  </conditionalFormatting>
  <conditionalFormatting sqref="T1027:U1027">
    <cfRule type="containsText" dxfId="3155" priority="5" operator="containsText" text="Select">
      <formula>NOT(ISERROR(SEARCH("Select",T1027)))</formula>
    </cfRule>
  </conditionalFormatting>
  <conditionalFormatting sqref="T1030:U1030">
    <cfRule type="containsText" dxfId="3154" priority="4" operator="containsText" text="Select">
      <formula>NOT(ISERROR(SEARCH("Select",T1030)))</formula>
    </cfRule>
  </conditionalFormatting>
  <conditionalFormatting sqref="T1033:U1033">
    <cfRule type="containsText" dxfId="3153" priority="3" operator="containsText" text="Select">
      <formula>NOT(ISERROR(SEARCH("Select",T1033)))</formula>
    </cfRule>
  </conditionalFormatting>
  <conditionalFormatting sqref="T33:U33">
    <cfRule type="containsText" dxfId="3152" priority="2" operator="containsText" text="Select">
      <formula>NOT(ISERROR(SEARCH("Select",T33)))</formula>
    </cfRule>
  </conditionalFormatting>
  <conditionalFormatting sqref="A6">
    <cfRule type="cellIs" dxfId="3151" priority="1" operator="equal">
      <formula>"Confidential"</formula>
    </cfRule>
  </conditionalFormatting>
  <dataValidations count="23">
    <dataValidation type="list" allowBlank="1" sqref="G21:G23 K20:K23 O20:O23 J816 J830 J844 J858 J872 J886" xr:uid="{00000000-0002-0000-0600-000000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903:Q903" xr:uid="{00000000-0002-0000-0600-000001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901" xr:uid="{00000000-0002-0000-0600-00000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qref="D8" xr:uid="{00000000-0002-0000-0600-000003000000}">
      <formula1>"Initial,Reevaluation,Initial - Transition,Reeval - Transition"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600-000004000000}">
      <formula1>"Select,Yes, No, Not Applicable"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600-000005000000}">
      <formula1>"Select,Yes, No, Not Addressed"</formula1>
    </dataValidation>
    <dataValidation type="list" allowBlank="1" showInputMessage="1" showErrorMessage="1" sqref="O137:O140 G137:G140 K137:K140" xr:uid="{00000000-0002-0000-0600-000006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I217:J217 O217:P217 I222:J222" xr:uid="{00000000-0002-0000-0600-000007000000}">
      <formula1>"Select, Agree, Disagree, No Signature"</formula1>
    </dataValidation>
    <dataValidation type="list" allowBlank="1" showInputMessage="1" showErrorMessage="1" sqref="O222:P222 K715 K258:N258" xr:uid="{00000000-0002-0000-0600-000008000000}">
      <formula1>"Select, Yes, No"</formula1>
    </dataValidation>
    <dataValidation type="list" allowBlank="1" showInputMessage="1" showErrorMessage="1" sqref="I237:J237 O237:P237 I242:J242 O242:P242 I247:J247 O247:P247 I252:J252 O252:P252" xr:uid="{00000000-0002-0000-0600-000009000000}">
      <formula1>"Select, Present, Excused, Unexcused, Not Applicable "</formula1>
    </dataValidation>
    <dataValidation type="list" allowBlank="1" showInputMessage="1" showErrorMessage="1" sqref="O6" xr:uid="{00000000-0002-0000-06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600-00000B000000}">
      <formula1>"Select, Yes, No, Not Addressed"</formula1>
    </dataValidation>
    <dataValidation type="list" allowBlank="1" showInputMessage="1" showErrorMessage="1" sqref="N607:O607" xr:uid="{00000000-0002-0000-0600-00000C000000}">
      <formula1>"Select, Regular, Not Required, Adaptive, Not Addressed"</formula1>
    </dataValidation>
    <dataValidation type="list" allowBlank="1" showInputMessage="1" showErrorMessage="1" sqref="I612:J612" xr:uid="{00000000-0002-0000-0600-00000D000000}">
      <formula1>"Select, Not Applicable, Yes, Not Addressed"</formula1>
    </dataValidation>
    <dataValidation type="list" allowBlank="1" showInputMessage="1" showErrorMessage="1" sqref="I618:L618" xr:uid="{00000000-0002-0000-0600-00000E000000}">
      <formula1>"Select, With Accommodations, Without Accommodations, No Assessment Required, Not Addressed"</formula1>
    </dataValidation>
    <dataValidation type="list" allowBlank="1" showInputMessage="1" showErrorMessage="1" sqref="N624:O624 N628:O628 N632:O632 I650:J650 I665:J665 I681:J681 I693:J693 I705:J705" xr:uid="{00000000-0002-0000-0600-00000F000000}">
      <formula1>"Select, Yes, No, Not Addressed, Not Applicable"</formula1>
    </dataValidation>
    <dataValidation type="list" allowBlank="1" showInputMessage="1" showErrorMessage="1" sqref="H711:J711" xr:uid="{00000000-0002-0000-0600-000010000000}">
      <formula1>"Select, Meeting Notice, Individual Student Invite, Other, Not Addressed"</formula1>
    </dataValidation>
    <dataValidation type="list" allowBlank="1" showInputMessage="1" showErrorMessage="1" sqref="J730:Q730 J744:Q744 J758:Q758 J772:Q772 J786:Q786 J800:Q800" xr:uid="{00000000-0002-0000-0600-000011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600-000012000000}">
      <formula1>"Select, Accept, Reject, Not Addressed"</formula1>
    </dataValidation>
    <dataValidation type="date" operator="greaterThan" allowBlank="1" showInputMessage="1" showErrorMessage="1" sqref="M974:O974" xr:uid="{00000000-0002-0000-0600-000013000000}">
      <formula1>367</formula1>
    </dataValidation>
    <dataValidation type="list" allowBlank="1" showInputMessage="1" showErrorMessage="1" sqref="M972:O972" xr:uid="{00000000-0002-0000-0600-000014000000}">
      <formula1>"Select, Needed, Not Needed, To be Determined by..., Not Addressed"</formula1>
    </dataValidation>
    <dataValidation type="list" allowBlank="1" showInputMessage="1" showErrorMessage="1" sqref="G71:I82" xr:uid="{00000000-0002-0000-06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6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6'!A729:R813" display="Related Services. " xr:uid="{00000000-0004-0000-0600-000000000000}"/>
    <hyperlink ref="L1037:M1037" location="'File 6'!A2" display="Top of Page" xr:uid="{00000000-0004-0000-0600-000001000000}"/>
    <hyperlink ref="X7:AB7" location="'File 6'!A637:R669" display="For Transition Only Click Here" xr:uid="{00000000-0004-0000-0600-000002000000}"/>
    <hyperlink ref="K135:R135" location="'File 6'!A226:R254" display="Meeting Notice." xr:uid="{00000000-0004-0000-0600-000003000000}"/>
  </hyperlinks>
  <pageMargins left="0.25" right="0.25" top="0.75" bottom="0.75" header="0.3" footer="0.3"/>
  <pageSetup scale="8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2" sqref="A2:S2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Schedule'!C28</f>
        <v>File 7</v>
      </c>
      <c r="F1" s="770"/>
      <c r="G1" s="775" t="s">
        <v>43</v>
      </c>
      <c r="H1" s="770"/>
      <c r="I1" s="770"/>
      <c r="J1" s="769">
        <f>'Master Schedule'!E28</f>
        <v>0</v>
      </c>
      <c r="K1" s="770"/>
      <c r="L1" s="770"/>
      <c r="M1" s="775" t="s">
        <v>44</v>
      </c>
      <c r="N1" s="770"/>
      <c r="O1" s="770"/>
      <c r="P1" s="769">
        <f>'Master Schedule'!H28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Schedule'!K28</f>
        <v>0</v>
      </c>
      <c r="F4" s="612"/>
      <c r="G4" s="612"/>
      <c r="H4" s="612"/>
      <c r="I4" s="613"/>
      <c r="J4" s="723">
        <f>'Master Schedule'!N28</f>
        <v>0</v>
      </c>
      <c r="K4" s="724"/>
      <c r="L4" s="724"/>
      <c r="M4" s="724"/>
      <c r="N4" s="725"/>
      <c r="O4" s="726">
        <f>'Master Schedule'!Q28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Schedule'!S28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Schedule'!V28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customHeight="1" outlineLevel="1" x14ac:dyDescent="0.3">
      <c r="A79" s="670"/>
      <c r="B79" s="671"/>
      <c r="C79" s="671"/>
      <c r="D79" s="671"/>
      <c r="E79" s="671"/>
      <c r="F79" s="672"/>
      <c r="G79" s="652" t="s">
        <v>323</v>
      </c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950"/>
      <c r="J908" s="950"/>
      <c r="K908" s="950"/>
      <c r="L908" s="975"/>
      <c r="M908" s="975"/>
      <c r="N908" s="97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7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41:P943"/>
    <mergeCell ref="I942:J942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K929:P931"/>
    <mergeCell ref="O992:Q992"/>
    <mergeCell ref="A968:F968"/>
    <mergeCell ref="A969:F986"/>
    <mergeCell ref="G969:Q969"/>
    <mergeCell ref="I893:L893"/>
    <mergeCell ref="N893:O893"/>
    <mergeCell ref="G903:Q903"/>
    <mergeCell ref="A904:F906"/>
    <mergeCell ref="G904:Q906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33:P935"/>
    <mergeCell ref="I934:J934"/>
    <mergeCell ref="K937:P939"/>
    <mergeCell ref="I938:J938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I908:K908"/>
    <mergeCell ref="L908:N908"/>
    <mergeCell ref="K909:P911"/>
    <mergeCell ref="I910:J910"/>
    <mergeCell ref="K913:P915"/>
    <mergeCell ref="I914:J914"/>
    <mergeCell ref="T901:U901"/>
    <mergeCell ref="G902:Q902"/>
    <mergeCell ref="I827:L827"/>
    <mergeCell ref="N827:O827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N841:O841"/>
    <mergeCell ref="G844:I844"/>
    <mergeCell ref="J844:Q844"/>
    <mergeCell ref="G817:Q817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I807:L807"/>
    <mergeCell ref="N807:O807"/>
    <mergeCell ref="I811:L811"/>
    <mergeCell ref="N811:O811"/>
    <mergeCell ref="A813:F813"/>
    <mergeCell ref="A814:R814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T751:U75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A772:F812"/>
    <mergeCell ref="G772:I772"/>
    <mergeCell ref="J772:Q772"/>
    <mergeCell ref="G773:Q773"/>
    <mergeCell ref="I775:L775"/>
    <mergeCell ref="N775:O775"/>
    <mergeCell ref="I779:L779"/>
    <mergeCell ref="N779:O77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N755:O755"/>
    <mergeCell ref="G758:I758"/>
    <mergeCell ref="J758:Q758"/>
    <mergeCell ref="G759:Q759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A719:F720"/>
    <mergeCell ref="G719:M719"/>
    <mergeCell ref="N719:Q719"/>
    <mergeCell ref="W719:Y728"/>
    <mergeCell ref="I737:L737"/>
    <mergeCell ref="N737:O737"/>
    <mergeCell ref="T737:U737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G716:J716"/>
    <mergeCell ref="K716:M716"/>
    <mergeCell ref="N716:Q716"/>
    <mergeCell ref="A725:F727"/>
    <mergeCell ref="G725:Q727"/>
    <mergeCell ref="A728:R728"/>
    <mergeCell ref="T711:U71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08:F708"/>
    <mergeCell ref="G708:Q708"/>
    <mergeCell ref="S708:AB708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3150" priority="773" operator="equal">
      <formula>"TRUE"</formula>
    </cfRule>
  </conditionalFormatting>
  <conditionalFormatting sqref="N719:Q719">
    <cfRule type="containsText" dxfId="3149" priority="758" operator="containsText" text="12/31/1916">
      <formula>NOT(ISERROR(SEARCH("12/31/1916",N719)))</formula>
    </cfRule>
    <cfRule type="cellIs" dxfId="3148" priority="777" operator="equal">
      <formula>"DOB not determined"</formula>
    </cfRule>
  </conditionalFormatting>
  <conditionalFormatting sqref="L121:N121">
    <cfRule type="cellIs" dxfId="3147" priority="778" operator="equal">
      <formula>"Not Determined"</formula>
    </cfRule>
  </conditionalFormatting>
  <conditionalFormatting sqref="K68:M68">
    <cfRule type="expression" dxfId="3146" priority="779">
      <formula>K68=30</formula>
    </cfRule>
  </conditionalFormatting>
  <conditionalFormatting sqref="K68:M68">
    <cfRule type="containsText" dxfId="3145" priority="780" operator="containsText" text="#VALUE!">
      <formula>NOT(ISERROR(SEARCH(("#VALUE!"),(K68))))</formula>
    </cfRule>
  </conditionalFormatting>
  <conditionalFormatting sqref="G282 L282">
    <cfRule type="cellIs" dxfId="3144" priority="781" operator="equal">
      <formula>"FALSE"</formula>
    </cfRule>
  </conditionalFormatting>
  <conditionalFormatting sqref="G282 L282">
    <cfRule type="cellIs" dxfId="3143" priority="782" operator="equal">
      <formula>"TRUE"</formula>
    </cfRule>
  </conditionalFormatting>
  <conditionalFormatting sqref="Q123:R123">
    <cfRule type="containsText" dxfId="3142" priority="783" operator="containsText" text="Not">
      <formula>NOT(ISERROR(SEARCH("Not",Q123)))</formula>
    </cfRule>
  </conditionalFormatting>
  <conditionalFormatting sqref="L121:N121">
    <cfRule type="expression" dxfId="3141" priority="784">
      <formula>L121&lt;2</formula>
    </cfRule>
  </conditionalFormatting>
  <conditionalFormatting sqref="Q123:R123">
    <cfRule type="expression" dxfId="3140" priority="785">
      <formula>Q123&lt;31</formula>
    </cfRule>
  </conditionalFormatting>
  <conditionalFormatting sqref="K991:M991">
    <cfRule type="cellIs" dxfId="3139" priority="786" operator="equal">
      <formula>"Input date sent"</formula>
    </cfRule>
  </conditionalFormatting>
  <conditionalFormatting sqref="N71:O82 N93:O104">
    <cfRule type="containsBlanks" dxfId="3138" priority="768">
      <formula>LEN(TRIM(N71))=0</formula>
    </cfRule>
    <cfRule type="cellIs" dxfId="3137" priority="771" operator="lessThan">
      <formula>$K$66</formula>
    </cfRule>
    <cfRule type="cellIs" dxfId="3136" priority="772" operator="greaterThan">
      <formula>$K$68</formula>
    </cfRule>
  </conditionalFormatting>
  <conditionalFormatting sqref="N84:O91">
    <cfRule type="cellIs" dxfId="3135" priority="769" operator="greaterThan">
      <formula>$K$66-1</formula>
    </cfRule>
    <cfRule type="cellIs" dxfId="3134" priority="770" operator="greaterThan">
      <formula>$K$66</formula>
    </cfRule>
  </conditionalFormatting>
  <conditionalFormatting sqref="N71:O82">
    <cfRule type="cellIs" dxfId="3133" priority="767" operator="greaterThan">
      <formula>$L$108</formula>
    </cfRule>
    <cfRule type="containsBlanks" dxfId="3132" priority="787">
      <formula>LEN(TRIM(N71))=0</formula>
    </cfRule>
  </conditionalFormatting>
  <conditionalFormatting sqref="N93:O104">
    <cfRule type="cellIs" dxfId="3131" priority="766" operator="greaterThan">
      <formula>$L$108</formula>
    </cfRule>
  </conditionalFormatting>
  <conditionalFormatting sqref="L122:N122">
    <cfRule type="cellIs" dxfId="3130" priority="765" operator="greaterThan">
      <formula>$Q$122</formula>
    </cfRule>
  </conditionalFormatting>
  <conditionalFormatting sqref="L269:N269">
    <cfRule type="containsBlanks" dxfId="3129" priority="763">
      <formula>LEN(TRIM(L269))=0</formula>
    </cfRule>
    <cfRule type="cellIs" dxfId="3128" priority="764" operator="lessThan">
      <formula>$Q$269</formula>
    </cfRule>
  </conditionalFormatting>
  <conditionalFormatting sqref="Q129:R129">
    <cfRule type="cellIs" dxfId="3127" priority="761" operator="equal">
      <formula>"12/30/3796"</formula>
    </cfRule>
  </conditionalFormatting>
  <conditionalFormatting sqref="Q129:R129">
    <cfRule type="cellIs" dxfId="3126" priority="762" operator="equal">
      <formula>"Not Determined"</formula>
    </cfRule>
  </conditionalFormatting>
  <conditionalFormatting sqref="Q270:R270">
    <cfRule type="expression" dxfId="3125" priority="759">
      <formula>Q270=693596</formula>
    </cfRule>
  </conditionalFormatting>
  <conditionalFormatting sqref="Q270:R270">
    <cfRule type="cellIs" dxfId="3124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3123" priority="774" operator="equal">
      <formula>"N/A"</formula>
    </cfRule>
    <cfRule type="cellIs" dxfId="3122" priority="775" operator="equal">
      <formula>100%</formula>
    </cfRule>
    <cfRule type="cellIs" dxfId="3121" priority="776" operator="lessThan">
      <formula>"100%"</formula>
    </cfRule>
  </conditionalFormatting>
  <conditionalFormatting sqref="Q6">
    <cfRule type="containsText" dxfId="3120" priority="755" operator="containsText" text="119">
      <formula>NOT(ISERROR(SEARCH(("119"),(Q6))))</formula>
    </cfRule>
  </conditionalFormatting>
  <conditionalFormatting sqref="D8:F8 J6 I8:J8">
    <cfRule type="containsText" dxfId="3119" priority="756" operator="containsText" text="Reeval">
      <formula>NOT(ISERROR(SEARCH(("Reeval"),(D6))))</formula>
    </cfRule>
  </conditionalFormatting>
  <conditionalFormatting sqref="D8:F8 J6 I8:J8">
    <cfRule type="containsText" dxfId="3118" priority="757" operator="containsText" text="Initial">
      <formula>NOT(ISERROR(SEARCH(("Initial"),(D6))))</formula>
    </cfRule>
  </conditionalFormatting>
  <conditionalFormatting sqref="A5:C5 J3:J4 A6">
    <cfRule type="cellIs" dxfId="3117" priority="754" operator="equal">
      <formula>"Confidential"</formula>
    </cfRule>
  </conditionalFormatting>
  <conditionalFormatting sqref="T15:U15">
    <cfRule type="containsText" dxfId="3116" priority="753" operator="containsText" text="Select">
      <formula>NOT(ISERROR(SEARCH("Select",T15)))</formula>
    </cfRule>
  </conditionalFormatting>
  <conditionalFormatting sqref="T21:U21">
    <cfRule type="containsText" dxfId="3115" priority="752" operator="containsText" text="Select">
      <formula>NOT(ISERROR(SEARCH("Select",T21)))</formula>
    </cfRule>
  </conditionalFormatting>
  <conditionalFormatting sqref="T28:U28">
    <cfRule type="containsText" dxfId="3114" priority="751" operator="containsText" text="Select">
      <formula>NOT(ISERROR(SEARCH("Select",T28)))</formula>
    </cfRule>
  </conditionalFormatting>
  <conditionalFormatting sqref="T37:U37">
    <cfRule type="containsText" dxfId="3113" priority="750" operator="containsText" text="Select">
      <formula>NOT(ISERROR(SEARCH("Select",T37)))</formula>
    </cfRule>
  </conditionalFormatting>
  <conditionalFormatting sqref="T40:U40">
    <cfRule type="containsText" dxfId="3112" priority="749" operator="containsText" text="Select">
      <formula>NOT(ISERROR(SEARCH("Select",T40)))</formula>
    </cfRule>
  </conditionalFormatting>
  <conditionalFormatting sqref="T43:U43">
    <cfRule type="containsText" dxfId="3111" priority="748" operator="containsText" text="Select">
      <formula>NOT(ISERROR(SEARCH("Select",T43)))</formula>
    </cfRule>
  </conditionalFormatting>
  <conditionalFormatting sqref="G55:G61">
    <cfRule type="cellIs" dxfId="3110" priority="747" operator="equal">
      <formula>"TRUE"</formula>
    </cfRule>
  </conditionalFormatting>
  <conditionalFormatting sqref="T53:U53">
    <cfRule type="containsText" dxfId="3109" priority="746" operator="containsText" text="Select">
      <formula>NOT(ISERROR(SEARCH("Select",T53)))</formula>
    </cfRule>
  </conditionalFormatting>
  <conditionalFormatting sqref="O48:P48 O52:P52 O56:P56 O60:P60">
    <cfRule type="containsText" dxfId="3108" priority="745" operator="containsText" text="Select">
      <formula>NOT(ISERROR(SEARCH("Select",O48)))</formula>
    </cfRule>
  </conditionalFormatting>
  <conditionalFormatting sqref="T66:U66">
    <cfRule type="containsText" dxfId="3107" priority="744" operator="containsText" text="Select">
      <formula>NOT(ISERROR(SEARCH("Select",T66)))</formula>
    </cfRule>
  </conditionalFormatting>
  <conditionalFormatting sqref="T73:U73">
    <cfRule type="containsText" dxfId="3106" priority="743" operator="containsText" text="Select">
      <formula>NOT(ISERROR(SEARCH("Select",T73)))</formula>
    </cfRule>
  </conditionalFormatting>
  <conditionalFormatting sqref="T85:U85">
    <cfRule type="containsText" dxfId="3105" priority="742" operator="containsText" text="Select">
      <formula>NOT(ISERROR(SEARCH("Select",T85)))</formula>
    </cfRule>
  </conditionalFormatting>
  <conditionalFormatting sqref="T95:U95">
    <cfRule type="containsText" dxfId="3104" priority="741" operator="containsText" text="Select">
      <formula>NOT(ISERROR(SEARCH("Select",T95)))</formula>
    </cfRule>
  </conditionalFormatting>
  <conditionalFormatting sqref="T106:U106">
    <cfRule type="containsText" dxfId="3103" priority="740" operator="containsText" text="Select">
      <formula>NOT(ISERROR(SEARCH("Select",T106)))</formula>
    </cfRule>
  </conditionalFormatting>
  <conditionalFormatting sqref="T110:U110">
    <cfRule type="containsText" dxfId="3102" priority="739" operator="containsText" text="Select">
      <formula>NOT(ISERROR(SEARCH("Select",T110)))</formula>
    </cfRule>
  </conditionalFormatting>
  <conditionalFormatting sqref="T113:U113">
    <cfRule type="containsText" dxfId="3101" priority="738" operator="containsText" text="Select">
      <formula>NOT(ISERROR(SEARCH("Select",T113)))</formula>
    </cfRule>
  </conditionalFormatting>
  <conditionalFormatting sqref="T116:U116">
    <cfRule type="containsText" dxfId="3100" priority="737" operator="containsText" text="Select">
      <formula>NOT(ISERROR(SEARCH("Select",T116)))</formula>
    </cfRule>
  </conditionalFormatting>
  <conditionalFormatting sqref="T119:U119">
    <cfRule type="containsText" dxfId="3099" priority="736" operator="containsText" text="Select">
      <formula>NOT(ISERROR(SEARCH("Select",T119)))</formula>
    </cfRule>
  </conditionalFormatting>
  <conditionalFormatting sqref="T122:U122">
    <cfRule type="containsText" dxfId="3098" priority="735" operator="containsText" text="Select">
      <formula>NOT(ISERROR(SEARCH("Select",T122)))</formula>
    </cfRule>
  </conditionalFormatting>
  <conditionalFormatting sqref="T125:U125">
    <cfRule type="containsText" dxfId="3097" priority="734" operator="containsText" text="Select">
      <formula>NOT(ISERROR(SEARCH("Select",T125)))</formula>
    </cfRule>
  </conditionalFormatting>
  <conditionalFormatting sqref="T128:U128">
    <cfRule type="containsText" dxfId="3096" priority="733" operator="containsText" text="Select">
      <formula>NOT(ISERROR(SEARCH("Select",T128)))</formula>
    </cfRule>
  </conditionalFormatting>
  <conditionalFormatting sqref="T131:U131">
    <cfRule type="containsText" dxfId="3095" priority="732" operator="containsText" text="Select">
      <formula>NOT(ISERROR(SEARCH("Select",T131)))</formula>
    </cfRule>
  </conditionalFormatting>
  <conditionalFormatting sqref="T138:U138">
    <cfRule type="containsText" dxfId="3094" priority="731" operator="containsText" text="Select">
      <formula>NOT(ISERROR(SEARCH("Select",T138)))</formula>
    </cfRule>
  </conditionalFormatting>
  <conditionalFormatting sqref="M145:N145">
    <cfRule type="containsText" dxfId="3093" priority="730" operator="containsText" text="Select">
      <formula>NOT(ISERROR(SEARCH("Select",M145)))</formula>
    </cfRule>
  </conditionalFormatting>
  <conditionalFormatting sqref="M149:N149">
    <cfRule type="containsText" dxfId="3092" priority="729" operator="containsText" text="Select">
      <formula>NOT(ISERROR(SEARCH("Select",M149)))</formula>
    </cfRule>
  </conditionalFormatting>
  <conditionalFormatting sqref="M153:N153">
    <cfRule type="containsText" dxfId="3091" priority="728" operator="containsText" text="Select">
      <formula>NOT(ISERROR(SEARCH("Select",M153)))</formula>
    </cfRule>
  </conditionalFormatting>
  <conditionalFormatting sqref="M157:N157">
    <cfRule type="containsText" dxfId="3090" priority="727" operator="containsText" text="Select">
      <formula>NOT(ISERROR(SEARCH("Select",M157)))</formula>
    </cfRule>
  </conditionalFormatting>
  <conditionalFormatting sqref="M161:N161">
    <cfRule type="containsText" dxfId="3089" priority="726" operator="containsText" text="Select">
      <formula>NOT(ISERROR(SEARCH("Select",M161)))</formula>
    </cfRule>
  </conditionalFormatting>
  <conditionalFormatting sqref="M165:N165">
    <cfRule type="containsText" dxfId="3088" priority="725" operator="containsText" text="Select">
      <formula>NOT(ISERROR(SEARCH("Select",M165)))</formula>
    </cfRule>
  </conditionalFormatting>
  <conditionalFormatting sqref="M169:N169">
    <cfRule type="containsText" dxfId="3087" priority="724" operator="containsText" text="Select">
      <formula>NOT(ISERROR(SEARCH("Select",M169)))</formula>
    </cfRule>
  </conditionalFormatting>
  <conditionalFormatting sqref="M173:N173">
    <cfRule type="containsText" dxfId="3086" priority="723" operator="containsText" text="Select">
      <formula>NOT(ISERROR(SEARCH("Select",M173)))</formula>
    </cfRule>
  </conditionalFormatting>
  <conditionalFormatting sqref="M177:N177">
    <cfRule type="containsText" dxfId="3085" priority="722" operator="containsText" text="Select">
      <formula>NOT(ISERROR(SEARCH("Select",M177)))</formula>
    </cfRule>
  </conditionalFormatting>
  <conditionalFormatting sqref="M181:N181">
    <cfRule type="containsText" dxfId="3084" priority="721" operator="containsText" text="Select">
      <formula>NOT(ISERROR(SEARCH("Select",M181)))</formula>
    </cfRule>
  </conditionalFormatting>
  <conditionalFormatting sqref="M189:N189">
    <cfRule type="containsText" dxfId="3083" priority="720" operator="containsText" text="Select">
      <formula>NOT(ISERROR(SEARCH("Select",M189)))</formula>
    </cfRule>
  </conditionalFormatting>
  <conditionalFormatting sqref="M193:N193">
    <cfRule type="containsText" dxfId="3082" priority="719" operator="containsText" text="Select">
      <formula>NOT(ISERROR(SEARCH("Select",M193)))</formula>
    </cfRule>
  </conditionalFormatting>
  <conditionalFormatting sqref="M197:N197">
    <cfRule type="containsText" dxfId="3081" priority="718" operator="containsText" text="Select">
      <formula>NOT(ISERROR(SEARCH("Select",M197)))</formula>
    </cfRule>
  </conditionalFormatting>
  <conditionalFormatting sqref="M201:N201">
    <cfRule type="containsText" dxfId="3080" priority="717" operator="containsText" text="Select">
      <formula>NOT(ISERROR(SEARCH("Select",M201)))</formula>
    </cfRule>
  </conditionalFormatting>
  <conditionalFormatting sqref="M205:N205">
    <cfRule type="containsText" dxfId="3079" priority="716" operator="containsText" text="Select">
      <formula>NOT(ISERROR(SEARCH("Select",M205)))</formula>
    </cfRule>
  </conditionalFormatting>
  <conditionalFormatting sqref="M209:N209">
    <cfRule type="containsText" dxfId="3078" priority="715" operator="containsText" text="Select">
      <formula>NOT(ISERROR(SEARCH("Select",M209)))</formula>
    </cfRule>
  </conditionalFormatting>
  <conditionalFormatting sqref="I217:J217">
    <cfRule type="containsText" dxfId="3077" priority="714" operator="containsText" text="Select">
      <formula>NOT(ISERROR(SEARCH("Select",I217)))</formula>
    </cfRule>
  </conditionalFormatting>
  <conditionalFormatting sqref="O222:P222">
    <cfRule type="containsText" dxfId="3076" priority="713" operator="containsText" text="Select">
      <formula>NOT(ISERROR(SEARCH("Select",O222)))</formula>
    </cfRule>
  </conditionalFormatting>
  <conditionalFormatting sqref="I222:J222">
    <cfRule type="containsText" dxfId="3075" priority="711" operator="containsText" text="Select">
      <formula>NOT(ISERROR(SEARCH("Select",I222)))</formula>
    </cfRule>
  </conditionalFormatting>
  <conditionalFormatting sqref="O217:P217">
    <cfRule type="containsText" dxfId="3074" priority="712" operator="containsText" text="Select">
      <formula>NOT(ISERROR(SEARCH("Select",O217)))</formula>
    </cfRule>
  </conditionalFormatting>
  <conditionalFormatting sqref="I217:J217 O217:P217 O222:P222 I222:J222">
    <cfRule type="containsText" dxfId="3073" priority="710" operator="containsText" text="No">
      <formula>NOT(ISERROR(SEARCH("No",I217)))</formula>
    </cfRule>
  </conditionalFormatting>
  <conditionalFormatting sqref="I237:J237">
    <cfRule type="containsText" dxfId="3072" priority="709" operator="containsText" text="Select">
      <formula>NOT(ISERROR(SEARCH("Select",I237)))</formula>
    </cfRule>
  </conditionalFormatting>
  <conditionalFormatting sqref="O242:P242">
    <cfRule type="containsText" dxfId="3071" priority="708" operator="containsText" text="Select">
      <formula>NOT(ISERROR(SEARCH("Select",O242)))</formula>
    </cfRule>
  </conditionalFormatting>
  <conditionalFormatting sqref="I242:J242">
    <cfRule type="containsText" dxfId="3070" priority="706" operator="containsText" text="Select">
      <formula>NOT(ISERROR(SEARCH("Select",I242)))</formula>
    </cfRule>
  </conditionalFormatting>
  <conditionalFormatting sqref="O237:P237">
    <cfRule type="containsText" dxfId="3069" priority="707" operator="containsText" text="Select">
      <formula>NOT(ISERROR(SEARCH("Select",O237)))</formula>
    </cfRule>
  </conditionalFormatting>
  <conditionalFormatting sqref="N251:Q251">
    <cfRule type="containsText" dxfId="3068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3067" priority="704" operator="containsText" text="Select">
      <formula>NOT(ISERROR(SEARCH("Select",I237)))</formula>
    </cfRule>
  </conditionalFormatting>
  <conditionalFormatting sqref="J283:K283">
    <cfRule type="containsText" dxfId="3066" priority="703" operator="containsText" text="Select">
      <formula>NOT(ISERROR(SEARCH("Select",J283)))</formula>
    </cfRule>
  </conditionalFormatting>
  <conditionalFormatting sqref="P107:Q107">
    <cfRule type="containsText" dxfId="3065" priority="701" operator="containsText" text="No">
      <formula>NOT(ISERROR(SEARCH("No",P107)))</formula>
    </cfRule>
    <cfRule type="containsText" dxfId="3064" priority="702" operator="containsText" text="Select">
      <formula>NOT(ISERROR(SEARCH("Select",P107)))</formula>
    </cfRule>
  </conditionalFormatting>
  <conditionalFormatting sqref="O60:P60 O56:P56 O52:P52 O48:P48">
    <cfRule type="containsText" dxfId="3063" priority="700" operator="containsText" text="No">
      <formula>NOT(ISERROR(SEARCH("No",O48)))</formula>
    </cfRule>
  </conditionalFormatting>
  <conditionalFormatting sqref="I217:J217 O217:P217 I222:J222 O222:P222">
    <cfRule type="containsText" dxfId="3062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3061" priority="698" operator="containsText" text="Unexcuse">
      <formula>NOT(ISERROR(SEARCH("Unexcuse",I237)))</formula>
    </cfRule>
  </conditionalFormatting>
  <conditionalFormatting sqref="L10:M10">
    <cfRule type="containsText" dxfId="3060" priority="697" operator="containsText" text="Select">
      <formula>NOT(ISERROR(SEARCH("Select",L10)))</formula>
    </cfRule>
  </conditionalFormatting>
  <conditionalFormatting sqref="L10:M10">
    <cfRule type="containsText" dxfId="3059" priority="696" operator="containsText" text="No">
      <formula>NOT(ISERROR(SEARCH("No",L10)))</formula>
    </cfRule>
  </conditionalFormatting>
  <conditionalFormatting sqref="O292:P292">
    <cfRule type="containsText" dxfId="3058" priority="694" operator="containsText" text="Select">
      <formula>NOT(ISERROR(SEARCH("Select",O292)))</formula>
    </cfRule>
  </conditionalFormatting>
  <conditionalFormatting sqref="N570:O570">
    <cfRule type="containsText" dxfId="3057" priority="690" operator="containsText" text="Select">
      <formula>NOT(ISERROR(SEARCH("Select",N570)))</formula>
    </cfRule>
  </conditionalFormatting>
  <conditionalFormatting sqref="I607:J607">
    <cfRule type="containsText" dxfId="3056" priority="671" operator="containsText" text="Select">
      <formula>NOT(ISERROR(SEARCH("Select",I607)))</formula>
    </cfRule>
  </conditionalFormatting>
  <conditionalFormatting sqref="N574:O574">
    <cfRule type="containsText" dxfId="3055" priority="688" operator="containsText" text="Select">
      <formula>NOT(ISERROR(SEARCH("Select",N574)))</formula>
    </cfRule>
  </conditionalFormatting>
  <conditionalFormatting sqref="O292:P292 J283:K283">
    <cfRule type="containsText" dxfId="3054" priority="695" operator="containsText" text="No">
      <formula>NOT(ISERROR(SEARCH("No",J283)))</formula>
    </cfRule>
  </conditionalFormatting>
  <conditionalFormatting sqref="I423:J423">
    <cfRule type="containsText" dxfId="3053" priority="365" operator="containsText" text="Select">
      <formula>NOT(ISERROR(SEARCH("Select",I423)))</formula>
    </cfRule>
  </conditionalFormatting>
  <conditionalFormatting sqref="I347:J347">
    <cfRule type="containsText" dxfId="3052" priority="488" operator="containsText" text="No">
      <formula>NOT(ISERROR(SEARCH("No",I347)))</formula>
    </cfRule>
  </conditionalFormatting>
  <conditionalFormatting sqref="O401:P402">
    <cfRule type="containsText" dxfId="3051" priority="390" operator="containsText" text="Select">
      <formula>NOT(ISERROR(SEARCH("Select",O401)))</formula>
    </cfRule>
  </conditionalFormatting>
  <conditionalFormatting sqref="O401:P402">
    <cfRule type="containsText" dxfId="3050" priority="389" operator="containsText" text="No">
      <formula>NOT(ISERROR(SEARCH("No",O401)))</formula>
    </cfRule>
  </conditionalFormatting>
  <conditionalFormatting sqref="N385:O385">
    <cfRule type="containsText" dxfId="3049" priority="415" operator="containsText" text="Select">
      <formula>NOT(ISERROR(SEARCH("Select",N385)))</formula>
    </cfRule>
  </conditionalFormatting>
  <conditionalFormatting sqref="N385:O385">
    <cfRule type="containsText" dxfId="3048" priority="414" operator="containsText" text="No">
      <formula>NOT(ISERROR(SEARCH("No",N385)))</formula>
    </cfRule>
  </conditionalFormatting>
  <conditionalFormatting sqref="J363:K364 J368:K371">
    <cfRule type="containsText" dxfId="3047" priority="463" operator="containsText" text="No">
      <formula>NOT(ISERROR(SEARCH("No",J363)))</formula>
    </cfRule>
  </conditionalFormatting>
  <conditionalFormatting sqref="I362:J362">
    <cfRule type="containsText" dxfId="3046" priority="462" operator="containsText" text="Select">
      <formula>NOT(ISERROR(SEARCH("Select",I362)))</formula>
    </cfRule>
  </conditionalFormatting>
  <conditionalFormatting sqref="I423:J423">
    <cfRule type="containsText" dxfId="3045" priority="364" operator="containsText" text="No">
      <formula>NOT(ISERROR(SEARCH("No",I423)))</formula>
    </cfRule>
  </conditionalFormatting>
  <conditionalFormatting sqref="O340:P340">
    <cfRule type="containsText" dxfId="3044" priority="487" operator="containsText" text="Select">
      <formula>NOT(ISERROR(SEARCH("Select",O340)))</formula>
    </cfRule>
  </conditionalFormatting>
  <conditionalFormatting sqref="O325:P326">
    <cfRule type="containsText" dxfId="3043" priority="513" operator="containsText" text="No">
      <formula>NOT(ISERROR(SEARCH("No",O325)))</formula>
    </cfRule>
  </conditionalFormatting>
  <conditionalFormatting sqref="N324:O324">
    <cfRule type="containsText" dxfId="3042" priority="512" operator="containsText" text="Select">
      <formula>NOT(ISERROR(SEARCH("Select",N324)))</formula>
    </cfRule>
  </conditionalFormatting>
  <conditionalFormatting sqref="N309:O309">
    <cfRule type="containsText" dxfId="3041" priority="538" operator="containsText" text="No">
      <formula>NOT(ISERROR(SEARCH("No",N309)))</formula>
    </cfRule>
  </conditionalFormatting>
  <conditionalFormatting sqref="O314:P314">
    <cfRule type="containsText" dxfId="3040" priority="537" operator="containsText" text="Select">
      <formula>NOT(ISERROR(SEARCH("Select",O314)))</formula>
    </cfRule>
  </conditionalFormatting>
  <conditionalFormatting sqref="J302:K302">
    <cfRule type="containsText" dxfId="3039" priority="562" operator="containsText" text="Select">
      <formula>NOT(ISERROR(SEARCH("Select",J302)))</formula>
    </cfRule>
  </conditionalFormatting>
  <conditionalFormatting sqref="I282:J282">
    <cfRule type="containsText" dxfId="3038" priority="590" operator="containsText" text="Select">
      <formula>NOT(ISERROR(SEARCH("Select",I282)))</formula>
    </cfRule>
  </conditionalFormatting>
  <conditionalFormatting sqref="I282:J282">
    <cfRule type="containsText" dxfId="3037" priority="589" operator="containsText" text="No">
      <formula>NOT(ISERROR(SEARCH("No",I282)))</formula>
    </cfRule>
  </conditionalFormatting>
  <conditionalFormatting sqref="N566:O566">
    <cfRule type="containsText" dxfId="3036" priority="692" operator="containsText" text="Select">
      <formula>NOT(ISERROR(SEARCH("Select",N566)))</formula>
    </cfRule>
  </conditionalFormatting>
  <conditionalFormatting sqref="N566:O566">
    <cfRule type="containsText" dxfId="3035" priority="693" operator="containsText" text="No">
      <formula>NOT(ISERROR(SEARCH("No",N566)))</formula>
    </cfRule>
  </conditionalFormatting>
  <conditionalFormatting sqref="N570:O570">
    <cfRule type="containsText" dxfId="3034" priority="691" operator="containsText" text="No">
      <formula>NOT(ISERROR(SEARCH("No",N570)))</formula>
    </cfRule>
  </conditionalFormatting>
  <conditionalFormatting sqref="N574:O574">
    <cfRule type="containsText" dxfId="3033" priority="689" operator="containsText" text="No">
      <formula>NOT(ISERROR(SEARCH("No",N574)))</formula>
    </cfRule>
  </conditionalFormatting>
  <conditionalFormatting sqref="N584:O584">
    <cfRule type="containsText" dxfId="3032" priority="684" operator="containsText" text="Select">
      <formula>NOT(ISERROR(SEARCH("Select",N584)))</formula>
    </cfRule>
  </conditionalFormatting>
  <conditionalFormatting sqref="N588:O588">
    <cfRule type="containsText" dxfId="3031" priority="682" operator="containsText" text="Select">
      <formula>NOT(ISERROR(SEARCH("Select",N588)))</formula>
    </cfRule>
  </conditionalFormatting>
  <conditionalFormatting sqref="N580:O580">
    <cfRule type="containsText" dxfId="3030" priority="686" operator="containsText" text="Select">
      <formula>NOT(ISERROR(SEARCH("Select",N580)))</formula>
    </cfRule>
  </conditionalFormatting>
  <conditionalFormatting sqref="N580:O580">
    <cfRule type="containsText" dxfId="3029" priority="687" operator="containsText" text="No">
      <formula>NOT(ISERROR(SEARCH("No",N580)))</formula>
    </cfRule>
  </conditionalFormatting>
  <conditionalFormatting sqref="N584:O584">
    <cfRule type="containsText" dxfId="3028" priority="685" operator="containsText" text="No">
      <formula>NOT(ISERROR(SEARCH("No",N584)))</formula>
    </cfRule>
  </conditionalFormatting>
  <conditionalFormatting sqref="N588:O588">
    <cfRule type="containsText" dxfId="3027" priority="683" operator="containsText" text="No">
      <formula>NOT(ISERROR(SEARCH("No",N588)))</formula>
    </cfRule>
  </conditionalFormatting>
  <conditionalFormatting sqref="I597:J597">
    <cfRule type="containsText" dxfId="3026" priority="681" operator="containsText" text="Select">
      <formula>NOT(ISERROR(SEARCH("Select",I597)))</formula>
    </cfRule>
  </conditionalFormatting>
  <conditionalFormatting sqref="I597:J597">
    <cfRule type="containsText" dxfId="3025" priority="680" operator="containsText" text="Not Addressed">
      <formula>NOT(ISERROR(SEARCH("Not Addressed",I597)))</formula>
    </cfRule>
  </conditionalFormatting>
  <conditionalFormatting sqref="N607:O607">
    <cfRule type="containsText" dxfId="3024" priority="679" operator="containsText" text="Select">
      <formula>NOT(ISERROR(SEARCH("Select",N607)))</formula>
    </cfRule>
  </conditionalFormatting>
  <conditionalFormatting sqref="N607:O607">
    <cfRule type="containsText" dxfId="3023" priority="678" operator="containsText" text="Not Addressed">
      <formula>NOT(ISERROR(SEARCH("Not Addressed",N607)))</formula>
    </cfRule>
  </conditionalFormatting>
  <conditionalFormatting sqref="N597:O597">
    <cfRule type="containsText" dxfId="3022" priority="677" operator="containsText" text="Select">
      <formula>NOT(ISERROR(SEARCH("Select",N597)))</formula>
    </cfRule>
  </conditionalFormatting>
  <conditionalFormatting sqref="N597:O597">
    <cfRule type="containsText" dxfId="3021" priority="676" operator="containsText" text="Not Addressed">
      <formula>NOT(ISERROR(SEARCH("Not Addressed",N597)))</formula>
    </cfRule>
  </conditionalFormatting>
  <conditionalFormatting sqref="I602:J602">
    <cfRule type="containsText" dxfId="3020" priority="675" operator="containsText" text="Select">
      <formula>NOT(ISERROR(SEARCH("Select",I602)))</formula>
    </cfRule>
  </conditionalFormatting>
  <conditionalFormatting sqref="I602:J602">
    <cfRule type="containsText" dxfId="3019" priority="674" operator="containsText" text="Not Addressed">
      <formula>NOT(ISERROR(SEARCH("Not Addressed",I602)))</formula>
    </cfRule>
  </conditionalFormatting>
  <conditionalFormatting sqref="N602:O602">
    <cfRule type="containsText" dxfId="3018" priority="673" operator="containsText" text="Select">
      <formula>NOT(ISERROR(SEARCH("Select",N602)))</formula>
    </cfRule>
  </conditionalFormatting>
  <conditionalFormatting sqref="N602:O602">
    <cfRule type="containsText" dxfId="3017" priority="672" operator="containsText" text="Not Addressed">
      <formula>NOT(ISERROR(SEARCH("Not Addressed",N602)))</formula>
    </cfRule>
  </conditionalFormatting>
  <conditionalFormatting sqref="I607:J607">
    <cfRule type="containsText" dxfId="3016" priority="670" operator="containsText" text="Not Addressed">
      <formula>NOT(ISERROR(SEARCH("Not Addressed",I607)))</formula>
    </cfRule>
  </conditionalFormatting>
  <conditionalFormatting sqref="I612:J612">
    <cfRule type="containsText" dxfId="3015" priority="669" operator="containsText" text="Select">
      <formula>NOT(ISERROR(SEARCH("Select",I612)))</formula>
    </cfRule>
  </conditionalFormatting>
  <conditionalFormatting sqref="I612:J612">
    <cfRule type="containsText" dxfId="3014" priority="668" operator="containsText" text="Not Addressed">
      <formula>NOT(ISERROR(SEARCH("Not Addressed",I612)))</formula>
    </cfRule>
  </conditionalFormatting>
  <conditionalFormatting sqref="I618:L618">
    <cfRule type="containsText" dxfId="3013" priority="666" operator="containsText" text="Not Addressed">
      <formula>NOT(ISERROR(SEARCH("Not Addressed",I618)))</formula>
    </cfRule>
    <cfRule type="containsText" dxfId="3012" priority="667" operator="containsText" text="Select">
      <formula>NOT(ISERROR(SEARCH("Select",I618)))</formula>
    </cfRule>
  </conditionalFormatting>
  <conditionalFormatting sqref="N624:O624">
    <cfRule type="endsWith" dxfId="3011" priority="663" operator="endsWith" text="Addressed">
      <formula>RIGHT(N624,LEN("Addressed"))="Addressed"</formula>
    </cfRule>
    <cfRule type="containsText" dxfId="3010" priority="664" operator="containsText" text="Select">
      <formula>NOT(ISERROR(SEARCH("Select",N624)))</formula>
    </cfRule>
  </conditionalFormatting>
  <conditionalFormatting sqref="N624:O624">
    <cfRule type="endsWith" dxfId="3009" priority="665" operator="endsWith" text="No">
      <formula>RIGHT(N624,LEN("No"))="No"</formula>
    </cfRule>
  </conditionalFormatting>
  <conditionalFormatting sqref="N632:O632 N628:O628">
    <cfRule type="endsWith" dxfId="3008" priority="660" operator="endsWith" text="Addressed">
      <formula>RIGHT(N628,LEN("Addressed"))="Addressed"</formula>
    </cfRule>
    <cfRule type="containsText" dxfId="3007" priority="661" operator="containsText" text="Select">
      <formula>NOT(ISERROR(SEARCH("Select",N628)))</formula>
    </cfRule>
  </conditionalFormatting>
  <conditionalFormatting sqref="N632:O632 N628:O628">
    <cfRule type="endsWith" dxfId="3006" priority="662" operator="endsWith" text="No">
      <formula>RIGHT(N628,LEN("No"))="No"</formula>
    </cfRule>
  </conditionalFormatting>
  <conditionalFormatting sqref="I645:J645">
    <cfRule type="endsWith" dxfId="3005" priority="657" operator="endsWith" text="No">
      <formula>RIGHT(I645,LEN("No"))="No"</formula>
    </cfRule>
    <cfRule type="containsText" dxfId="3004" priority="659" operator="containsText" text="Select">
      <formula>NOT(ISERROR(SEARCH("Select",I645)))</formula>
    </cfRule>
  </conditionalFormatting>
  <conditionalFormatting sqref="I645:J645">
    <cfRule type="containsText" dxfId="3003" priority="658" operator="containsText" text="Not Addressed">
      <formula>NOT(ISERROR(SEARCH("Not Addressed",I645)))</formula>
    </cfRule>
  </conditionalFormatting>
  <conditionalFormatting sqref="N645:O645">
    <cfRule type="endsWith" dxfId="3002" priority="654" operator="endsWith" text="No">
      <formula>RIGHT(N645,LEN("No"))="No"</formula>
    </cfRule>
    <cfRule type="containsText" dxfId="3001" priority="656" operator="containsText" text="Select">
      <formula>NOT(ISERROR(SEARCH("Select",N645)))</formula>
    </cfRule>
  </conditionalFormatting>
  <conditionalFormatting sqref="N645:O645">
    <cfRule type="containsText" dxfId="3000" priority="655" operator="containsText" text="Not Addressed">
      <formula>NOT(ISERROR(SEARCH("Not Addressed",N645)))</formula>
    </cfRule>
  </conditionalFormatting>
  <conditionalFormatting sqref="I650:J650">
    <cfRule type="endsWith" dxfId="2999" priority="651" operator="endsWith" text="No">
      <formula>RIGHT(I650,LEN("No"))="No"</formula>
    </cfRule>
    <cfRule type="containsText" dxfId="2998" priority="653" operator="containsText" text="Select">
      <formula>NOT(ISERROR(SEARCH("Select",I650)))</formula>
    </cfRule>
  </conditionalFormatting>
  <conditionalFormatting sqref="I650:J650">
    <cfRule type="containsText" dxfId="2997" priority="652" operator="containsText" text="Not Addressed">
      <formula>NOT(ISERROR(SEARCH("Not Addressed",I650)))</formula>
    </cfRule>
  </conditionalFormatting>
  <conditionalFormatting sqref="I660:J660">
    <cfRule type="endsWith" dxfId="2996" priority="648" operator="endsWith" text="No">
      <formula>RIGHT(I660,LEN("No"))="No"</formula>
    </cfRule>
    <cfRule type="containsText" dxfId="2995" priority="650" operator="containsText" text="Select">
      <formula>NOT(ISERROR(SEARCH("Select",I660)))</formula>
    </cfRule>
  </conditionalFormatting>
  <conditionalFormatting sqref="I660:J660">
    <cfRule type="containsText" dxfId="2994" priority="649" operator="containsText" text="Not Addressed">
      <formula>NOT(ISERROR(SEARCH("Not Addressed",I660)))</formula>
    </cfRule>
  </conditionalFormatting>
  <conditionalFormatting sqref="N660:O660">
    <cfRule type="endsWith" dxfId="2993" priority="645" operator="endsWith" text="No">
      <formula>RIGHT(N660,LEN("No"))="No"</formula>
    </cfRule>
    <cfRule type="containsText" dxfId="2992" priority="647" operator="containsText" text="Select">
      <formula>NOT(ISERROR(SEARCH("Select",N660)))</formula>
    </cfRule>
  </conditionalFormatting>
  <conditionalFormatting sqref="N660:O660">
    <cfRule type="containsText" dxfId="2991" priority="646" operator="containsText" text="Not Addressed">
      <formula>NOT(ISERROR(SEARCH("Not Addressed",N660)))</formula>
    </cfRule>
  </conditionalFormatting>
  <conditionalFormatting sqref="I665:J665">
    <cfRule type="endsWith" dxfId="2990" priority="642" operator="endsWith" text="No">
      <formula>RIGHT(I665,LEN("No"))="No"</formula>
    </cfRule>
    <cfRule type="containsText" dxfId="2989" priority="644" operator="containsText" text="Select">
      <formula>NOT(ISERROR(SEARCH("Select",I665)))</formula>
    </cfRule>
  </conditionalFormatting>
  <conditionalFormatting sqref="I665:J665">
    <cfRule type="containsText" dxfId="2988" priority="643" operator="containsText" text="Not Addressed">
      <formula>NOT(ISERROR(SEARCH("Not Addressed",I665)))</formula>
    </cfRule>
  </conditionalFormatting>
  <conditionalFormatting sqref="I676:J676">
    <cfRule type="endsWith" dxfId="2987" priority="639" operator="endsWith" text="No">
      <formula>RIGHT(I676,LEN("No"))="No"</formula>
    </cfRule>
    <cfRule type="containsText" dxfId="2986" priority="641" operator="containsText" text="Select">
      <formula>NOT(ISERROR(SEARCH("Select",I676)))</formula>
    </cfRule>
  </conditionalFormatting>
  <conditionalFormatting sqref="I676:J676">
    <cfRule type="containsText" dxfId="2985" priority="640" operator="containsText" text="Not Addressed">
      <formula>NOT(ISERROR(SEARCH("Not Addressed",I676)))</formula>
    </cfRule>
  </conditionalFormatting>
  <conditionalFormatting sqref="N676:O676">
    <cfRule type="endsWith" dxfId="2984" priority="636" operator="endsWith" text="No">
      <formula>RIGHT(N676,LEN("No"))="No"</formula>
    </cfRule>
    <cfRule type="containsText" dxfId="2983" priority="638" operator="containsText" text="Select">
      <formula>NOT(ISERROR(SEARCH("Select",N676)))</formula>
    </cfRule>
  </conditionalFormatting>
  <conditionalFormatting sqref="N676:O676">
    <cfRule type="containsText" dxfId="2982" priority="637" operator="containsText" text="Not Addressed">
      <formula>NOT(ISERROR(SEARCH("Not Addressed",N676)))</formula>
    </cfRule>
  </conditionalFormatting>
  <conditionalFormatting sqref="I681:J681">
    <cfRule type="endsWith" dxfId="2981" priority="633" operator="endsWith" text="No">
      <formula>RIGHT(I681,LEN("No"))="No"</formula>
    </cfRule>
    <cfRule type="containsText" dxfId="2980" priority="635" operator="containsText" text="Select">
      <formula>NOT(ISERROR(SEARCH("Select",I681)))</formula>
    </cfRule>
  </conditionalFormatting>
  <conditionalFormatting sqref="I681:J681">
    <cfRule type="containsText" dxfId="2979" priority="634" operator="containsText" text="Not Addressed">
      <formula>NOT(ISERROR(SEARCH("Not Addressed",I681)))</formula>
    </cfRule>
  </conditionalFormatting>
  <conditionalFormatting sqref="I688:J688">
    <cfRule type="endsWith" dxfId="2978" priority="630" operator="endsWith" text="No">
      <formula>RIGHT(I688,LEN("No"))="No"</formula>
    </cfRule>
    <cfRule type="containsText" dxfId="2977" priority="632" operator="containsText" text="Select">
      <formula>NOT(ISERROR(SEARCH("Select",I688)))</formula>
    </cfRule>
  </conditionalFormatting>
  <conditionalFormatting sqref="I688:J688">
    <cfRule type="containsText" dxfId="2976" priority="631" operator="containsText" text="Not Addressed">
      <formula>NOT(ISERROR(SEARCH("Not Addressed",I688)))</formula>
    </cfRule>
  </conditionalFormatting>
  <conditionalFormatting sqref="N688:O688">
    <cfRule type="endsWith" dxfId="2975" priority="627" operator="endsWith" text="No">
      <formula>RIGHT(N688,LEN("No"))="No"</formula>
    </cfRule>
    <cfRule type="containsText" dxfId="2974" priority="629" operator="containsText" text="Select">
      <formula>NOT(ISERROR(SEARCH("Select",N688)))</formula>
    </cfRule>
  </conditionalFormatting>
  <conditionalFormatting sqref="N688:O688">
    <cfRule type="containsText" dxfId="2973" priority="628" operator="containsText" text="Not Addressed">
      <formula>NOT(ISERROR(SEARCH("Not Addressed",N688)))</formula>
    </cfRule>
  </conditionalFormatting>
  <conditionalFormatting sqref="I693:J693">
    <cfRule type="endsWith" dxfId="2972" priority="624" operator="endsWith" text="No">
      <formula>RIGHT(I693,LEN("No"))="No"</formula>
    </cfRule>
    <cfRule type="containsText" dxfId="2971" priority="626" operator="containsText" text="Select">
      <formula>NOT(ISERROR(SEARCH("Select",I693)))</formula>
    </cfRule>
  </conditionalFormatting>
  <conditionalFormatting sqref="I693:J693">
    <cfRule type="containsText" dxfId="2970" priority="625" operator="containsText" text="Not Addressed">
      <formula>NOT(ISERROR(SEARCH("Not Addressed",I693)))</formula>
    </cfRule>
  </conditionalFormatting>
  <conditionalFormatting sqref="I700:J700">
    <cfRule type="endsWith" dxfId="2969" priority="621" operator="endsWith" text="No">
      <formula>RIGHT(I700,LEN("No"))="No"</formula>
    </cfRule>
    <cfRule type="containsText" dxfId="2968" priority="623" operator="containsText" text="Select">
      <formula>NOT(ISERROR(SEARCH("Select",I700)))</formula>
    </cfRule>
  </conditionalFormatting>
  <conditionalFormatting sqref="I700:J700">
    <cfRule type="containsText" dxfId="2967" priority="622" operator="containsText" text="Not Addressed">
      <formula>NOT(ISERROR(SEARCH("Not Addressed",I700)))</formula>
    </cfRule>
  </conditionalFormatting>
  <conditionalFormatting sqref="N700:O700">
    <cfRule type="endsWith" dxfId="2966" priority="618" operator="endsWith" text="No">
      <formula>RIGHT(N700,LEN("No"))="No"</formula>
    </cfRule>
    <cfRule type="containsText" dxfId="2965" priority="620" operator="containsText" text="Select">
      <formula>NOT(ISERROR(SEARCH("Select",N700)))</formula>
    </cfRule>
  </conditionalFormatting>
  <conditionalFormatting sqref="N700:O700">
    <cfRule type="containsText" dxfId="2964" priority="619" operator="containsText" text="Not Addressed">
      <formula>NOT(ISERROR(SEARCH("Not Addressed",N700)))</formula>
    </cfRule>
  </conditionalFormatting>
  <conditionalFormatting sqref="I705:J705">
    <cfRule type="endsWith" dxfId="2963" priority="615" operator="endsWith" text="No">
      <formula>RIGHT(I705,LEN("No"))="No"</formula>
    </cfRule>
    <cfRule type="containsText" dxfId="2962" priority="617" operator="containsText" text="Select">
      <formula>NOT(ISERROR(SEARCH("Select",I705)))</formula>
    </cfRule>
  </conditionalFormatting>
  <conditionalFormatting sqref="I705:J705">
    <cfRule type="containsText" dxfId="2961" priority="616" operator="containsText" text="Not Addressed">
      <formula>NOT(ISERROR(SEARCH("Not Addressed",I705)))</formula>
    </cfRule>
  </conditionalFormatting>
  <conditionalFormatting sqref="H711:J711">
    <cfRule type="containsText" dxfId="2960" priority="613" operator="containsText" text="Not Addressed">
      <formula>NOT(ISERROR(SEARCH("Not Addressed",H711)))</formula>
    </cfRule>
    <cfRule type="containsText" dxfId="2959" priority="614" operator="containsText" text="Select">
      <formula>NOT(ISERROR(SEARCH("Select",H711)))</formula>
    </cfRule>
  </conditionalFormatting>
  <conditionalFormatting sqref="K715:M715">
    <cfRule type="endsWith" dxfId="2958" priority="611" operator="endsWith" text="No">
      <formula>RIGHT(K715,LEN("No"))="No"</formula>
    </cfRule>
    <cfRule type="containsText" dxfId="2957" priority="612" operator="containsText" text="Select">
      <formula>NOT(ISERROR(SEARCH("Select",K715)))</formula>
    </cfRule>
  </conditionalFormatting>
  <conditionalFormatting sqref="K258:N258">
    <cfRule type="endsWith" dxfId="2956" priority="609" operator="endsWith" text="No">
      <formula>RIGHT(K258,LEN("No"))="No"</formula>
    </cfRule>
    <cfRule type="containsText" dxfId="2955" priority="610" operator="containsText" text="Select">
      <formula>NOT(ISERROR(SEARCH("Select",K258)))</formula>
    </cfRule>
  </conditionalFormatting>
  <conditionalFormatting sqref="J287:K288 J292:K295">
    <cfRule type="containsText" dxfId="2954" priority="588" operator="containsText" text="Select">
      <formula>NOT(ISERROR(SEARCH("Select",J287)))</formula>
    </cfRule>
  </conditionalFormatting>
  <conditionalFormatting sqref="O291:P291">
    <cfRule type="containsText" dxfId="2953" priority="571" operator="containsText" text="No">
      <formula>NOT(ISERROR(SEARCH("No",O291)))</formula>
    </cfRule>
  </conditionalFormatting>
  <conditionalFormatting sqref="N741:O741 N737:O737 N733:O733">
    <cfRule type="endsWith" dxfId="2952" priority="606" operator="endsWith" text="No">
      <formula>RIGHT(N733,LEN("No"))="No"</formula>
    </cfRule>
    <cfRule type="containsText" dxfId="2951" priority="608" operator="containsText" text="Select">
      <formula>NOT(ISERROR(SEARCH("Select",N733)))</formula>
    </cfRule>
  </conditionalFormatting>
  <conditionalFormatting sqref="N741:O741 N737:O737 N733:O733">
    <cfRule type="containsText" dxfId="2950" priority="607" operator="containsText" text="Not Addressed">
      <formula>NOT(ISERROR(SEARCH("Not Addressed",N733)))</formula>
    </cfRule>
  </conditionalFormatting>
  <conditionalFormatting sqref="N755:O755 N751:O751 N747:O747">
    <cfRule type="endsWith" dxfId="2949" priority="603" operator="endsWith" text="No">
      <formula>RIGHT(N747,LEN("No"))="No"</formula>
    </cfRule>
    <cfRule type="containsText" dxfId="2948" priority="605" operator="containsText" text="Select">
      <formula>NOT(ISERROR(SEARCH("Select",N747)))</formula>
    </cfRule>
  </conditionalFormatting>
  <conditionalFormatting sqref="N755:O755 N751:O751 N747:O747">
    <cfRule type="containsText" dxfId="2947" priority="604" operator="containsText" text="Not Addressed">
      <formula>NOT(ISERROR(SEARCH("Not Addressed",N747)))</formula>
    </cfRule>
  </conditionalFormatting>
  <conditionalFormatting sqref="N769:O769 N765:O765 N761:O761">
    <cfRule type="endsWith" dxfId="2946" priority="600" operator="endsWith" text="No">
      <formula>RIGHT(N761,LEN("No"))="No"</formula>
    </cfRule>
    <cfRule type="containsText" dxfId="2945" priority="602" operator="containsText" text="Select">
      <formula>NOT(ISERROR(SEARCH("Select",N761)))</formula>
    </cfRule>
  </conditionalFormatting>
  <conditionalFormatting sqref="N769:O769 N765:O765 N761:O761">
    <cfRule type="containsText" dxfId="2944" priority="601" operator="containsText" text="Not Addressed">
      <formula>NOT(ISERROR(SEARCH("Not Addressed",N761)))</formula>
    </cfRule>
  </conditionalFormatting>
  <conditionalFormatting sqref="N783:O783 N779:O779 N775:O775">
    <cfRule type="endsWith" dxfId="2943" priority="597" operator="endsWith" text="No">
      <formula>RIGHT(N775,LEN("No"))="No"</formula>
    </cfRule>
    <cfRule type="containsText" dxfId="2942" priority="599" operator="containsText" text="Select">
      <formula>NOT(ISERROR(SEARCH("Select",N775)))</formula>
    </cfRule>
  </conditionalFormatting>
  <conditionalFormatting sqref="N783:O783 N779:O779 N775:O775">
    <cfRule type="containsText" dxfId="2941" priority="598" operator="containsText" text="Not Addressed">
      <formula>NOT(ISERROR(SEARCH("Not Addressed",N775)))</formula>
    </cfRule>
  </conditionalFormatting>
  <conditionalFormatting sqref="N797:O797 N793:O793 N789:O789">
    <cfRule type="endsWith" dxfId="2940" priority="594" operator="endsWith" text="No">
      <formula>RIGHT(N789,LEN("No"))="No"</formula>
    </cfRule>
    <cfRule type="containsText" dxfId="2939" priority="596" operator="containsText" text="Select">
      <formula>NOT(ISERROR(SEARCH("Select",N789)))</formula>
    </cfRule>
  </conditionalFormatting>
  <conditionalFormatting sqref="N797:O797 N793:O793 N789:O789">
    <cfRule type="containsText" dxfId="2938" priority="595" operator="containsText" text="Not Addressed">
      <formula>NOT(ISERROR(SEARCH("Not Addressed",N789)))</formula>
    </cfRule>
  </conditionalFormatting>
  <conditionalFormatting sqref="N811:O812 N807:O807 N803:O803">
    <cfRule type="endsWith" dxfId="2937" priority="591" operator="endsWith" text="No">
      <formula>RIGHT(N803,LEN("No"))="No"</formula>
    </cfRule>
    <cfRule type="containsText" dxfId="2936" priority="593" operator="containsText" text="Select">
      <formula>NOT(ISERROR(SEARCH("Select",N803)))</formula>
    </cfRule>
  </conditionalFormatting>
  <conditionalFormatting sqref="N811:O812 N807:O807 N803:O803">
    <cfRule type="containsText" dxfId="2935" priority="592" operator="containsText" text="Not Addressed">
      <formula>NOT(ISERROR(SEARCH("Not Addressed",N803)))</formula>
    </cfRule>
  </conditionalFormatting>
  <conditionalFormatting sqref="N290:O290">
    <cfRule type="containsText" dxfId="2934" priority="570" operator="containsText" text="Select">
      <formula>NOT(ISERROR(SEARCH("Select",N290)))</formula>
    </cfRule>
  </conditionalFormatting>
  <conditionalFormatting sqref="N290:O290">
    <cfRule type="containsText" dxfId="2933" priority="569" operator="containsText" text="No">
      <formula>NOT(ISERROR(SEARCH("No",N290)))</formula>
    </cfRule>
  </conditionalFormatting>
  <conditionalFormatting sqref="O295:P295">
    <cfRule type="containsText" dxfId="2932" priority="568" operator="containsText" text="Select">
      <formula>NOT(ISERROR(SEARCH("Select",O295)))</formula>
    </cfRule>
  </conditionalFormatting>
  <conditionalFormatting sqref="J287:K288 J292:K295">
    <cfRule type="containsText" dxfId="2931" priority="587" operator="containsText" text="No">
      <formula>NOT(ISERROR(SEARCH("No",J287)))</formula>
    </cfRule>
  </conditionalFormatting>
  <conditionalFormatting sqref="I286:J286">
    <cfRule type="containsText" dxfId="2930" priority="586" operator="containsText" text="Select">
      <formula>NOT(ISERROR(SEARCH("Select",I286)))</formula>
    </cfRule>
  </conditionalFormatting>
  <conditionalFormatting sqref="I286:J286">
    <cfRule type="containsText" dxfId="2929" priority="585" operator="containsText" text="No">
      <formula>NOT(ISERROR(SEARCH("No",I286)))</formula>
    </cfRule>
  </conditionalFormatting>
  <conditionalFormatting sqref="J291:K291">
    <cfRule type="containsText" dxfId="2928" priority="584" operator="containsText" text="Select">
      <formula>NOT(ISERROR(SEARCH("Select",J291)))</formula>
    </cfRule>
  </conditionalFormatting>
  <conditionalFormatting sqref="J291:K291">
    <cfRule type="containsText" dxfId="2927" priority="583" operator="containsText" text="No">
      <formula>NOT(ISERROR(SEARCH("No",J291)))</formula>
    </cfRule>
  </conditionalFormatting>
  <conditionalFormatting sqref="I290:J290">
    <cfRule type="containsText" dxfId="2926" priority="582" operator="containsText" text="Select">
      <formula>NOT(ISERROR(SEARCH("Select",I290)))</formula>
    </cfRule>
  </conditionalFormatting>
  <conditionalFormatting sqref="I290:J290">
    <cfRule type="containsText" dxfId="2925" priority="581" operator="containsText" text="No">
      <formula>NOT(ISERROR(SEARCH("No",I290)))</formula>
    </cfRule>
  </conditionalFormatting>
  <conditionalFormatting sqref="O283:P283">
    <cfRule type="containsText" dxfId="2924" priority="580" operator="containsText" text="Select">
      <formula>NOT(ISERROR(SEARCH("Select",O283)))</formula>
    </cfRule>
  </conditionalFormatting>
  <conditionalFormatting sqref="O283:P283">
    <cfRule type="containsText" dxfId="2923" priority="579" operator="containsText" text="No">
      <formula>NOT(ISERROR(SEARCH("No",O283)))</formula>
    </cfRule>
  </conditionalFormatting>
  <conditionalFormatting sqref="O287:P288">
    <cfRule type="containsText" dxfId="2922" priority="576" operator="containsText" text="Select">
      <formula>NOT(ISERROR(SEARCH("Select",O287)))</formula>
    </cfRule>
  </conditionalFormatting>
  <conditionalFormatting sqref="N282:O282">
    <cfRule type="containsText" dxfId="2921" priority="578" operator="containsText" text="Select">
      <formula>NOT(ISERROR(SEARCH("Select",N282)))</formula>
    </cfRule>
  </conditionalFormatting>
  <conditionalFormatting sqref="N282:O282">
    <cfRule type="containsText" dxfId="2920" priority="577" operator="containsText" text="No">
      <formula>NOT(ISERROR(SEARCH("No",N282)))</formula>
    </cfRule>
  </conditionalFormatting>
  <conditionalFormatting sqref="O287:P288">
    <cfRule type="containsText" dxfId="2919" priority="575" operator="containsText" text="No">
      <formula>NOT(ISERROR(SEARCH("No",O287)))</formula>
    </cfRule>
  </conditionalFormatting>
  <conditionalFormatting sqref="N286:O286">
    <cfRule type="containsText" dxfId="2918" priority="574" operator="containsText" text="Select">
      <formula>NOT(ISERROR(SEARCH("Select",N286)))</formula>
    </cfRule>
  </conditionalFormatting>
  <conditionalFormatting sqref="N286:O286">
    <cfRule type="containsText" dxfId="2917" priority="573" operator="containsText" text="No">
      <formula>NOT(ISERROR(SEARCH("No",N286)))</formula>
    </cfRule>
  </conditionalFormatting>
  <conditionalFormatting sqref="O291:P291">
    <cfRule type="containsText" dxfId="2916" priority="572" operator="containsText" text="Select">
      <formula>NOT(ISERROR(SEARCH("Select",O291)))</formula>
    </cfRule>
  </conditionalFormatting>
  <conditionalFormatting sqref="O310:P310">
    <cfRule type="containsText" dxfId="2915" priority="540" operator="containsText" text="No">
      <formula>NOT(ISERROR(SEARCH("No",O310)))</formula>
    </cfRule>
  </conditionalFormatting>
  <conditionalFormatting sqref="N309:O309">
    <cfRule type="containsText" dxfId="2914" priority="539" operator="containsText" text="Select">
      <formula>NOT(ISERROR(SEARCH("Select",N309)))</formula>
    </cfRule>
  </conditionalFormatting>
  <conditionalFormatting sqref="O295:P295">
    <cfRule type="containsText" dxfId="2913" priority="567" operator="containsText" text="No">
      <formula>NOT(ISERROR(SEARCH("No",O295)))</formula>
    </cfRule>
  </conditionalFormatting>
  <conditionalFormatting sqref="N294:O294">
    <cfRule type="containsText" dxfId="2912" priority="566" operator="containsText" text="Select">
      <formula>NOT(ISERROR(SEARCH("Select",N294)))</formula>
    </cfRule>
  </conditionalFormatting>
  <conditionalFormatting sqref="N294:O294">
    <cfRule type="containsText" dxfId="2911" priority="565" operator="containsText" text="No">
      <formula>NOT(ISERROR(SEARCH("No",N294)))</formula>
    </cfRule>
  </conditionalFormatting>
  <conditionalFormatting sqref="G301 L301">
    <cfRule type="cellIs" dxfId="2910" priority="563" operator="equal">
      <formula>"FALSE"</formula>
    </cfRule>
  </conditionalFormatting>
  <conditionalFormatting sqref="G301 L301">
    <cfRule type="cellIs" dxfId="2909" priority="564" operator="equal">
      <formula>"TRUE"</formula>
    </cfRule>
  </conditionalFormatting>
  <conditionalFormatting sqref="O311:P311">
    <cfRule type="containsText" dxfId="2908" priority="560" operator="containsText" text="Select">
      <formula>NOT(ISERROR(SEARCH("Select",O311)))</formula>
    </cfRule>
  </conditionalFormatting>
  <conditionalFormatting sqref="O311:P311 J302:K302">
    <cfRule type="containsText" dxfId="2907" priority="561" operator="containsText" text="No">
      <formula>NOT(ISERROR(SEARCH("No",J302)))</formula>
    </cfRule>
  </conditionalFormatting>
  <conditionalFormatting sqref="J306:K307 J311:K314">
    <cfRule type="containsText" dxfId="2906" priority="557" operator="containsText" text="Select">
      <formula>NOT(ISERROR(SEARCH("Select",J306)))</formula>
    </cfRule>
  </conditionalFormatting>
  <conditionalFormatting sqref="I301:J301">
    <cfRule type="containsText" dxfId="2905" priority="559" operator="containsText" text="Select">
      <formula>NOT(ISERROR(SEARCH("Select",I301)))</formula>
    </cfRule>
  </conditionalFormatting>
  <conditionalFormatting sqref="O557:P557">
    <cfRule type="containsText" dxfId="2904" priority="137" operator="containsText" text="No">
      <formula>NOT(ISERROR(SEARCH("No",O557)))</formula>
    </cfRule>
  </conditionalFormatting>
  <conditionalFormatting sqref="I301:J301">
    <cfRule type="containsText" dxfId="2903" priority="558" operator="containsText" text="No">
      <formula>NOT(ISERROR(SEARCH("No",I301)))</formula>
    </cfRule>
  </conditionalFormatting>
  <conditionalFormatting sqref="N556:O556">
    <cfRule type="containsText" dxfId="2902" priority="136" operator="containsText" text="Select">
      <formula>NOT(ISERROR(SEARCH("Select",N556)))</formula>
    </cfRule>
  </conditionalFormatting>
  <conditionalFormatting sqref="N556:O556">
    <cfRule type="containsText" dxfId="2901" priority="135" operator="containsText" text="No">
      <formula>NOT(ISERROR(SEARCH("No",N556)))</formula>
    </cfRule>
  </conditionalFormatting>
  <conditionalFormatting sqref="O561:P561">
    <cfRule type="containsText" dxfId="2900" priority="134" operator="containsText" text="Select">
      <formula>NOT(ISERROR(SEARCH("Select",O561)))</formula>
    </cfRule>
  </conditionalFormatting>
  <conditionalFormatting sqref="J306:K307 J311:K314">
    <cfRule type="containsText" dxfId="2899" priority="556" operator="containsText" text="No">
      <formula>NOT(ISERROR(SEARCH("No",J306)))</formula>
    </cfRule>
  </conditionalFormatting>
  <conditionalFormatting sqref="I305:J305">
    <cfRule type="containsText" dxfId="2898" priority="555" operator="containsText" text="Select">
      <formula>NOT(ISERROR(SEARCH("Select",I305)))</formula>
    </cfRule>
  </conditionalFormatting>
  <conditionalFormatting sqref="I305:J305">
    <cfRule type="containsText" dxfId="2897" priority="554" operator="containsText" text="No">
      <formula>NOT(ISERROR(SEARCH("No",I305)))</formula>
    </cfRule>
  </conditionalFormatting>
  <conditionalFormatting sqref="J310:K310">
    <cfRule type="containsText" dxfId="2896" priority="553" operator="containsText" text="Select">
      <formula>NOT(ISERROR(SEARCH("Select",J310)))</formula>
    </cfRule>
  </conditionalFormatting>
  <conditionalFormatting sqref="J310:K310">
    <cfRule type="containsText" dxfId="2895" priority="552" operator="containsText" text="No">
      <formula>NOT(ISERROR(SEARCH("No",J310)))</formula>
    </cfRule>
  </conditionalFormatting>
  <conditionalFormatting sqref="I309:J309">
    <cfRule type="containsText" dxfId="2894" priority="551" operator="containsText" text="Select">
      <formula>NOT(ISERROR(SEARCH("Select",I309)))</formula>
    </cfRule>
  </conditionalFormatting>
  <conditionalFormatting sqref="I309:J309">
    <cfRule type="containsText" dxfId="2893" priority="550" operator="containsText" text="No">
      <formula>NOT(ISERROR(SEARCH("No",I309)))</formula>
    </cfRule>
  </conditionalFormatting>
  <conditionalFormatting sqref="O302:P302">
    <cfRule type="containsText" dxfId="2892" priority="549" operator="containsText" text="Select">
      <formula>NOT(ISERROR(SEARCH("Select",O302)))</formula>
    </cfRule>
  </conditionalFormatting>
  <conditionalFormatting sqref="O302:P302">
    <cfRule type="containsText" dxfId="2891" priority="548" operator="containsText" text="No">
      <formula>NOT(ISERROR(SEARCH("No",O302)))</formula>
    </cfRule>
  </conditionalFormatting>
  <conditionalFormatting sqref="O306:P307">
    <cfRule type="containsText" dxfId="2890" priority="545" operator="containsText" text="Select">
      <formula>NOT(ISERROR(SEARCH("Select",O306)))</formula>
    </cfRule>
  </conditionalFormatting>
  <conditionalFormatting sqref="N301:O301">
    <cfRule type="containsText" dxfId="2889" priority="547" operator="containsText" text="Select">
      <formula>NOT(ISERROR(SEARCH("Select",N301)))</formula>
    </cfRule>
  </conditionalFormatting>
  <conditionalFormatting sqref="N301:O301">
    <cfRule type="containsText" dxfId="2888" priority="546" operator="containsText" text="No">
      <formula>NOT(ISERROR(SEARCH("No",N301)))</formula>
    </cfRule>
  </conditionalFormatting>
  <conditionalFormatting sqref="O306:P307">
    <cfRule type="containsText" dxfId="2887" priority="544" operator="containsText" text="No">
      <formula>NOT(ISERROR(SEARCH("No",O306)))</formula>
    </cfRule>
  </conditionalFormatting>
  <conditionalFormatting sqref="N305:O305">
    <cfRule type="containsText" dxfId="2886" priority="543" operator="containsText" text="Select">
      <formula>NOT(ISERROR(SEARCH("Select",N305)))</formula>
    </cfRule>
  </conditionalFormatting>
  <conditionalFormatting sqref="N305:O305">
    <cfRule type="containsText" dxfId="2885" priority="542" operator="containsText" text="No">
      <formula>NOT(ISERROR(SEARCH("No",N305)))</formula>
    </cfRule>
  </conditionalFormatting>
  <conditionalFormatting sqref="O310:P310">
    <cfRule type="containsText" dxfId="2884" priority="541" operator="containsText" text="Select">
      <formula>NOT(ISERROR(SEARCH("Select",O310)))</formula>
    </cfRule>
  </conditionalFormatting>
  <conditionalFormatting sqref="O314:P314">
    <cfRule type="containsText" dxfId="2883" priority="536" operator="containsText" text="No">
      <formula>NOT(ISERROR(SEARCH("No",O314)))</formula>
    </cfRule>
  </conditionalFormatting>
  <conditionalFormatting sqref="N313:O313">
    <cfRule type="containsText" dxfId="2882" priority="535" operator="containsText" text="Select">
      <formula>NOT(ISERROR(SEARCH("Select",N313)))</formula>
    </cfRule>
  </conditionalFormatting>
  <conditionalFormatting sqref="N313:O313">
    <cfRule type="containsText" dxfId="2881" priority="534" operator="containsText" text="No">
      <formula>NOT(ISERROR(SEARCH("No",N313)))</formula>
    </cfRule>
  </conditionalFormatting>
  <conditionalFormatting sqref="O329:P329">
    <cfRule type="containsText" dxfId="2880" priority="509" operator="containsText" text="No">
      <formula>NOT(ISERROR(SEARCH("No",O329)))</formula>
    </cfRule>
  </conditionalFormatting>
  <conditionalFormatting sqref="N328:O328">
    <cfRule type="containsText" dxfId="2879" priority="508" operator="containsText" text="Select">
      <formula>NOT(ISERROR(SEARCH("Select",N328)))</formula>
    </cfRule>
  </conditionalFormatting>
  <conditionalFormatting sqref="N328:O328">
    <cfRule type="containsText" dxfId="2878" priority="507" operator="containsText" text="No">
      <formula>NOT(ISERROR(SEARCH("No",N328)))</formula>
    </cfRule>
  </conditionalFormatting>
  <conditionalFormatting sqref="O333:P333">
    <cfRule type="containsText" dxfId="2877" priority="506" operator="containsText" text="Select">
      <formula>NOT(ISERROR(SEARCH("Select",O333)))</formula>
    </cfRule>
  </conditionalFormatting>
  <conditionalFormatting sqref="G320 L320">
    <cfRule type="cellIs" dxfId="2876" priority="532" operator="equal">
      <formula>"FALSE"</formula>
    </cfRule>
  </conditionalFormatting>
  <conditionalFormatting sqref="G320 L320">
    <cfRule type="cellIs" dxfId="2875" priority="533" operator="equal">
      <formula>"TRUE"</formula>
    </cfRule>
  </conditionalFormatting>
  <conditionalFormatting sqref="J321:K321">
    <cfRule type="containsText" dxfId="2874" priority="531" operator="containsText" text="Select">
      <formula>NOT(ISERROR(SEARCH("Select",J321)))</formula>
    </cfRule>
  </conditionalFormatting>
  <conditionalFormatting sqref="O330:P330">
    <cfRule type="containsText" dxfId="2873" priority="529" operator="containsText" text="Select">
      <formula>NOT(ISERROR(SEARCH("Select",O330)))</formula>
    </cfRule>
  </conditionalFormatting>
  <conditionalFormatting sqref="O330:P330 J321:K321">
    <cfRule type="containsText" dxfId="2872" priority="530" operator="containsText" text="No">
      <formula>NOT(ISERROR(SEARCH("No",J321)))</formula>
    </cfRule>
  </conditionalFormatting>
  <conditionalFormatting sqref="J325:K326 J330:K333">
    <cfRule type="containsText" dxfId="2871" priority="526" operator="containsText" text="Select">
      <formula>NOT(ISERROR(SEARCH("Select",J325)))</formula>
    </cfRule>
  </conditionalFormatting>
  <conditionalFormatting sqref="I320:J320">
    <cfRule type="containsText" dxfId="2870" priority="528" operator="containsText" text="Select">
      <formula>NOT(ISERROR(SEARCH("Select",I320)))</formula>
    </cfRule>
  </conditionalFormatting>
  <conditionalFormatting sqref="I320:J320">
    <cfRule type="containsText" dxfId="2869" priority="527" operator="containsText" text="No">
      <formula>NOT(ISERROR(SEARCH("No",I320)))</formula>
    </cfRule>
  </conditionalFormatting>
  <conditionalFormatting sqref="J325:K326 J330:K333">
    <cfRule type="containsText" dxfId="2868" priority="525" operator="containsText" text="No">
      <formula>NOT(ISERROR(SEARCH("No",J325)))</formula>
    </cfRule>
  </conditionalFormatting>
  <conditionalFormatting sqref="I324:J324">
    <cfRule type="containsText" dxfId="2867" priority="524" operator="containsText" text="Select">
      <formula>NOT(ISERROR(SEARCH("Select",I324)))</formula>
    </cfRule>
  </conditionalFormatting>
  <conditionalFormatting sqref="I324:J324">
    <cfRule type="containsText" dxfId="2866" priority="523" operator="containsText" text="No">
      <formula>NOT(ISERROR(SEARCH("No",I324)))</formula>
    </cfRule>
  </conditionalFormatting>
  <conditionalFormatting sqref="J329:K329">
    <cfRule type="containsText" dxfId="2865" priority="522" operator="containsText" text="Select">
      <formula>NOT(ISERROR(SEARCH("Select",J329)))</formula>
    </cfRule>
  </conditionalFormatting>
  <conditionalFormatting sqref="J329:K329">
    <cfRule type="containsText" dxfId="2864" priority="521" operator="containsText" text="No">
      <formula>NOT(ISERROR(SEARCH("No",J329)))</formula>
    </cfRule>
  </conditionalFormatting>
  <conditionalFormatting sqref="I328:J328">
    <cfRule type="containsText" dxfId="2863" priority="520" operator="containsText" text="Select">
      <formula>NOT(ISERROR(SEARCH("Select",I328)))</formula>
    </cfRule>
  </conditionalFormatting>
  <conditionalFormatting sqref="I328:J328">
    <cfRule type="containsText" dxfId="2862" priority="519" operator="containsText" text="No">
      <formula>NOT(ISERROR(SEARCH("No",I328)))</formula>
    </cfRule>
  </conditionalFormatting>
  <conditionalFormatting sqref="O321:P321">
    <cfRule type="containsText" dxfId="2861" priority="518" operator="containsText" text="Select">
      <formula>NOT(ISERROR(SEARCH("Select",O321)))</formula>
    </cfRule>
  </conditionalFormatting>
  <conditionalFormatting sqref="O321:P321">
    <cfRule type="containsText" dxfId="2860" priority="517" operator="containsText" text="No">
      <formula>NOT(ISERROR(SEARCH("No",O321)))</formula>
    </cfRule>
  </conditionalFormatting>
  <conditionalFormatting sqref="O325:P326">
    <cfRule type="containsText" dxfId="2859" priority="514" operator="containsText" text="Select">
      <formula>NOT(ISERROR(SEARCH("Select",O325)))</formula>
    </cfRule>
  </conditionalFormatting>
  <conditionalFormatting sqref="N320:O320">
    <cfRule type="containsText" dxfId="2858" priority="516" operator="containsText" text="Select">
      <formula>NOT(ISERROR(SEARCH("Select",N320)))</formula>
    </cfRule>
  </conditionalFormatting>
  <conditionalFormatting sqref="N320:O320">
    <cfRule type="containsText" dxfId="2857" priority="515" operator="containsText" text="No">
      <formula>NOT(ISERROR(SEARCH("No",N320)))</formula>
    </cfRule>
  </conditionalFormatting>
  <conditionalFormatting sqref="N324:O324">
    <cfRule type="containsText" dxfId="2856" priority="511" operator="containsText" text="No">
      <formula>NOT(ISERROR(SEARCH("No",N324)))</formula>
    </cfRule>
  </conditionalFormatting>
  <conditionalFormatting sqref="O329:P329">
    <cfRule type="containsText" dxfId="2855" priority="510" operator="containsText" text="Select">
      <formula>NOT(ISERROR(SEARCH("Select",O329)))</formula>
    </cfRule>
  </conditionalFormatting>
  <conditionalFormatting sqref="O333:P333">
    <cfRule type="containsText" dxfId="2854" priority="505" operator="containsText" text="No">
      <formula>NOT(ISERROR(SEARCH("No",O333)))</formula>
    </cfRule>
  </conditionalFormatting>
  <conditionalFormatting sqref="N332:O332">
    <cfRule type="containsText" dxfId="2853" priority="504" operator="containsText" text="Select">
      <formula>NOT(ISERROR(SEARCH("Select",N332)))</formula>
    </cfRule>
  </conditionalFormatting>
  <conditionalFormatting sqref="N332:O332">
    <cfRule type="containsText" dxfId="2852" priority="503" operator="containsText" text="No">
      <formula>NOT(ISERROR(SEARCH("No",N332)))</formula>
    </cfRule>
  </conditionalFormatting>
  <conditionalFormatting sqref="O348:P348">
    <cfRule type="containsText" dxfId="2851" priority="478" operator="containsText" text="No">
      <formula>NOT(ISERROR(SEARCH("No",O348)))</formula>
    </cfRule>
  </conditionalFormatting>
  <conditionalFormatting sqref="N347:O347">
    <cfRule type="containsText" dxfId="2850" priority="477" operator="containsText" text="Select">
      <formula>NOT(ISERROR(SEARCH("Select",N347)))</formula>
    </cfRule>
  </conditionalFormatting>
  <conditionalFormatting sqref="N347:O347">
    <cfRule type="containsText" dxfId="2849" priority="476" operator="containsText" text="No">
      <formula>NOT(ISERROR(SEARCH("No",N347)))</formula>
    </cfRule>
  </conditionalFormatting>
  <conditionalFormatting sqref="O352:P352">
    <cfRule type="containsText" dxfId="2848" priority="475" operator="containsText" text="Select">
      <formula>NOT(ISERROR(SEARCH("Select",O352)))</formula>
    </cfRule>
  </conditionalFormatting>
  <conditionalFormatting sqref="G339 L339">
    <cfRule type="cellIs" dxfId="2847" priority="501" operator="equal">
      <formula>"FALSE"</formula>
    </cfRule>
  </conditionalFormatting>
  <conditionalFormatting sqref="G339 L339">
    <cfRule type="cellIs" dxfId="2846" priority="502" operator="equal">
      <formula>"TRUE"</formula>
    </cfRule>
  </conditionalFormatting>
  <conditionalFormatting sqref="J340:K340">
    <cfRule type="containsText" dxfId="2845" priority="500" operator="containsText" text="Select">
      <formula>NOT(ISERROR(SEARCH("Select",J340)))</formula>
    </cfRule>
  </conditionalFormatting>
  <conditionalFormatting sqref="O349:P349">
    <cfRule type="containsText" dxfId="2844" priority="498" operator="containsText" text="Select">
      <formula>NOT(ISERROR(SEARCH("Select",O349)))</formula>
    </cfRule>
  </conditionalFormatting>
  <conditionalFormatting sqref="O349:P349 J340:K340">
    <cfRule type="containsText" dxfId="2843" priority="499" operator="containsText" text="No">
      <formula>NOT(ISERROR(SEARCH("No",J340)))</formula>
    </cfRule>
  </conditionalFormatting>
  <conditionalFormatting sqref="J344:K345 J349:K352">
    <cfRule type="containsText" dxfId="2842" priority="495" operator="containsText" text="Select">
      <formula>NOT(ISERROR(SEARCH("Select",J344)))</formula>
    </cfRule>
  </conditionalFormatting>
  <conditionalFormatting sqref="I339:J339">
    <cfRule type="containsText" dxfId="2841" priority="497" operator="containsText" text="Select">
      <formula>NOT(ISERROR(SEARCH("Select",I339)))</formula>
    </cfRule>
  </conditionalFormatting>
  <conditionalFormatting sqref="I339:J339">
    <cfRule type="containsText" dxfId="2840" priority="496" operator="containsText" text="No">
      <formula>NOT(ISERROR(SEARCH("No",I339)))</formula>
    </cfRule>
  </conditionalFormatting>
  <conditionalFormatting sqref="J344:K345 J349:K352">
    <cfRule type="containsText" dxfId="2839" priority="494" operator="containsText" text="No">
      <formula>NOT(ISERROR(SEARCH("No",J344)))</formula>
    </cfRule>
  </conditionalFormatting>
  <conditionalFormatting sqref="I343:J343">
    <cfRule type="containsText" dxfId="2838" priority="493" operator="containsText" text="Select">
      <formula>NOT(ISERROR(SEARCH("Select",I343)))</formula>
    </cfRule>
  </conditionalFormatting>
  <conditionalFormatting sqref="I343:J343">
    <cfRule type="containsText" dxfId="2837" priority="492" operator="containsText" text="No">
      <formula>NOT(ISERROR(SEARCH("No",I343)))</formula>
    </cfRule>
  </conditionalFormatting>
  <conditionalFormatting sqref="J348:K348">
    <cfRule type="containsText" dxfId="2836" priority="491" operator="containsText" text="Select">
      <formula>NOT(ISERROR(SEARCH("Select",J348)))</formula>
    </cfRule>
  </conditionalFormatting>
  <conditionalFormatting sqref="J348:K348">
    <cfRule type="containsText" dxfId="2835" priority="490" operator="containsText" text="No">
      <formula>NOT(ISERROR(SEARCH("No",J348)))</formula>
    </cfRule>
  </conditionalFormatting>
  <conditionalFormatting sqref="I347:J347">
    <cfRule type="containsText" dxfId="2834" priority="489" operator="containsText" text="Select">
      <formula>NOT(ISERROR(SEARCH("Select",I347)))</formula>
    </cfRule>
  </conditionalFormatting>
  <conditionalFormatting sqref="O340:P340">
    <cfRule type="containsText" dxfId="2833" priority="486" operator="containsText" text="No">
      <formula>NOT(ISERROR(SEARCH("No",O340)))</formula>
    </cfRule>
  </conditionalFormatting>
  <conditionalFormatting sqref="O344:P345">
    <cfRule type="containsText" dxfId="2832" priority="483" operator="containsText" text="Select">
      <formula>NOT(ISERROR(SEARCH("Select",O344)))</formula>
    </cfRule>
  </conditionalFormatting>
  <conditionalFormatting sqref="N339:O339">
    <cfRule type="containsText" dxfId="2831" priority="485" operator="containsText" text="Select">
      <formula>NOT(ISERROR(SEARCH("Select",N339)))</formula>
    </cfRule>
  </conditionalFormatting>
  <conditionalFormatting sqref="N339:O339">
    <cfRule type="containsText" dxfId="2830" priority="484" operator="containsText" text="No">
      <formula>NOT(ISERROR(SEARCH("No",N339)))</formula>
    </cfRule>
  </conditionalFormatting>
  <conditionalFormatting sqref="O344:P345">
    <cfRule type="containsText" dxfId="2829" priority="482" operator="containsText" text="No">
      <formula>NOT(ISERROR(SEARCH("No",O344)))</formula>
    </cfRule>
  </conditionalFormatting>
  <conditionalFormatting sqref="N343:O343">
    <cfRule type="containsText" dxfId="2828" priority="481" operator="containsText" text="Select">
      <formula>NOT(ISERROR(SEARCH("Select",N343)))</formula>
    </cfRule>
  </conditionalFormatting>
  <conditionalFormatting sqref="N343:O343">
    <cfRule type="containsText" dxfId="2827" priority="480" operator="containsText" text="No">
      <formula>NOT(ISERROR(SEARCH("No",N343)))</formula>
    </cfRule>
  </conditionalFormatting>
  <conditionalFormatting sqref="O348:P348">
    <cfRule type="containsText" dxfId="2826" priority="479" operator="containsText" text="Select">
      <formula>NOT(ISERROR(SEARCH("Select",O348)))</formula>
    </cfRule>
  </conditionalFormatting>
  <conditionalFormatting sqref="O352:P352">
    <cfRule type="containsText" dxfId="2825" priority="474" operator="containsText" text="No">
      <formula>NOT(ISERROR(SEARCH("No",O352)))</formula>
    </cfRule>
  </conditionalFormatting>
  <conditionalFormatting sqref="N351:O351">
    <cfRule type="containsText" dxfId="2824" priority="473" operator="containsText" text="Select">
      <formula>NOT(ISERROR(SEARCH("Select",N351)))</formula>
    </cfRule>
  </conditionalFormatting>
  <conditionalFormatting sqref="N351:O351">
    <cfRule type="containsText" dxfId="2823" priority="472" operator="containsText" text="No">
      <formula>NOT(ISERROR(SEARCH("No",N351)))</formula>
    </cfRule>
  </conditionalFormatting>
  <conditionalFormatting sqref="O367:P367">
    <cfRule type="containsText" dxfId="2822" priority="447" operator="containsText" text="No">
      <formula>NOT(ISERROR(SEARCH("No",O367)))</formula>
    </cfRule>
  </conditionalFormatting>
  <conditionalFormatting sqref="N366:O366">
    <cfRule type="containsText" dxfId="2821" priority="446" operator="containsText" text="Select">
      <formula>NOT(ISERROR(SEARCH("Select",N366)))</formula>
    </cfRule>
  </conditionalFormatting>
  <conditionalFormatting sqref="N366:O366">
    <cfRule type="containsText" dxfId="2820" priority="445" operator="containsText" text="No">
      <formula>NOT(ISERROR(SEARCH("No",N366)))</formula>
    </cfRule>
  </conditionalFormatting>
  <conditionalFormatting sqref="O371:P371">
    <cfRule type="containsText" dxfId="2819" priority="444" operator="containsText" text="Select">
      <formula>NOT(ISERROR(SEARCH("Select",O371)))</formula>
    </cfRule>
  </conditionalFormatting>
  <conditionalFormatting sqref="G358 L358">
    <cfRule type="cellIs" dxfId="2818" priority="470" operator="equal">
      <formula>"FALSE"</formula>
    </cfRule>
  </conditionalFormatting>
  <conditionalFormatting sqref="G358 L358">
    <cfRule type="cellIs" dxfId="2817" priority="471" operator="equal">
      <formula>"TRUE"</formula>
    </cfRule>
  </conditionalFormatting>
  <conditionalFormatting sqref="J359:K359">
    <cfRule type="containsText" dxfId="2816" priority="469" operator="containsText" text="Select">
      <formula>NOT(ISERROR(SEARCH("Select",J359)))</formula>
    </cfRule>
  </conditionalFormatting>
  <conditionalFormatting sqref="O368:P368">
    <cfRule type="containsText" dxfId="2815" priority="467" operator="containsText" text="Select">
      <formula>NOT(ISERROR(SEARCH("Select",O368)))</formula>
    </cfRule>
  </conditionalFormatting>
  <conditionalFormatting sqref="O368:P368 J359:K359">
    <cfRule type="containsText" dxfId="2814" priority="468" operator="containsText" text="No">
      <formula>NOT(ISERROR(SEARCH("No",J359)))</formula>
    </cfRule>
  </conditionalFormatting>
  <conditionalFormatting sqref="J363:K364 J368:K371">
    <cfRule type="containsText" dxfId="2813" priority="464" operator="containsText" text="Select">
      <formula>NOT(ISERROR(SEARCH("Select",J363)))</formula>
    </cfRule>
  </conditionalFormatting>
  <conditionalFormatting sqref="I358:J358">
    <cfRule type="containsText" dxfId="2812" priority="466" operator="containsText" text="Select">
      <formula>NOT(ISERROR(SEARCH("Select",I358)))</formula>
    </cfRule>
  </conditionalFormatting>
  <conditionalFormatting sqref="I358:J358">
    <cfRule type="containsText" dxfId="2811" priority="465" operator="containsText" text="No">
      <formula>NOT(ISERROR(SEARCH("No",I358)))</formula>
    </cfRule>
  </conditionalFormatting>
  <conditionalFormatting sqref="I362:J362">
    <cfRule type="containsText" dxfId="2810" priority="461" operator="containsText" text="No">
      <formula>NOT(ISERROR(SEARCH("No",I362)))</formula>
    </cfRule>
  </conditionalFormatting>
  <conditionalFormatting sqref="J367:K367">
    <cfRule type="containsText" dxfId="2809" priority="460" operator="containsText" text="Select">
      <formula>NOT(ISERROR(SEARCH("Select",J367)))</formula>
    </cfRule>
  </conditionalFormatting>
  <conditionalFormatting sqref="J367:K367">
    <cfRule type="containsText" dxfId="2808" priority="459" operator="containsText" text="No">
      <formula>NOT(ISERROR(SEARCH("No",J367)))</formula>
    </cfRule>
  </conditionalFormatting>
  <conditionalFormatting sqref="I366:J366">
    <cfRule type="containsText" dxfId="2807" priority="458" operator="containsText" text="Select">
      <formula>NOT(ISERROR(SEARCH("Select",I366)))</formula>
    </cfRule>
  </conditionalFormatting>
  <conditionalFormatting sqref="I366:J366">
    <cfRule type="containsText" dxfId="2806" priority="457" operator="containsText" text="No">
      <formula>NOT(ISERROR(SEARCH("No",I366)))</formula>
    </cfRule>
  </conditionalFormatting>
  <conditionalFormatting sqref="O359:P359">
    <cfRule type="containsText" dxfId="2805" priority="456" operator="containsText" text="Select">
      <formula>NOT(ISERROR(SEARCH("Select",O359)))</formula>
    </cfRule>
  </conditionalFormatting>
  <conditionalFormatting sqref="O359:P359">
    <cfRule type="containsText" dxfId="2804" priority="455" operator="containsText" text="No">
      <formula>NOT(ISERROR(SEARCH("No",O359)))</formula>
    </cfRule>
  </conditionalFormatting>
  <conditionalFormatting sqref="O363:P364">
    <cfRule type="containsText" dxfId="2803" priority="452" operator="containsText" text="Select">
      <formula>NOT(ISERROR(SEARCH("Select",O363)))</formula>
    </cfRule>
  </conditionalFormatting>
  <conditionalFormatting sqref="N358:O358">
    <cfRule type="containsText" dxfId="2802" priority="454" operator="containsText" text="Select">
      <formula>NOT(ISERROR(SEARCH("Select",N358)))</formula>
    </cfRule>
  </conditionalFormatting>
  <conditionalFormatting sqref="N358:O358">
    <cfRule type="containsText" dxfId="2801" priority="453" operator="containsText" text="No">
      <formula>NOT(ISERROR(SEARCH("No",N358)))</formula>
    </cfRule>
  </conditionalFormatting>
  <conditionalFormatting sqref="O363:P364">
    <cfRule type="containsText" dxfId="2800" priority="451" operator="containsText" text="No">
      <formula>NOT(ISERROR(SEARCH("No",O363)))</formula>
    </cfRule>
  </conditionalFormatting>
  <conditionalFormatting sqref="N362:O362">
    <cfRule type="containsText" dxfId="2799" priority="450" operator="containsText" text="Select">
      <formula>NOT(ISERROR(SEARCH("Select",N362)))</formula>
    </cfRule>
  </conditionalFormatting>
  <conditionalFormatting sqref="N362:O362">
    <cfRule type="containsText" dxfId="2798" priority="449" operator="containsText" text="No">
      <formula>NOT(ISERROR(SEARCH("No",N362)))</formula>
    </cfRule>
  </conditionalFormatting>
  <conditionalFormatting sqref="O367:P367">
    <cfRule type="containsText" dxfId="2797" priority="448" operator="containsText" text="Select">
      <formula>NOT(ISERROR(SEARCH("Select",O367)))</formula>
    </cfRule>
  </conditionalFormatting>
  <conditionalFormatting sqref="O371:P371">
    <cfRule type="containsText" dxfId="2796" priority="443" operator="containsText" text="No">
      <formula>NOT(ISERROR(SEARCH("No",O371)))</formula>
    </cfRule>
  </conditionalFormatting>
  <conditionalFormatting sqref="N370:O370">
    <cfRule type="containsText" dxfId="2795" priority="442" operator="containsText" text="Select">
      <formula>NOT(ISERROR(SEARCH("Select",N370)))</formula>
    </cfRule>
  </conditionalFormatting>
  <conditionalFormatting sqref="N370:O370">
    <cfRule type="containsText" dxfId="2794" priority="441" operator="containsText" text="No">
      <formula>NOT(ISERROR(SEARCH("No",N370)))</formula>
    </cfRule>
  </conditionalFormatting>
  <conditionalFormatting sqref="O386:P386">
    <cfRule type="containsText" dxfId="2793" priority="416" operator="containsText" text="No">
      <formula>NOT(ISERROR(SEARCH("No",O386)))</formula>
    </cfRule>
  </conditionalFormatting>
  <conditionalFormatting sqref="O390:P390">
    <cfRule type="containsText" dxfId="2792" priority="413" operator="containsText" text="Select">
      <formula>NOT(ISERROR(SEARCH("Select",O390)))</formula>
    </cfRule>
  </conditionalFormatting>
  <conditionalFormatting sqref="G377 L377">
    <cfRule type="cellIs" dxfId="2791" priority="439" operator="equal">
      <formula>"FALSE"</formula>
    </cfRule>
  </conditionalFormatting>
  <conditionalFormatting sqref="G377 L377">
    <cfRule type="cellIs" dxfId="2790" priority="440" operator="equal">
      <formula>"TRUE"</formula>
    </cfRule>
  </conditionalFormatting>
  <conditionalFormatting sqref="J378:K378">
    <cfRule type="containsText" dxfId="2789" priority="438" operator="containsText" text="Select">
      <formula>NOT(ISERROR(SEARCH("Select",J378)))</formula>
    </cfRule>
  </conditionalFormatting>
  <conditionalFormatting sqref="O387:P387">
    <cfRule type="containsText" dxfId="2788" priority="436" operator="containsText" text="Select">
      <formula>NOT(ISERROR(SEARCH("Select",O387)))</formula>
    </cfRule>
  </conditionalFormatting>
  <conditionalFormatting sqref="O387:P387 J378:K378">
    <cfRule type="containsText" dxfId="2787" priority="437" operator="containsText" text="No">
      <formula>NOT(ISERROR(SEARCH("No",J378)))</formula>
    </cfRule>
  </conditionalFormatting>
  <conditionalFormatting sqref="J382:K383 J387:K390">
    <cfRule type="containsText" dxfId="2786" priority="433" operator="containsText" text="Select">
      <formula>NOT(ISERROR(SEARCH("Select",J382)))</formula>
    </cfRule>
  </conditionalFormatting>
  <conditionalFormatting sqref="I377:J377">
    <cfRule type="containsText" dxfId="2785" priority="435" operator="containsText" text="Select">
      <formula>NOT(ISERROR(SEARCH("Select",I377)))</formula>
    </cfRule>
  </conditionalFormatting>
  <conditionalFormatting sqref="I377:J377">
    <cfRule type="containsText" dxfId="2784" priority="434" operator="containsText" text="No">
      <formula>NOT(ISERROR(SEARCH("No",I377)))</formula>
    </cfRule>
  </conditionalFormatting>
  <conditionalFormatting sqref="J382:K383 J387:K390">
    <cfRule type="containsText" dxfId="2783" priority="432" operator="containsText" text="No">
      <formula>NOT(ISERROR(SEARCH("No",J382)))</formula>
    </cfRule>
  </conditionalFormatting>
  <conditionalFormatting sqref="I381:J381">
    <cfRule type="containsText" dxfId="2782" priority="431" operator="containsText" text="Select">
      <formula>NOT(ISERROR(SEARCH("Select",I381)))</formula>
    </cfRule>
  </conditionalFormatting>
  <conditionalFormatting sqref="I381:J381">
    <cfRule type="containsText" dxfId="2781" priority="430" operator="containsText" text="No">
      <formula>NOT(ISERROR(SEARCH("No",I381)))</formula>
    </cfRule>
  </conditionalFormatting>
  <conditionalFormatting sqref="J386:K386">
    <cfRule type="containsText" dxfId="2780" priority="429" operator="containsText" text="Select">
      <formula>NOT(ISERROR(SEARCH("Select",J386)))</formula>
    </cfRule>
  </conditionalFormatting>
  <conditionalFormatting sqref="J386:K386">
    <cfRule type="containsText" dxfId="2779" priority="428" operator="containsText" text="No">
      <formula>NOT(ISERROR(SEARCH("No",J386)))</formula>
    </cfRule>
  </conditionalFormatting>
  <conditionalFormatting sqref="I385:J385">
    <cfRule type="containsText" dxfId="2778" priority="427" operator="containsText" text="Select">
      <formula>NOT(ISERROR(SEARCH("Select",I385)))</formula>
    </cfRule>
  </conditionalFormatting>
  <conditionalFormatting sqref="I385:J385">
    <cfRule type="containsText" dxfId="2777" priority="426" operator="containsText" text="No">
      <formula>NOT(ISERROR(SEARCH("No",I385)))</formula>
    </cfRule>
  </conditionalFormatting>
  <conditionalFormatting sqref="O378:P378">
    <cfRule type="containsText" dxfId="2776" priority="425" operator="containsText" text="Select">
      <formula>NOT(ISERROR(SEARCH("Select",O378)))</formula>
    </cfRule>
  </conditionalFormatting>
  <conditionalFormatting sqref="O378:P378">
    <cfRule type="containsText" dxfId="2775" priority="424" operator="containsText" text="No">
      <formula>NOT(ISERROR(SEARCH("No",O378)))</formula>
    </cfRule>
  </conditionalFormatting>
  <conditionalFormatting sqref="O382:P383">
    <cfRule type="containsText" dxfId="2774" priority="421" operator="containsText" text="Select">
      <formula>NOT(ISERROR(SEARCH("Select",O382)))</formula>
    </cfRule>
  </conditionalFormatting>
  <conditionalFormatting sqref="N377:O377">
    <cfRule type="containsText" dxfId="2773" priority="423" operator="containsText" text="Select">
      <formula>NOT(ISERROR(SEARCH("Select",N377)))</formula>
    </cfRule>
  </conditionalFormatting>
  <conditionalFormatting sqref="N377:O377">
    <cfRule type="containsText" dxfId="2772" priority="422" operator="containsText" text="No">
      <formula>NOT(ISERROR(SEARCH("No",N377)))</formula>
    </cfRule>
  </conditionalFormatting>
  <conditionalFormatting sqref="O382:P383">
    <cfRule type="containsText" dxfId="2771" priority="420" operator="containsText" text="No">
      <formula>NOT(ISERROR(SEARCH("No",O382)))</formula>
    </cfRule>
  </conditionalFormatting>
  <conditionalFormatting sqref="N381:O381">
    <cfRule type="containsText" dxfId="2770" priority="419" operator="containsText" text="Select">
      <formula>NOT(ISERROR(SEARCH("Select",N381)))</formula>
    </cfRule>
  </conditionalFormatting>
  <conditionalFormatting sqref="N381:O381">
    <cfRule type="containsText" dxfId="2769" priority="418" operator="containsText" text="No">
      <formula>NOT(ISERROR(SEARCH("No",N381)))</formula>
    </cfRule>
  </conditionalFormatting>
  <conditionalFormatting sqref="O386:P386">
    <cfRule type="containsText" dxfId="2768" priority="417" operator="containsText" text="Select">
      <formula>NOT(ISERROR(SEARCH("Select",O386)))</formula>
    </cfRule>
  </conditionalFormatting>
  <conditionalFormatting sqref="O390:P390">
    <cfRule type="containsText" dxfId="2767" priority="412" operator="containsText" text="No">
      <formula>NOT(ISERROR(SEARCH("No",O390)))</formula>
    </cfRule>
  </conditionalFormatting>
  <conditionalFormatting sqref="N389:O389">
    <cfRule type="containsText" dxfId="2766" priority="411" operator="containsText" text="Select">
      <formula>NOT(ISERROR(SEARCH("Select",N389)))</formula>
    </cfRule>
  </conditionalFormatting>
  <conditionalFormatting sqref="N389:O389">
    <cfRule type="containsText" dxfId="2765" priority="410" operator="containsText" text="No">
      <formula>NOT(ISERROR(SEARCH("No",N389)))</formula>
    </cfRule>
  </conditionalFormatting>
  <conditionalFormatting sqref="O405:P405">
    <cfRule type="containsText" dxfId="2764" priority="385" operator="containsText" text="No">
      <formula>NOT(ISERROR(SEARCH("No",O405)))</formula>
    </cfRule>
  </conditionalFormatting>
  <conditionalFormatting sqref="N404:O404">
    <cfRule type="containsText" dxfId="2763" priority="384" operator="containsText" text="Select">
      <formula>NOT(ISERROR(SEARCH("Select",N404)))</formula>
    </cfRule>
  </conditionalFormatting>
  <conditionalFormatting sqref="N404:O404">
    <cfRule type="containsText" dxfId="2762" priority="383" operator="containsText" text="No">
      <formula>NOT(ISERROR(SEARCH("No",N404)))</formula>
    </cfRule>
  </conditionalFormatting>
  <conditionalFormatting sqref="O409:P409">
    <cfRule type="containsText" dxfId="2761" priority="382" operator="containsText" text="Select">
      <formula>NOT(ISERROR(SEARCH("Select",O409)))</formula>
    </cfRule>
  </conditionalFormatting>
  <conditionalFormatting sqref="G396 L396">
    <cfRule type="cellIs" dxfId="2760" priority="408" operator="equal">
      <formula>"FALSE"</formula>
    </cfRule>
  </conditionalFormatting>
  <conditionalFormatting sqref="G396 L396">
    <cfRule type="cellIs" dxfId="2759" priority="409" operator="equal">
      <formula>"TRUE"</formula>
    </cfRule>
  </conditionalFormatting>
  <conditionalFormatting sqref="J397:K397">
    <cfRule type="containsText" dxfId="2758" priority="407" operator="containsText" text="Select">
      <formula>NOT(ISERROR(SEARCH("Select",J397)))</formula>
    </cfRule>
  </conditionalFormatting>
  <conditionalFormatting sqref="O406:P406">
    <cfRule type="containsText" dxfId="2757" priority="405" operator="containsText" text="Select">
      <formula>NOT(ISERROR(SEARCH("Select",O406)))</formula>
    </cfRule>
  </conditionalFormatting>
  <conditionalFormatting sqref="O406:P406 J397:K397">
    <cfRule type="containsText" dxfId="2756" priority="406" operator="containsText" text="No">
      <formula>NOT(ISERROR(SEARCH("No",J397)))</formula>
    </cfRule>
  </conditionalFormatting>
  <conditionalFormatting sqref="J401:K402 J406:K409">
    <cfRule type="containsText" dxfId="2755" priority="402" operator="containsText" text="Select">
      <formula>NOT(ISERROR(SEARCH("Select",J401)))</formula>
    </cfRule>
  </conditionalFormatting>
  <conditionalFormatting sqref="I396:J396">
    <cfRule type="containsText" dxfId="2754" priority="404" operator="containsText" text="Select">
      <formula>NOT(ISERROR(SEARCH("Select",I396)))</formula>
    </cfRule>
  </conditionalFormatting>
  <conditionalFormatting sqref="I396:J396">
    <cfRule type="containsText" dxfId="2753" priority="403" operator="containsText" text="No">
      <formula>NOT(ISERROR(SEARCH("No",I396)))</formula>
    </cfRule>
  </conditionalFormatting>
  <conditionalFormatting sqref="J401:K402 J406:K409">
    <cfRule type="containsText" dxfId="2752" priority="401" operator="containsText" text="No">
      <formula>NOT(ISERROR(SEARCH("No",J401)))</formula>
    </cfRule>
  </conditionalFormatting>
  <conditionalFormatting sqref="I400:J400">
    <cfRule type="containsText" dxfId="2751" priority="400" operator="containsText" text="Select">
      <formula>NOT(ISERROR(SEARCH("Select",I400)))</formula>
    </cfRule>
  </conditionalFormatting>
  <conditionalFormatting sqref="I400:J400">
    <cfRule type="containsText" dxfId="2750" priority="399" operator="containsText" text="No">
      <formula>NOT(ISERROR(SEARCH("No",I400)))</formula>
    </cfRule>
  </conditionalFormatting>
  <conditionalFormatting sqref="J405:K405">
    <cfRule type="containsText" dxfId="2749" priority="398" operator="containsText" text="Select">
      <formula>NOT(ISERROR(SEARCH("Select",J405)))</formula>
    </cfRule>
  </conditionalFormatting>
  <conditionalFormatting sqref="J405:K405">
    <cfRule type="containsText" dxfId="2748" priority="397" operator="containsText" text="No">
      <formula>NOT(ISERROR(SEARCH("No",J405)))</formula>
    </cfRule>
  </conditionalFormatting>
  <conditionalFormatting sqref="I404:J404">
    <cfRule type="containsText" dxfId="2747" priority="396" operator="containsText" text="Select">
      <formula>NOT(ISERROR(SEARCH("Select",I404)))</formula>
    </cfRule>
  </conditionalFormatting>
  <conditionalFormatting sqref="I404:J404">
    <cfRule type="containsText" dxfId="2746" priority="395" operator="containsText" text="No">
      <formula>NOT(ISERROR(SEARCH("No",I404)))</formula>
    </cfRule>
  </conditionalFormatting>
  <conditionalFormatting sqref="O397:P397">
    <cfRule type="containsText" dxfId="2745" priority="394" operator="containsText" text="Select">
      <formula>NOT(ISERROR(SEARCH("Select",O397)))</formula>
    </cfRule>
  </conditionalFormatting>
  <conditionalFormatting sqref="O397:P397">
    <cfRule type="containsText" dxfId="2744" priority="393" operator="containsText" text="No">
      <formula>NOT(ISERROR(SEARCH("No",O397)))</formula>
    </cfRule>
  </conditionalFormatting>
  <conditionalFormatting sqref="N396:O396">
    <cfRule type="containsText" dxfId="2743" priority="392" operator="containsText" text="Select">
      <formula>NOT(ISERROR(SEARCH("Select",N396)))</formula>
    </cfRule>
  </conditionalFormatting>
  <conditionalFormatting sqref="N396:O396">
    <cfRule type="containsText" dxfId="2742" priority="391" operator="containsText" text="No">
      <formula>NOT(ISERROR(SEARCH("No",N396)))</formula>
    </cfRule>
  </conditionalFormatting>
  <conditionalFormatting sqref="N400:O400">
    <cfRule type="containsText" dxfId="2741" priority="388" operator="containsText" text="Select">
      <formula>NOT(ISERROR(SEARCH("Select",N400)))</formula>
    </cfRule>
  </conditionalFormatting>
  <conditionalFormatting sqref="N400:O400">
    <cfRule type="containsText" dxfId="2740" priority="387" operator="containsText" text="No">
      <formula>NOT(ISERROR(SEARCH("No",N400)))</formula>
    </cfRule>
  </conditionalFormatting>
  <conditionalFormatting sqref="O405:P405">
    <cfRule type="containsText" dxfId="2739" priority="386" operator="containsText" text="Select">
      <formula>NOT(ISERROR(SEARCH("Select",O405)))</formula>
    </cfRule>
  </conditionalFormatting>
  <conditionalFormatting sqref="O409:P409">
    <cfRule type="containsText" dxfId="2738" priority="381" operator="containsText" text="No">
      <formula>NOT(ISERROR(SEARCH("No",O409)))</formula>
    </cfRule>
  </conditionalFormatting>
  <conditionalFormatting sqref="N408:O408">
    <cfRule type="containsText" dxfId="2737" priority="380" operator="containsText" text="Select">
      <formula>NOT(ISERROR(SEARCH("Select",N408)))</formula>
    </cfRule>
  </conditionalFormatting>
  <conditionalFormatting sqref="N408:O408">
    <cfRule type="containsText" dxfId="2736" priority="379" operator="containsText" text="No">
      <formula>NOT(ISERROR(SEARCH("No",N408)))</formula>
    </cfRule>
  </conditionalFormatting>
  <conditionalFormatting sqref="O424:P424">
    <cfRule type="containsText" dxfId="2735" priority="354" operator="containsText" text="No">
      <formula>NOT(ISERROR(SEARCH("No",O424)))</formula>
    </cfRule>
  </conditionalFormatting>
  <conditionalFormatting sqref="N423:O423">
    <cfRule type="containsText" dxfId="2734" priority="353" operator="containsText" text="Select">
      <formula>NOT(ISERROR(SEARCH("Select",N423)))</formula>
    </cfRule>
  </conditionalFormatting>
  <conditionalFormatting sqref="N423:O423">
    <cfRule type="containsText" dxfId="2733" priority="352" operator="containsText" text="No">
      <formula>NOT(ISERROR(SEARCH("No",N423)))</formula>
    </cfRule>
  </conditionalFormatting>
  <conditionalFormatting sqref="O428:P428">
    <cfRule type="containsText" dxfId="2732" priority="351" operator="containsText" text="Select">
      <formula>NOT(ISERROR(SEARCH("Select",O428)))</formula>
    </cfRule>
  </conditionalFormatting>
  <conditionalFormatting sqref="G415 L415">
    <cfRule type="cellIs" dxfId="2731" priority="377" operator="equal">
      <formula>"FALSE"</formula>
    </cfRule>
  </conditionalFormatting>
  <conditionalFormatting sqref="G415 L415">
    <cfRule type="cellIs" dxfId="2730" priority="378" operator="equal">
      <formula>"TRUE"</formula>
    </cfRule>
  </conditionalFormatting>
  <conditionalFormatting sqref="J416:K416">
    <cfRule type="containsText" dxfId="2729" priority="376" operator="containsText" text="Select">
      <formula>NOT(ISERROR(SEARCH("Select",J416)))</formula>
    </cfRule>
  </conditionalFormatting>
  <conditionalFormatting sqref="O425:P425">
    <cfRule type="containsText" dxfId="2728" priority="374" operator="containsText" text="Select">
      <formula>NOT(ISERROR(SEARCH("Select",O425)))</formula>
    </cfRule>
  </conditionalFormatting>
  <conditionalFormatting sqref="O425:P425 J416:K416">
    <cfRule type="containsText" dxfId="2727" priority="375" operator="containsText" text="No">
      <formula>NOT(ISERROR(SEARCH("No",J416)))</formula>
    </cfRule>
  </conditionalFormatting>
  <conditionalFormatting sqref="J420:K421 J425:K428">
    <cfRule type="containsText" dxfId="2726" priority="371" operator="containsText" text="Select">
      <formula>NOT(ISERROR(SEARCH("Select",J420)))</formula>
    </cfRule>
  </conditionalFormatting>
  <conditionalFormatting sqref="I415:J415">
    <cfRule type="containsText" dxfId="2725" priority="373" operator="containsText" text="Select">
      <formula>NOT(ISERROR(SEARCH("Select",I415)))</formula>
    </cfRule>
  </conditionalFormatting>
  <conditionalFormatting sqref="I415:J415">
    <cfRule type="containsText" dxfId="2724" priority="372" operator="containsText" text="No">
      <formula>NOT(ISERROR(SEARCH("No",I415)))</formula>
    </cfRule>
  </conditionalFormatting>
  <conditionalFormatting sqref="J420:K421 J425:K428">
    <cfRule type="containsText" dxfId="2723" priority="370" operator="containsText" text="No">
      <formula>NOT(ISERROR(SEARCH("No",J420)))</formula>
    </cfRule>
  </conditionalFormatting>
  <conditionalFormatting sqref="I419:J419">
    <cfRule type="containsText" dxfId="2722" priority="369" operator="containsText" text="Select">
      <formula>NOT(ISERROR(SEARCH("Select",I419)))</formula>
    </cfRule>
  </conditionalFormatting>
  <conditionalFormatting sqref="I419:J419">
    <cfRule type="containsText" dxfId="2721" priority="368" operator="containsText" text="No">
      <formula>NOT(ISERROR(SEARCH("No",I419)))</formula>
    </cfRule>
  </conditionalFormatting>
  <conditionalFormatting sqref="J424:K424">
    <cfRule type="containsText" dxfId="2720" priority="367" operator="containsText" text="Select">
      <formula>NOT(ISERROR(SEARCH("Select",J424)))</formula>
    </cfRule>
  </conditionalFormatting>
  <conditionalFormatting sqref="J424:K424">
    <cfRule type="containsText" dxfId="2719" priority="366" operator="containsText" text="No">
      <formula>NOT(ISERROR(SEARCH("No",J424)))</formula>
    </cfRule>
  </conditionalFormatting>
  <conditionalFormatting sqref="O416:P416">
    <cfRule type="containsText" dxfId="2718" priority="363" operator="containsText" text="Select">
      <formula>NOT(ISERROR(SEARCH("Select",O416)))</formula>
    </cfRule>
  </conditionalFormatting>
  <conditionalFormatting sqref="O416:P416">
    <cfRule type="containsText" dxfId="2717" priority="362" operator="containsText" text="No">
      <formula>NOT(ISERROR(SEARCH("No",O416)))</formula>
    </cfRule>
  </conditionalFormatting>
  <conditionalFormatting sqref="O420:P421">
    <cfRule type="containsText" dxfId="2716" priority="359" operator="containsText" text="Select">
      <formula>NOT(ISERROR(SEARCH("Select",O420)))</formula>
    </cfRule>
  </conditionalFormatting>
  <conditionalFormatting sqref="N415:O415">
    <cfRule type="containsText" dxfId="2715" priority="361" operator="containsText" text="Select">
      <formula>NOT(ISERROR(SEARCH("Select",N415)))</formula>
    </cfRule>
  </conditionalFormatting>
  <conditionalFormatting sqref="N415:O415">
    <cfRule type="containsText" dxfId="2714" priority="360" operator="containsText" text="No">
      <formula>NOT(ISERROR(SEARCH("No",N415)))</formula>
    </cfRule>
  </conditionalFormatting>
  <conditionalFormatting sqref="O420:P421">
    <cfRule type="containsText" dxfId="2713" priority="358" operator="containsText" text="No">
      <formula>NOT(ISERROR(SEARCH("No",O420)))</formula>
    </cfRule>
  </conditionalFormatting>
  <conditionalFormatting sqref="N419:O419">
    <cfRule type="containsText" dxfId="2712" priority="357" operator="containsText" text="Select">
      <formula>NOT(ISERROR(SEARCH("Select",N419)))</formula>
    </cfRule>
  </conditionalFormatting>
  <conditionalFormatting sqref="N419:O419">
    <cfRule type="containsText" dxfId="2711" priority="356" operator="containsText" text="No">
      <formula>NOT(ISERROR(SEARCH("No",N419)))</formula>
    </cfRule>
  </conditionalFormatting>
  <conditionalFormatting sqref="O424:P424">
    <cfRule type="containsText" dxfId="2710" priority="355" operator="containsText" text="Select">
      <formula>NOT(ISERROR(SEARCH("Select",O424)))</formula>
    </cfRule>
  </conditionalFormatting>
  <conditionalFormatting sqref="O428:P428">
    <cfRule type="containsText" dxfId="2709" priority="350" operator="containsText" text="No">
      <formula>NOT(ISERROR(SEARCH("No",O428)))</formula>
    </cfRule>
  </conditionalFormatting>
  <conditionalFormatting sqref="N427:O427">
    <cfRule type="containsText" dxfId="2708" priority="349" operator="containsText" text="Select">
      <formula>NOT(ISERROR(SEARCH("Select",N427)))</formula>
    </cfRule>
  </conditionalFormatting>
  <conditionalFormatting sqref="N427:O427">
    <cfRule type="containsText" dxfId="2707" priority="348" operator="containsText" text="No">
      <formula>NOT(ISERROR(SEARCH("No",N427)))</formula>
    </cfRule>
  </conditionalFormatting>
  <conditionalFormatting sqref="O443:P443">
    <cfRule type="containsText" dxfId="2706" priority="323" operator="containsText" text="No">
      <formula>NOT(ISERROR(SEARCH("No",O443)))</formula>
    </cfRule>
  </conditionalFormatting>
  <conditionalFormatting sqref="N442:O442">
    <cfRule type="containsText" dxfId="2705" priority="322" operator="containsText" text="Select">
      <formula>NOT(ISERROR(SEARCH("Select",N442)))</formula>
    </cfRule>
  </conditionalFormatting>
  <conditionalFormatting sqref="N442:O442">
    <cfRule type="containsText" dxfId="2704" priority="321" operator="containsText" text="No">
      <formula>NOT(ISERROR(SEARCH("No",N442)))</formula>
    </cfRule>
  </conditionalFormatting>
  <conditionalFormatting sqref="O447:P447">
    <cfRule type="containsText" dxfId="2703" priority="320" operator="containsText" text="Select">
      <formula>NOT(ISERROR(SEARCH("Select",O447)))</formula>
    </cfRule>
  </conditionalFormatting>
  <conditionalFormatting sqref="G434 L434">
    <cfRule type="cellIs" dxfId="2702" priority="346" operator="equal">
      <formula>"FALSE"</formula>
    </cfRule>
  </conditionalFormatting>
  <conditionalFormatting sqref="G434 L434">
    <cfRule type="cellIs" dxfId="2701" priority="347" operator="equal">
      <formula>"TRUE"</formula>
    </cfRule>
  </conditionalFormatting>
  <conditionalFormatting sqref="J435:K435">
    <cfRule type="containsText" dxfId="2700" priority="345" operator="containsText" text="Select">
      <formula>NOT(ISERROR(SEARCH("Select",J435)))</formula>
    </cfRule>
  </conditionalFormatting>
  <conditionalFormatting sqref="O444:P444">
    <cfRule type="containsText" dxfId="2699" priority="343" operator="containsText" text="Select">
      <formula>NOT(ISERROR(SEARCH("Select",O444)))</formula>
    </cfRule>
  </conditionalFormatting>
  <conditionalFormatting sqref="O444:P444 J435:K435">
    <cfRule type="containsText" dxfId="2698" priority="344" operator="containsText" text="No">
      <formula>NOT(ISERROR(SEARCH("No",J435)))</formula>
    </cfRule>
  </conditionalFormatting>
  <conditionalFormatting sqref="J439:K440 J444:K447">
    <cfRule type="containsText" dxfId="2697" priority="340" operator="containsText" text="Select">
      <formula>NOT(ISERROR(SEARCH("Select",J439)))</formula>
    </cfRule>
  </conditionalFormatting>
  <conditionalFormatting sqref="I434:J434">
    <cfRule type="containsText" dxfId="2696" priority="342" operator="containsText" text="Select">
      <formula>NOT(ISERROR(SEARCH("Select",I434)))</formula>
    </cfRule>
  </conditionalFormatting>
  <conditionalFormatting sqref="I434:J434">
    <cfRule type="containsText" dxfId="2695" priority="341" operator="containsText" text="No">
      <formula>NOT(ISERROR(SEARCH("No",I434)))</formula>
    </cfRule>
  </conditionalFormatting>
  <conditionalFormatting sqref="J439:K440 J444:K447">
    <cfRule type="containsText" dxfId="2694" priority="339" operator="containsText" text="No">
      <formula>NOT(ISERROR(SEARCH("No",J439)))</formula>
    </cfRule>
  </conditionalFormatting>
  <conditionalFormatting sqref="I438:J438">
    <cfRule type="containsText" dxfId="2693" priority="338" operator="containsText" text="Select">
      <formula>NOT(ISERROR(SEARCH("Select",I438)))</formula>
    </cfRule>
  </conditionalFormatting>
  <conditionalFormatting sqref="I438:J438">
    <cfRule type="containsText" dxfId="2692" priority="337" operator="containsText" text="No">
      <formula>NOT(ISERROR(SEARCH("No",I438)))</formula>
    </cfRule>
  </conditionalFormatting>
  <conditionalFormatting sqref="J443:K443">
    <cfRule type="containsText" dxfId="2691" priority="336" operator="containsText" text="Select">
      <formula>NOT(ISERROR(SEARCH("Select",J443)))</formula>
    </cfRule>
  </conditionalFormatting>
  <conditionalFormatting sqref="J443:K443">
    <cfRule type="containsText" dxfId="2690" priority="335" operator="containsText" text="No">
      <formula>NOT(ISERROR(SEARCH("No",J443)))</formula>
    </cfRule>
  </conditionalFormatting>
  <conditionalFormatting sqref="I442:J442">
    <cfRule type="containsText" dxfId="2689" priority="334" operator="containsText" text="Select">
      <formula>NOT(ISERROR(SEARCH("Select",I442)))</formula>
    </cfRule>
  </conditionalFormatting>
  <conditionalFormatting sqref="I442:J442">
    <cfRule type="containsText" dxfId="2688" priority="333" operator="containsText" text="No">
      <formula>NOT(ISERROR(SEARCH("No",I442)))</formula>
    </cfRule>
  </conditionalFormatting>
  <conditionalFormatting sqref="O435:P435">
    <cfRule type="containsText" dxfId="2687" priority="332" operator="containsText" text="Select">
      <formula>NOT(ISERROR(SEARCH("Select",O435)))</formula>
    </cfRule>
  </conditionalFormatting>
  <conditionalFormatting sqref="O435:P435">
    <cfRule type="containsText" dxfId="2686" priority="331" operator="containsText" text="No">
      <formula>NOT(ISERROR(SEARCH("No",O435)))</formula>
    </cfRule>
  </conditionalFormatting>
  <conditionalFormatting sqref="O439:P440">
    <cfRule type="containsText" dxfId="2685" priority="328" operator="containsText" text="Select">
      <formula>NOT(ISERROR(SEARCH("Select",O439)))</formula>
    </cfRule>
  </conditionalFormatting>
  <conditionalFormatting sqref="N434:O434">
    <cfRule type="containsText" dxfId="2684" priority="330" operator="containsText" text="Select">
      <formula>NOT(ISERROR(SEARCH("Select",N434)))</formula>
    </cfRule>
  </conditionalFormatting>
  <conditionalFormatting sqref="N434:O434">
    <cfRule type="containsText" dxfId="2683" priority="329" operator="containsText" text="No">
      <formula>NOT(ISERROR(SEARCH("No",N434)))</formula>
    </cfRule>
  </conditionalFormatting>
  <conditionalFormatting sqref="O439:P440">
    <cfRule type="containsText" dxfId="2682" priority="327" operator="containsText" text="No">
      <formula>NOT(ISERROR(SEARCH("No",O439)))</formula>
    </cfRule>
  </conditionalFormatting>
  <conditionalFormatting sqref="N438:O438">
    <cfRule type="containsText" dxfId="2681" priority="326" operator="containsText" text="Select">
      <formula>NOT(ISERROR(SEARCH("Select",N438)))</formula>
    </cfRule>
  </conditionalFormatting>
  <conditionalFormatting sqref="N438:O438">
    <cfRule type="containsText" dxfId="2680" priority="325" operator="containsText" text="No">
      <formula>NOT(ISERROR(SEARCH("No",N438)))</formula>
    </cfRule>
  </conditionalFormatting>
  <conditionalFormatting sqref="O443:P443">
    <cfRule type="containsText" dxfId="2679" priority="324" operator="containsText" text="Select">
      <formula>NOT(ISERROR(SEARCH("Select",O443)))</formula>
    </cfRule>
  </conditionalFormatting>
  <conditionalFormatting sqref="O447:P447">
    <cfRule type="containsText" dxfId="2678" priority="319" operator="containsText" text="No">
      <formula>NOT(ISERROR(SEARCH("No",O447)))</formula>
    </cfRule>
  </conditionalFormatting>
  <conditionalFormatting sqref="N446:O446">
    <cfRule type="containsText" dxfId="2677" priority="318" operator="containsText" text="Select">
      <formula>NOT(ISERROR(SEARCH("Select",N446)))</formula>
    </cfRule>
  </conditionalFormatting>
  <conditionalFormatting sqref="N446:O446">
    <cfRule type="containsText" dxfId="2676" priority="317" operator="containsText" text="No">
      <formula>NOT(ISERROR(SEARCH("No",N446)))</formula>
    </cfRule>
  </conditionalFormatting>
  <conditionalFormatting sqref="O462:P462">
    <cfRule type="containsText" dxfId="2675" priority="292" operator="containsText" text="No">
      <formula>NOT(ISERROR(SEARCH("No",O462)))</formula>
    </cfRule>
  </conditionalFormatting>
  <conditionalFormatting sqref="N461:O461">
    <cfRule type="containsText" dxfId="2674" priority="291" operator="containsText" text="Select">
      <formula>NOT(ISERROR(SEARCH("Select",N461)))</formula>
    </cfRule>
  </conditionalFormatting>
  <conditionalFormatting sqref="N461:O461">
    <cfRule type="containsText" dxfId="2673" priority="290" operator="containsText" text="No">
      <formula>NOT(ISERROR(SEARCH("No",N461)))</formula>
    </cfRule>
  </conditionalFormatting>
  <conditionalFormatting sqref="O466:P466">
    <cfRule type="containsText" dxfId="2672" priority="289" operator="containsText" text="Select">
      <formula>NOT(ISERROR(SEARCH("Select",O466)))</formula>
    </cfRule>
  </conditionalFormatting>
  <conditionalFormatting sqref="G453 L453">
    <cfRule type="cellIs" dxfId="2671" priority="315" operator="equal">
      <formula>"FALSE"</formula>
    </cfRule>
  </conditionalFormatting>
  <conditionalFormatting sqref="G453 L453">
    <cfRule type="cellIs" dxfId="2670" priority="316" operator="equal">
      <formula>"TRUE"</formula>
    </cfRule>
  </conditionalFormatting>
  <conditionalFormatting sqref="J454:K454">
    <cfRule type="containsText" dxfId="2669" priority="314" operator="containsText" text="Select">
      <formula>NOT(ISERROR(SEARCH("Select",J454)))</formula>
    </cfRule>
  </conditionalFormatting>
  <conditionalFormatting sqref="O463:P463">
    <cfRule type="containsText" dxfId="2668" priority="312" operator="containsText" text="Select">
      <formula>NOT(ISERROR(SEARCH("Select",O463)))</formula>
    </cfRule>
  </conditionalFormatting>
  <conditionalFormatting sqref="O463:P463 J454:K454">
    <cfRule type="containsText" dxfId="2667" priority="313" operator="containsText" text="No">
      <formula>NOT(ISERROR(SEARCH("No",J454)))</formula>
    </cfRule>
  </conditionalFormatting>
  <conditionalFormatting sqref="J458:K459 J463:K466">
    <cfRule type="containsText" dxfId="2666" priority="309" operator="containsText" text="Select">
      <formula>NOT(ISERROR(SEARCH("Select",J458)))</formula>
    </cfRule>
  </conditionalFormatting>
  <conditionalFormatting sqref="I453:J453">
    <cfRule type="containsText" dxfId="2665" priority="311" operator="containsText" text="Select">
      <formula>NOT(ISERROR(SEARCH("Select",I453)))</formula>
    </cfRule>
  </conditionalFormatting>
  <conditionalFormatting sqref="I453:J453">
    <cfRule type="containsText" dxfId="2664" priority="310" operator="containsText" text="No">
      <formula>NOT(ISERROR(SEARCH("No",I453)))</formula>
    </cfRule>
  </conditionalFormatting>
  <conditionalFormatting sqref="J458:K459 J463:K466">
    <cfRule type="containsText" dxfId="2663" priority="308" operator="containsText" text="No">
      <formula>NOT(ISERROR(SEARCH("No",J458)))</formula>
    </cfRule>
  </conditionalFormatting>
  <conditionalFormatting sqref="I457:J457">
    <cfRule type="containsText" dxfId="2662" priority="307" operator="containsText" text="Select">
      <formula>NOT(ISERROR(SEARCH("Select",I457)))</formula>
    </cfRule>
  </conditionalFormatting>
  <conditionalFormatting sqref="I457:J457">
    <cfRule type="containsText" dxfId="2661" priority="306" operator="containsText" text="No">
      <formula>NOT(ISERROR(SEARCH("No",I457)))</formula>
    </cfRule>
  </conditionalFormatting>
  <conditionalFormatting sqref="J462:K462">
    <cfRule type="containsText" dxfId="2660" priority="305" operator="containsText" text="Select">
      <formula>NOT(ISERROR(SEARCH("Select",J462)))</formula>
    </cfRule>
  </conditionalFormatting>
  <conditionalFormatting sqref="J462:K462">
    <cfRule type="containsText" dxfId="2659" priority="304" operator="containsText" text="No">
      <formula>NOT(ISERROR(SEARCH("No",J462)))</formula>
    </cfRule>
  </conditionalFormatting>
  <conditionalFormatting sqref="I461:J461">
    <cfRule type="containsText" dxfId="2658" priority="303" operator="containsText" text="Select">
      <formula>NOT(ISERROR(SEARCH("Select",I461)))</formula>
    </cfRule>
  </conditionalFormatting>
  <conditionalFormatting sqref="I461:J461">
    <cfRule type="containsText" dxfId="2657" priority="302" operator="containsText" text="No">
      <formula>NOT(ISERROR(SEARCH("No",I461)))</formula>
    </cfRule>
  </conditionalFormatting>
  <conditionalFormatting sqref="O454:P454">
    <cfRule type="containsText" dxfId="2656" priority="301" operator="containsText" text="Select">
      <formula>NOT(ISERROR(SEARCH("Select",O454)))</formula>
    </cfRule>
  </conditionalFormatting>
  <conditionalFormatting sqref="O454:P454">
    <cfRule type="containsText" dxfId="2655" priority="300" operator="containsText" text="No">
      <formula>NOT(ISERROR(SEARCH("No",O454)))</formula>
    </cfRule>
  </conditionalFormatting>
  <conditionalFormatting sqref="O458:P459">
    <cfRule type="containsText" dxfId="2654" priority="297" operator="containsText" text="Select">
      <formula>NOT(ISERROR(SEARCH("Select",O458)))</formula>
    </cfRule>
  </conditionalFormatting>
  <conditionalFormatting sqref="N453:O453">
    <cfRule type="containsText" dxfId="2653" priority="299" operator="containsText" text="Select">
      <formula>NOT(ISERROR(SEARCH("Select",N453)))</formula>
    </cfRule>
  </conditionalFormatting>
  <conditionalFormatting sqref="N453:O453">
    <cfRule type="containsText" dxfId="2652" priority="298" operator="containsText" text="No">
      <formula>NOT(ISERROR(SEARCH("No",N453)))</formula>
    </cfRule>
  </conditionalFormatting>
  <conditionalFormatting sqref="O458:P459">
    <cfRule type="containsText" dxfId="2651" priority="296" operator="containsText" text="No">
      <formula>NOT(ISERROR(SEARCH("No",O458)))</formula>
    </cfRule>
  </conditionalFormatting>
  <conditionalFormatting sqref="N457:O457">
    <cfRule type="containsText" dxfId="2650" priority="295" operator="containsText" text="Select">
      <formula>NOT(ISERROR(SEARCH("Select",N457)))</formula>
    </cfRule>
  </conditionalFormatting>
  <conditionalFormatting sqref="N457:O457">
    <cfRule type="containsText" dxfId="2649" priority="294" operator="containsText" text="No">
      <formula>NOT(ISERROR(SEARCH("No",N457)))</formula>
    </cfRule>
  </conditionalFormatting>
  <conditionalFormatting sqref="O462:P462">
    <cfRule type="containsText" dxfId="2648" priority="293" operator="containsText" text="Select">
      <formula>NOT(ISERROR(SEARCH("Select",O462)))</formula>
    </cfRule>
  </conditionalFormatting>
  <conditionalFormatting sqref="O466:P466">
    <cfRule type="containsText" dxfId="2647" priority="288" operator="containsText" text="No">
      <formula>NOT(ISERROR(SEARCH("No",O466)))</formula>
    </cfRule>
  </conditionalFormatting>
  <conditionalFormatting sqref="N465:O465">
    <cfRule type="containsText" dxfId="2646" priority="287" operator="containsText" text="Select">
      <formula>NOT(ISERROR(SEARCH("Select",N465)))</formula>
    </cfRule>
  </conditionalFormatting>
  <conditionalFormatting sqref="N465:O465">
    <cfRule type="containsText" dxfId="2645" priority="286" operator="containsText" text="No">
      <formula>NOT(ISERROR(SEARCH("No",N465)))</formula>
    </cfRule>
  </conditionalFormatting>
  <conditionalFormatting sqref="O481:P481">
    <cfRule type="containsText" dxfId="2644" priority="261" operator="containsText" text="No">
      <formula>NOT(ISERROR(SEARCH("No",O481)))</formula>
    </cfRule>
  </conditionalFormatting>
  <conditionalFormatting sqref="N480:O480">
    <cfRule type="containsText" dxfId="2643" priority="260" operator="containsText" text="Select">
      <formula>NOT(ISERROR(SEARCH("Select",N480)))</formula>
    </cfRule>
  </conditionalFormatting>
  <conditionalFormatting sqref="N480:O480">
    <cfRule type="containsText" dxfId="2642" priority="259" operator="containsText" text="No">
      <formula>NOT(ISERROR(SEARCH("No",N480)))</formula>
    </cfRule>
  </conditionalFormatting>
  <conditionalFormatting sqref="O485:P485">
    <cfRule type="containsText" dxfId="2641" priority="258" operator="containsText" text="Select">
      <formula>NOT(ISERROR(SEARCH("Select",O485)))</formula>
    </cfRule>
  </conditionalFormatting>
  <conditionalFormatting sqref="G472 L472">
    <cfRule type="cellIs" dxfId="2640" priority="284" operator="equal">
      <formula>"FALSE"</formula>
    </cfRule>
  </conditionalFormatting>
  <conditionalFormatting sqref="G472 L472">
    <cfRule type="cellIs" dxfId="2639" priority="285" operator="equal">
      <formula>"TRUE"</formula>
    </cfRule>
  </conditionalFormatting>
  <conditionalFormatting sqref="J473:K473">
    <cfRule type="containsText" dxfId="2638" priority="283" operator="containsText" text="Select">
      <formula>NOT(ISERROR(SEARCH("Select",J473)))</formula>
    </cfRule>
  </conditionalFormatting>
  <conditionalFormatting sqref="O482:P482">
    <cfRule type="containsText" dxfId="2637" priority="281" operator="containsText" text="Select">
      <formula>NOT(ISERROR(SEARCH("Select",O482)))</formula>
    </cfRule>
  </conditionalFormatting>
  <conditionalFormatting sqref="O482:P482 J473:K473">
    <cfRule type="containsText" dxfId="2636" priority="282" operator="containsText" text="No">
      <formula>NOT(ISERROR(SEARCH("No",J473)))</formula>
    </cfRule>
  </conditionalFormatting>
  <conditionalFormatting sqref="J477:K478 J482:K485">
    <cfRule type="containsText" dxfId="2635" priority="278" operator="containsText" text="Select">
      <formula>NOT(ISERROR(SEARCH("Select",J477)))</formula>
    </cfRule>
  </conditionalFormatting>
  <conditionalFormatting sqref="I472:J472">
    <cfRule type="containsText" dxfId="2634" priority="280" operator="containsText" text="Select">
      <formula>NOT(ISERROR(SEARCH("Select",I472)))</formula>
    </cfRule>
  </conditionalFormatting>
  <conditionalFormatting sqref="I472:J472">
    <cfRule type="containsText" dxfId="2633" priority="279" operator="containsText" text="No">
      <formula>NOT(ISERROR(SEARCH("No",I472)))</formula>
    </cfRule>
  </conditionalFormatting>
  <conditionalFormatting sqref="J477:K478 J482:K485">
    <cfRule type="containsText" dxfId="2632" priority="277" operator="containsText" text="No">
      <formula>NOT(ISERROR(SEARCH("No",J477)))</formula>
    </cfRule>
  </conditionalFormatting>
  <conditionalFormatting sqref="I476:J476">
    <cfRule type="containsText" dxfId="2631" priority="276" operator="containsText" text="Select">
      <formula>NOT(ISERROR(SEARCH("Select",I476)))</formula>
    </cfRule>
  </conditionalFormatting>
  <conditionalFormatting sqref="I476:J476">
    <cfRule type="containsText" dxfId="2630" priority="275" operator="containsText" text="No">
      <formula>NOT(ISERROR(SEARCH("No",I476)))</formula>
    </cfRule>
  </conditionalFormatting>
  <conditionalFormatting sqref="J481:K481">
    <cfRule type="containsText" dxfId="2629" priority="274" operator="containsText" text="Select">
      <formula>NOT(ISERROR(SEARCH("Select",J481)))</formula>
    </cfRule>
  </conditionalFormatting>
  <conditionalFormatting sqref="J481:K481">
    <cfRule type="containsText" dxfId="2628" priority="273" operator="containsText" text="No">
      <formula>NOT(ISERROR(SEARCH("No",J481)))</formula>
    </cfRule>
  </conditionalFormatting>
  <conditionalFormatting sqref="I480:J480">
    <cfRule type="containsText" dxfId="2627" priority="272" operator="containsText" text="Select">
      <formula>NOT(ISERROR(SEARCH("Select",I480)))</formula>
    </cfRule>
  </conditionalFormatting>
  <conditionalFormatting sqref="I480:J480">
    <cfRule type="containsText" dxfId="2626" priority="271" operator="containsText" text="No">
      <formula>NOT(ISERROR(SEARCH("No",I480)))</formula>
    </cfRule>
  </conditionalFormatting>
  <conditionalFormatting sqref="O473:P473">
    <cfRule type="containsText" dxfId="2625" priority="270" operator="containsText" text="Select">
      <formula>NOT(ISERROR(SEARCH("Select",O473)))</formula>
    </cfRule>
  </conditionalFormatting>
  <conditionalFormatting sqref="O473:P473">
    <cfRule type="containsText" dxfId="2624" priority="269" operator="containsText" text="No">
      <formula>NOT(ISERROR(SEARCH("No",O473)))</formula>
    </cfRule>
  </conditionalFormatting>
  <conditionalFormatting sqref="O477:P478">
    <cfRule type="containsText" dxfId="2623" priority="266" operator="containsText" text="Select">
      <formula>NOT(ISERROR(SEARCH("Select",O477)))</formula>
    </cfRule>
  </conditionalFormatting>
  <conditionalFormatting sqref="N472:O472">
    <cfRule type="containsText" dxfId="2622" priority="268" operator="containsText" text="Select">
      <formula>NOT(ISERROR(SEARCH("Select",N472)))</formula>
    </cfRule>
  </conditionalFormatting>
  <conditionalFormatting sqref="N472:O472">
    <cfRule type="containsText" dxfId="2621" priority="267" operator="containsText" text="No">
      <formula>NOT(ISERROR(SEARCH("No",N472)))</formula>
    </cfRule>
  </conditionalFormatting>
  <conditionalFormatting sqref="O477:P478">
    <cfRule type="containsText" dxfId="2620" priority="265" operator="containsText" text="No">
      <formula>NOT(ISERROR(SEARCH("No",O477)))</formula>
    </cfRule>
  </conditionalFormatting>
  <conditionalFormatting sqref="N476:O476">
    <cfRule type="containsText" dxfId="2619" priority="264" operator="containsText" text="Select">
      <formula>NOT(ISERROR(SEARCH("Select",N476)))</formula>
    </cfRule>
  </conditionalFormatting>
  <conditionalFormatting sqref="N476:O476">
    <cfRule type="containsText" dxfId="2618" priority="263" operator="containsText" text="No">
      <formula>NOT(ISERROR(SEARCH("No",N476)))</formula>
    </cfRule>
  </conditionalFormatting>
  <conditionalFormatting sqref="O481:P481">
    <cfRule type="containsText" dxfId="2617" priority="262" operator="containsText" text="Select">
      <formula>NOT(ISERROR(SEARCH("Select",O481)))</formula>
    </cfRule>
  </conditionalFormatting>
  <conditionalFormatting sqref="O485:P485">
    <cfRule type="containsText" dxfId="2616" priority="257" operator="containsText" text="No">
      <formula>NOT(ISERROR(SEARCH("No",O485)))</formula>
    </cfRule>
  </conditionalFormatting>
  <conditionalFormatting sqref="N484:O484">
    <cfRule type="containsText" dxfId="2615" priority="256" operator="containsText" text="Select">
      <formula>NOT(ISERROR(SEARCH("Select",N484)))</formula>
    </cfRule>
  </conditionalFormatting>
  <conditionalFormatting sqref="N484:O484">
    <cfRule type="containsText" dxfId="2614" priority="255" operator="containsText" text="No">
      <formula>NOT(ISERROR(SEARCH("No",N484)))</formula>
    </cfRule>
  </conditionalFormatting>
  <conditionalFormatting sqref="O500:P500">
    <cfRule type="containsText" dxfId="2613" priority="230" operator="containsText" text="No">
      <formula>NOT(ISERROR(SEARCH("No",O500)))</formula>
    </cfRule>
  </conditionalFormatting>
  <conditionalFormatting sqref="N499:O499">
    <cfRule type="containsText" dxfId="2612" priority="229" operator="containsText" text="Select">
      <formula>NOT(ISERROR(SEARCH("Select",N499)))</formula>
    </cfRule>
  </conditionalFormatting>
  <conditionalFormatting sqref="N499:O499">
    <cfRule type="containsText" dxfId="2611" priority="228" operator="containsText" text="No">
      <formula>NOT(ISERROR(SEARCH("No",N499)))</formula>
    </cfRule>
  </conditionalFormatting>
  <conditionalFormatting sqref="O504:P504">
    <cfRule type="containsText" dxfId="2610" priority="227" operator="containsText" text="Select">
      <formula>NOT(ISERROR(SEARCH("Select",O504)))</formula>
    </cfRule>
  </conditionalFormatting>
  <conditionalFormatting sqref="G491 L491">
    <cfRule type="cellIs" dxfId="2609" priority="253" operator="equal">
      <formula>"FALSE"</formula>
    </cfRule>
  </conditionalFormatting>
  <conditionalFormatting sqref="G491 L491">
    <cfRule type="cellIs" dxfId="2608" priority="254" operator="equal">
      <formula>"TRUE"</formula>
    </cfRule>
  </conditionalFormatting>
  <conditionalFormatting sqref="J492:K492">
    <cfRule type="containsText" dxfId="2607" priority="252" operator="containsText" text="Select">
      <formula>NOT(ISERROR(SEARCH("Select",J492)))</formula>
    </cfRule>
  </conditionalFormatting>
  <conditionalFormatting sqref="O501:P501">
    <cfRule type="containsText" dxfId="2606" priority="250" operator="containsText" text="Select">
      <formula>NOT(ISERROR(SEARCH("Select",O501)))</formula>
    </cfRule>
  </conditionalFormatting>
  <conditionalFormatting sqref="O501:P501 J492:K492">
    <cfRule type="containsText" dxfId="2605" priority="251" operator="containsText" text="No">
      <formula>NOT(ISERROR(SEARCH("No",J492)))</formula>
    </cfRule>
  </conditionalFormatting>
  <conditionalFormatting sqref="J496:K497 J501:K504">
    <cfRule type="containsText" dxfId="2604" priority="247" operator="containsText" text="Select">
      <formula>NOT(ISERROR(SEARCH("Select",J496)))</formula>
    </cfRule>
  </conditionalFormatting>
  <conditionalFormatting sqref="I491:J491">
    <cfRule type="containsText" dxfId="2603" priority="249" operator="containsText" text="Select">
      <formula>NOT(ISERROR(SEARCH("Select",I491)))</formula>
    </cfRule>
  </conditionalFormatting>
  <conditionalFormatting sqref="I491:J491">
    <cfRule type="containsText" dxfId="2602" priority="248" operator="containsText" text="No">
      <formula>NOT(ISERROR(SEARCH("No",I491)))</formula>
    </cfRule>
  </conditionalFormatting>
  <conditionalFormatting sqref="J496:K497 J501:K504">
    <cfRule type="containsText" dxfId="2601" priority="246" operator="containsText" text="No">
      <formula>NOT(ISERROR(SEARCH("No",J496)))</formula>
    </cfRule>
  </conditionalFormatting>
  <conditionalFormatting sqref="I495:J495">
    <cfRule type="containsText" dxfId="2600" priority="245" operator="containsText" text="Select">
      <formula>NOT(ISERROR(SEARCH("Select",I495)))</formula>
    </cfRule>
  </conditionalFormatting>
  <conditionalFormatting sqref="I495:J495">
    <cfRule type="containsText" dxfId="2599" priority="244" operator="containsText" text="No">
      <formula>NOT(ISERROR(SEARCH("No",I495)))</formula>
    </cfRule>
  </conditionalFormatting>
  <conditionalFormatting sqref="J500:K500">
    <cfRule type="containsText" dxfId="2598" priority="243" operator="containsText" text="Select">
      <formula>NOT(ISERROR(SEARCH("Select",J500)))</formula>
    </cfRule>
  </conditionalFormatting>
  <conditionalFormatting sqref="J500:K500">
    <cfRule type="containsText" dxfId="2597" priority="242" operator="containsText" text="No">
      <formula>NOT(ISERROR(SEARCH("No",J500)))</formula>
    </cfRule>
  </conditionalFormatting>
  <conditionalFormatting sqref="I499:J499">
    <cfRule type="containsText" dxfId="2596" priority="241" operator="containsText" text="Select">
      <formula>NOT(ISERROR(SEARCH("Select",I499)))</formula>
    </cfRule>
  </conditionalFormatting>
  <conditionalFormatting sqref="I499:J499">
    <cfRule type="containsText" dxfId="2595" priority="240" operator="containsText" text="No">
      <formula>NOT(ISERROR(SEARCH("No",I499)))</formula>
    </cfRule>
  </conditionalFormatting>
  <conditionalFormatting sqref="O492:P492">
    <cfRule type="containsText" dxfId="2594" priority="239" operator="containsText" text="Select">
      <formula>NOT(ISERROR(SEARCH("Select",O492)))</formula>
    </cfRule>
  </conditionalFormatting>
  <conditionalFormatting sqref="O492:P492">
    <cfRule type="containsText" dxfId="2593" priority="238" operator="containsText" text="No">
      <formula>NOT(ISERROR(SEARCH("No",O492)))</formula>
    </cfRule>
  </conditionalFormatting>
  <conditionalFormatting sqref="O496:P497">
    <cfRule type="containsText" dxfId="2592" priority="235" operator="containsText" text="Select">
      <formula>NOT(ISERROR(SEARCH("Select",O496)))</formula>
    </cfRule>
  </conditionalFormatting>
  <conditionalFormatting sqref="N491:O491">
    <cfRule type="containsText" dxfId="2591" priority="237" operator="containsText" text="Select">
      <formula>NOT(ISERROR(SEARCH("Select",N491)))</formula>
    </cfRule>
  </conditionalFormatting>
  <conditionalFormatting sqref="N491:O491">
    <cfRule type="containsText" dxfId="2590" priority="236" operator="containsText" text="No">
      <formula>NOT(ISERROR(SEARCH("No",N491)))</formula>
    </cfRule>
  </conditionalFormatting>
  <conditionalFormatting sqref="O496:P497">
    <cfRule type="containsText" dxfId="2589" priority="234" operator="containsText" text="No">
      <formula>NOT(ISERROR(SEARCH("No",O496)))</formula>
    </cfRule>
  </conditionalFormatting>
  <conditionalFormatting sqref="N495:O495">
    <cfRule type="containsText" dxfId="2588" priority="233" operator="containsText" text="Select">
      <formula>NOT(ISERROR(SEARCH("Select",N495)))</formula>
    </cfRule>
  </conditionalFormatting>
  <conditionalFormatting sqref="N495:O495">
    <cfRule type="containsText" dxfId="2587" priority="232" operator="containsText" text="No">
      <formula>NOT(ISERROR(SEARCH("No",N495)))</formula>
    </cfRule>
  </conditionalFormatting>
  <conditionalFormatting sqref="O500:P500">
    <cfRule type="containsText" dxfId="2586" priority="231" operator="containsText" text="Select">
      <formula>NOT(ISERROR(SEARCH("Select",O500)))</formula>
    </cfRule>
  </conditionalFormatting>
  <conditionalFormatting sqref="O504:P504">
    <cfRule type="containsText" dxfId="2585" priority="226" operator="containsText" text="No">
      <formula>NOT(ISERROR(SEARCH("No",O504)))</formula>
    </cfRule>
  </conditionalFormatting>
  <conditionalFormatting sqref="N503:O503">
    <cfRule type="containsText" dxfId="2584" priority="225" operator="containsText" text="Select">
      <formula>NOT(ISERROR(SEARCH("Select",N503)))</formula>
    </cfRule>
  </conditionalFormatting>
  <conditionalFormatting sqref="N503:O503">
    <cfRule type="containsText" dxfId="2583" priority="224" operator="containsText" text="No">
      <formula>NOT(ISERROR(SEARCH("No",N503)))</formula>
    </cfRule>
  </conditionalFormatting>
  <conditionalFormatting sqref="O519:P519">
    <cfRule type="containsText" dxfId="2582" priority="199" operator="containsText" text="No">
      <formula>NOT(ISERROR(SEARCH("No",O519)))</formula>
    </cfRule>
  </conditionalFormatting>
  <conditionalFormatting sqref="N518:O518">
    <cfRule type="containsText" dxfId="2581" priority="198" operator="containsText" text="Select">
      <formula>NOT(ISERROR(SEARCH("Select",N518)))</formula>
    </cfRule>
  </conditionalFormatting>
  <conditionalFormatting sqref="N518:O518">
    <cfRule type="containsText" dxfId="2580" priority="197" operator="containsText" text="No">
      <formula>NOT(ISERROR(SEARCH("No",N518)))</formula>
    </cfRule>
  </conditionalFormatting>
  <conditionalFormatting sqref="O523:P523">
    <cfRule type="containsText" dxfId="2579" priority="196" operator="containsText" text="Select">
      <formula>NOT(ISERROR(SEARCH("Select",O523)))</formula>
    </cfRule>
  </conditionalFormatting>
  <conditionalFormatting sqref="G510 L510">
    <cfRule type="cellIs" dxfId="2578" priority="222" operator="equal">
      <formula>"FALSE"</formula>
    </cfRule>
  </conditionalFormatting>
  <conditionalFormatting sqref="G510 L510">
    <cfRule type="cellIs" dxfId="2577" priority="223" operator="equal">
      <formula>"TRUE"</formula>
    </cfRule>
  </conditionalFormatting>
  <conditionalFormatting sqref="J511:K511">
    <cfRule type="containsText" dxfId="2576" priority="221" operator="containsText" text="Select">
      <formula>NOT(ISERROR(SEARCH("Select",J511)))</formula>
    </cfRule>
  </conditionalFormatting>
  <conditionalFormatting sqref="O520:P520">
    <cfRule type="containsText" dxfId="2575" priority="219" operator="containsText" text="Select">
      <formula>NOT(ISERROR(SEARCH("Select",O520)))</formula>
    </cfRule>
  </conditionalFormatting>
  <conditionalFormatting sqref="O520:P520 J511:K511">
    <cfRule type="containsText" dxfId="2574" priority="220" operator="containsText" text="No">
      <formula>NOT(ISERROR(SEARCH("No",J511)))</formula>
    </cfRule>
  </conditionalFormatting>
  <conditionalFormatting sqref="J515:K516 J520:K523">
    <cfRule type="containsText" dxfId="2573" priority="216" operator="containsText" text="Select">
      <formula>NOT(ISERROR(SEARCH("Select",J515)))</formula>
    </cfRule>
  </conditionalFormatting>
  <conditionalFormatting sqref="I510:J510">
    <cfRule type="containsText" dxfId="2572" priority="218" operator="containsText" text="Select">
      <formula>NOT(ISERROR(SEARCH("Select",I510)))</formula>
    </cfRule>
  </conditionalFormatting>
  <conditionalFormatting sqref="I510:J510">
    <cfRule type="containsText" dxfId="2571" priority="217" operator="containsText" text="No">
      <formula>NOT(ISERROR(SEARCH("No",I510)))</formula>
    </cfRule>
  </conditionalFormatting>
  <conditionalFormatting sqref="J515:K516 J520:K523">
    <cfRule type="containsText" dxfId="2570" priority="215" operator="containsText" text="No">
      <formula>NOT(ISERROR(SEARCH("No",J515)))</formula>
    </cfRule>
  </conditionalFormatting>
  <conditionalFormatting sqref="I514:J514">
    <cfRule type="containsText" dxfId="2569" priority="214" operator="containsText" text="Select">
      <formula>NOT(ISERROR(SEARCH("Select",I514)))</formula>
    </cfRule>
  </conditionalFormatting>
  <conditionalFormatting sqref="I514:J514">
    <cfRule type="containsText" dxfId="2568" priority="213" operator="containsText" text="No">
      <formula>NOT(ISERROR(SEARCH("No",I514)))</formula>
    </cfRule>
  </conditionalFormatting>
  <conditionalFormatting sqref="J519:K519">
    <cfRule type="containsText" dxfId="2567" priority="212" operator="containsText" text="Select">
      <formula>NOT(ISERROR(SEARCH("Select",J519)))</formula>
    </cfRule>
  </conditionalFormatting>
  <conditionalFormatting sqref="J519:K519">
    <cfRule type="containsText" dxfId="2566" priority="211" operator="containsText" text="No">
      <formula>NOT(ISERROR(SEARCH("No",J519)))</formula>
    </cfRule>
  </conditionalFormatting>
  <conditionalFormatting sqref="I518:J518">
    <cfRule type="containsText" dxfId="2565" priority="210" operator="containsText" text="Select">
      <formula>NOT(ISERROR(SEARCH("Select",I518)))</formula>
    </cfRule>
  </conditionalFormatting>
  <conditionalFormatting sqref="I518:J518">
    <cfRule type="containsText" dxfId="2564" priority="209" operator="containsText" text="No">
      <formula>NOT(ISERROR(SEARCH("No",I518)))</formula>
    </cfRule>
  </conditionalFormatting>
  <conditionalFormatting sqref="O511:P511">
    <cfRule type="containsText" dxfId="2563" priority="208" operator="containsText" text="Select">
      <formula>NOT(ISERROR(SEARCH("Select",O511)))</formula>
    </cfRule>
  </conditionalFormatting>
  <conditionalFormatting sqref="O511:P511">
    <cfRule type="containsText" dxfId="2562" priority="207" operator="containsText" text="No">
      <formula>NOT(ISERROR(SEARCH("No",O511)))</formula>
    </cfRule>
  </conditionalFormatting>
  <conditionalFormatting sqref="O515:P516">
    <cfRule type="containsText" dxfId="2561" priority="204" operator="containsText" text="Select">
      <formula>NOT(ISERROR(SEARCH("Select",O515)))</formula>
    </cfRule>
  </conditionalFormatting>
  <conditionalFormatting sqref="N510:O510">
    <cfRule type="containsText" dxfId="2560" priority="206" operator="containsText" text="Select">
      <formula>NOT(ISERROR(SEARCH("Select",N510)))</formula>
    </cfRule>
  </conditionalFormatting>
  <conditionalFormatting sqref="N510:O510">
    <cfRule type="containsText" dxfId="2559" priority="205" operator="containsText" text="No">
      <formula>NOT(ISERROR(SEARCH("No",N510)))</formula>
    </cfRule>
  </conditionalFormatting>
  <conditionalFormatting sqref="O515:P516">
    <cfRule type="containsText" dxfId="2558" priority="203" operator="containsText" text="No">
      <formula>NOT(ISERROR(SEARCH("No",O515)))</formula>
    </cfRule>
  </conditionalFormatting>
  <conditionalFormatting sqref="N514:O514">
    <cfRule type="containsText" dxfId="2557" priority="202" operator="containsText" text="Select">
      <formula>NOT(ISERROR(SEARCH("Select",N514)))</formula>
    </cfRule>
  </conditionalFormatting>
  <conditionalFormatting sqref="N514:O514">
    <cfRule type="containsText" dxfId="2556" priority="201" operator="containsText" text="No">
      <formula>NOT(ISERROR(SEARCH("No",N514)))</formula>
    </cfRule>
  </conditionalFormatting>
  <conditionalFormatting sqref="O519:P519">
    <cfRule type="containsText" dxfId="2555" priority="200" operator="containsText" text="Select">
      <formula>NOT(ISERROR(SEARCH("Select",O519)))</formula>
    </cfRule>
  </conditionalFormatting>
  <conditionalFormatting sqref="O523:P523">
    <cfRule type="containsText" dxfId="2554" priority="195" operator="containsText" text="No">
      <formula>NOT(ISERROR(SEARCH("No",O523)))</formula>
    </cfRule>
  </conditionalFormatting>
  <conditionalFormatting sqref="N522:O522">
    <cfRule type="containsText" dxfId="2553" priority="194" operator="containsText" text="Select">
      <formula>NOT(ISERROR(SEARCH("Select",N522)))</formula>
    </cfRule>
  </conditionalFormatting>
  <conditionalFormatting sqref="N522:O522">
    <cfRule type="containsText" dxfId="2552" priority="193" operator="containsText" text="No">
      <formula>NOT(ISERROR(SEARCH("No",N522)))</formula>
    </cfRule>
  </conditionalFormatting>
  <conditionalFormatting sqref="O538:P538">
    <cfRule type="containsText" dxfId="2551" priority="168" operator="containsText" text="No">
      <formula>NOT(ISERROR(SEARCH("No",O538)))</formula>
    </cfRule>
  </conditionalFormatting>
  <conditionalFormatting sqref="N537:O537">
    <cfRule type="containsText" dxfId="2550" priority="167" operator="containsText" text="Select">
      <formula>NOT(ISERROR(SEARCH("Select",N537)))</formula>
    </cfRule>
  </conditionalFormatting>
  <conditionalFormatting sqref="N537:O537">
    <cfRule type="containsText" dxfId="2549" priority="166" operator="containsText" text="No">
      <formula>NOT(ISERROR(SEARCH("No",N537)))</formula>
    </cfRule>
  </conditionalFormatting>
  <conditionalFormatting sqref="O542:P542">
    <cfRule type="containsText" dxfId="2548" priority="165" operator="containsText" text="Select">
      <formula>NOT(ISERROR(SEARCH("Select",O542)))</formula>
    </cfRule>
  </conditionalFormatting>
  <conditionalFormatting sqref="G529 L529">
    <cfRule type="cellIs" dxfId="2547" priority="191" operator="equal">
      <formula>"FALSE"</formula>
    </cfRule>
  </conditionalFormatting>
  <conditionalFormatting sqref="G529 L529">
    <cfRule type="cellIs" dxfId="2546" priority="192" operator="equal">
      <formula>"TRUE"</formula>
    </cfRule>
  </conditionalFormatting>
  <conditionalFormatting sqref="J530:K530">
    <cfRule type="containsText" dxfId="2545" priority="190" operator="containsText" text="Select">
      <formula>NOT(ISERROR(SEARCH("Select",J530)))</formula>
    </cfRule>
  </conditionalFormatting>
  <conditionalFormatting sqref="O539:P539">
    <cfRule type="containsText" dxfId="2544" priority="188" operator="containsText" text="Select">
      <formula>NOT(ISERROR(SEARCH("Select",O539)))</formula>
    </cfRule>
  </conditionalFormatting>
  <conditionalFormatting sqref="O539:P539 J530:K530">
    <cfRule type="containsText" dxfId="2543" priority="189" operator="containsText" text="No">
      <formula>NOT(ISERROR(SEARCH("No",J530)))</formula>
    </cfRule>
  </conditionalFormatting>
  <conditionalFormatting sqref="J534:K535 J539:K542">
    <cfRule type="containsText" dxfId="2542" priority="185" operator="containsText" text="Select">
      <formula>NOT(ISERROR(SEARCH("Select",J534)))</formula>
    </cfRule>
  </conditionalFormatting>
  <conditionalFormatting sqref="I529:J529">
    <cfRule type="containsText" dxfId="2541" priority="187" operator="containsText" text="Select">
      <formula>NOT(ISERROR(SEARCH("Select",I529)))</formula>
    </cfRule>
  </conditionalFormatting>
  <conditionalFormatting sqref="I529:J529">
    <cfRule type="containsText" dxfId="2540" priority="186" operator="containsText" text="No">
      <formula>NOT(ISERROR(SEARCH("No",I529)))</formula>
    </cfRule>
  </conditionalFormatting>
  <conditionalFormatting sqref="J534:K535 J539:K542">
    <cfRule type="containsText" dxfId="2539" priority="184" operator="containsText" text="No">
      <formula>NOT(ISERROR(SEARCH("No",J534)))</formula>
    </cfRule>
  </conditionalFormatting>
  <conditionalFormatting sqref="I533:J533">
    <cfRule type="containsText" dxfId="2538" priority="183" operator="containsText" text="Select">
      <formula>NOT(ISERROR(SEARCH("Select",I533)))</formula>
    </cfRule>
  </conditionalFormatting>
  <conditionalFormatting sqref="I533:J533">
    <cfRule type="containsText" dxfId="2537" priority="182" operator="containsText" text="No">
      <formula>NOT(ISERROR(SEARCH("No",I533)))</formula>
    </cfRule>
  </conditionalFormatting>
  <conditionalFormatting sqref="J538:K538">
    <cfRule type="containsText" dxfId="2536" priority="181" operator="containsText" text="Select">
      <formula>NOT(ISERROR(SEARCH("Select",J538)))</formula>
    </cfRule>
  </conditionalFormatting>
  <conditionalFormatting sqref="J538:K538">
    <cfRule type="containsText" dxfId="2535" priority="180" operator="containsText" text="No">
      <formula>NOT(ISERROR(SEARCH("No",J538)))</formula>
    </cfRule>
  </conditionalFormatting>
  <conditionalFormatting sqref="I537:J537">
    <cfRule type="containsText" dxfId="2534" priority="179" operator="containsText" text="Select">
      <formula>NOT(ISERROR(SEARCH("Select",I537)))</formula>
    </cfRule>
  </conditionalFormatting>
  <conditionalFormatting sqref="I537:J537">
    <cfRule type="containsText" dxfId="2533" priority="178" operator="containsText" text="No">
      <formula>NOT(ISERROR(SEARCH("No",I537)))</formula>
    </cfRule>
  </conditionalFormatting>
  <conditionalFormatting sqref="O530:P530">
    <cfRule type="containsText" dxfId="2532" priority="177" operator="containsText" text="Select">
      <formula>NOT(ISERROR(SEARCH("Select",O530)))</formula>
    </cfRule>
  </conditionalFormatting>
  <conditionalFormatting sqref="O530:P530">
    <cfRule type="containsText" dxfId="2531" priority="176" operator="containsText" text="No">
      <formula>NOT(ISERROR(SEARCH("No",O530)))</formula>
    </cfRule>
  </conditionalFormatting>
  <conditionalFormatting sqref="O534:P535">
    <cfRule type="containsText" dxfId="2530" priority="173" operator="containsText" text="Select">
      <formula>NOT(ISERROR(SEARCH("Select",O534)))</formula>
    </cfRule>
  </conditionalFormatting>
  <conditionalFormatting sqref="N529:O529">
    <cfRule type="containsText" dxfId="2529" priority="175" operator="containsText" text="Select">
      <formula>NOT(ISERROR(SEARCH("Select",N529)))</formula>
    </cfRule>
  </conditionalFormatting>
  <conditionalFormatting sqref="N529:O529">
    <cfRule type="containsText" dxfId="2528" priority="174" operator="containsText" text="No">
      <formula>NOT(ISERROR(SEARCH("No",N529)))</formula>
    </cfRule>
  </conditionalFormatting>
  <conditionalFormatting sqref="O534:P535">
    <cfRule type="containsText" dxfId="2527" priority="172" operator="containsText" text="No">
      <formula>NOT(ISERROR(SEARCH("No",O534)))</formula>
    </cfRule>
  </conditionalFormatting>
  <conditionalFormatting sqref="N533:O533">
    <cfRule type="containsText" dxfId="2526" priority="171" operator="containsText" text="Select">
      <formula>NOT(ISERROR(SEARCH("Select",N533)))</formula>
    </cfRule>
  </conditionalFormatting>
  <conditionalFormatting sqref="N533:O533">
    <cfRule type="containsText" dxfId="2525" priority="170" operator="containsText" text="No">
      <formula>NOT(ISERROR(SEARCH("No",N533)))</formula>
    </cfRule>
  </conditionalFormatting>
  <conditionalFormatting sqref="O538:P538">
    <cfRule type="containsText" dxfId="2524" priority="169" operator="containsText" text="Select">
      <formula>NOT(ISERROR(SEARCH("Select",O538)))</formula>
    </cfRule>
  </conditionalFormatting>
  <conditionalFormatting sqref="O542:P542">
    <cfRule type="containsText" dxfId="2523" priority="164" operator="containsText" text="No">
      <formula>NOT(ISERROR(SEARCH("No",O542)))</formula>
    </cfRule>
  </conditionalFormatting>
  <conditionalFormatting sqref="N541:O541">
    <cfRule type="containsText" dxfId="2522" priority="163" operator="containsText" text="Select">
      <formula>NOT(ISERROR(SEARCH("Select",N541)))</formula>
    </cfRule>
  </conditionalFormatting>
  <conditionalFormatting sqref="N541:O541">
    <cfRule type="containsText" dxfId="2521" priority="162" operator="containsText" text="No">
      <formula>NOT(ISERROR(SEARCH("No",N541)))</formula>
    </cfRule>
  </conditionalFormatting>
  <conditionalFormatting sqref="G548 L548">
    <cfRule type="cellIs" dxfId="2520" priority="160" operator="equal">
      <formula>"FALSE"</formula>
    </cfRule>
  </conditionalFormatting>
  <conditionalFormatting sqref="G548 L548">
    <cfRule type="cellIs" dxfId="2519" priority="161" operator="equal">
      <formula>"TRUE"</formula>
    </cfRule>
  </conditionalFormatting>
  <conditionalFormatting sqref="J549:K549">
    <cfRule type="containsText" dxfId="2518" priority="159" operator="containsText" text="Select">
      <formula>NOT(ISERROR(SEARCH("Select",J549)))</formula>
    </cfRule>
  </conditionalFormatting>
  <conditionalFormatting sqref="O558:P558">
    <cfRule type="containsText" dxfId="2517" priority="157" operator="containsText" text="Select">
      <formula>NOT(ISERROR(SEARCH("Select",O558)))</formula>
    </cfRule>
  </conditionalFormatting>
  <conditionalFormatting sqref="O558:P558 J549:K549">
    <cfRule type="containsText" dxfId="2516" priority="158" operator="containsText" text="No">
      <formula>NOT(ISERROR(SEARCH("No",J549)))</formula>
    </cfRule>
  </conditionalFormatting>
  <conditionalFormatting sqref="J553:K554 J558:K561">
    <cfRule type="containsText" dxfId="2515" priority="154" operator="containsText" text="Select">
      <formula>NOT(ISERROR(SEARCH("Select",J553)))</formula>
    </cfRule>
  </conditionalFormatting>
  <conditionalFormatting sqref="I548:J548">
    <cfRule type="containsText" dxfId="2514" priority="156" operator="containsText" text="Select">
      <formula>NOT(ISERROR(SEARCH("Select",I548)))</formula>
    </cfRule>
  </conditionalFormatting>
  <conditionalFormatting sqref="I548:J548">
    <cfRule type="containsText" dxfId="2513" priority="155" operator="containsText" text="No">
      <formula>NOT(ISERROR(SEARCH("No",I548)))</formula>
    </cfRule>
  </conditionalFormatting>
  <conditionalFormatting sqref="J553:K554 J558:K561">
    <cfRule type="containsText" dxfId="2512" priority="153" operator="containsText" text="No">
      <formula>NOT(ISERROR(SEARCH("No",J553)))</formula>
    </cfRule>
  </conditionalFormatting>
  <conditionalFormatting sqref="I552:J552">
    <cfRule type="containsText" dxfId="2511" priority="152" operator="containsText" text="Select">
      <formula>NOT(ISERROR(SEARCH("Select",I552)))</formula>
    </cfRule>
  </conditionalFormatting>
  <conditionalFormatting sqref="I552:J552">
    <cfRule type="containsText" dxfId="2510" priority="151" operator="containsText" text="No">
      <formula>NOT(ISERROR(SEARCH("No",I552)))</formula>
    </cfRule>
  </conditionalFormatting>
  <conditionalFormatting sqref="J557:K557">
    <cfRule type="containsText" dxfId="2509" priority="150" operator="containsText" text="Select">
      <formula>NOT(ISERROR(SEARCH("Select",J557)))</formula>
    </cfRule>
  </conditionalFormatting>
  <conditionalFormatting sqref="J557:K557">
    <cfRule type="containsText" dxfId="2508" priority="149" operator="containsText" text="No">
      <formula>NOT(ISERROR(SEARCH("No",J557)))</formula>
    </cfRule>
  </conditionalFormatting>
  <conditionalFormatting sqref="I556:J556">
    <cfRule type="containsText" dxfId="2507" priority="148" operator="containsText" text="Select">
      <formula>NOT(ISERROR(SEARCH("Select",I556)))</formula>
    </cfRule>
  </conditionalFormatting>
  <conditionalFormatting sqref="I556:J556">
    <cfRule type="containsText" dxfId="2506" priority="147" operator="containsText" text="No">
      <formula>NOT(ISERROR(SEARCH("No",I556)))</formula>
    </cfRule>
  </conditionalFormatting>
  <conditionalFormatting sqref="O549:P549">
    <cfRule type="containsText" dxfId="2505" priority="146" operator="containsText" text="Select">
      <formula>NOT(ISERROR(SEARCH("Select",O549)))</formula>
    </cfRule>
  </conditionalFormatting>
  <conditionalFormatting sqref="O549:P549">
    <cfRule type="containsText" dxfId="2504" priority="145" operator="containsText" text="No">
      <formula>NOT(ISERROR(SEARCH("No",O549)))</formula>
    </cfRule>
  </conditionalFormatting>
  <conditionalFormatting sqref="O553:P554">
    <cfRule type="containsText" dxfId="2503" priority="142" operator="containsText" text="Select">
      <formula>NOT(ISERROR(SEARCH("Select",O553)))</formula>
    </cfRule>
  </conditionalFormatting>
  <conditionalFormatting sqref="N548:O548">
    <cfRule type="containsText" dxfId="2502" priority="144" operator="containsText" text="Select">
      <formula>NOT(ISERROR(SEARCH("Select",N548)))</formula>
    </cfRule>
  </conditionalFormatting>
  <conditionalFormatting sqref="N548:O548">
    <cfRule type="containsText" dxfId="2501" priority="143" operator="containsText" text="No">
      <formula>NOT(ISERROR(SEARCH("No",N548)))</formula>
    </cfRule>
  </conditionalFormatting>
  <conditionalFormatting sqref="O553:P554">
    <cfRule type="containsText" dxfId="2500" priority="141" operator="containsText" text="No">
      <formula>NOT(ISERROR(SEARCH("No",O553)))</formula>
    </cfRule>
  </conditionalFormatting>
  <conditionalFormatting sqref="N552:O552">
    <cfRule type="containsText" dxfId="2499" priority="140" operator="containsText" text="Select">
      <formula>NOT(ISERROR(SEARCH("Select",N552)))</formula>
    </cfRule>
  </conditionalFormatting>
  <conditionalFormatting sqref="N552:O552">
    <cfRule type="containsText" dxfId="2498" priority="139" operator="containsText" text="No">
      <formula>NOT(ISERROR(SEARCH("No",N552)))</formula>
    </cfRule>
  </conditionalFormatting>
  <conditionalFormatting sqref="O557:P557">
    <cfRule type="containsText" dxfId="2497" priority="138" operator="containsText" text="Select">
      <formula>NOT(ISERROR(SEARCH("Select",O557)))</formula>
    </cfRule>
  </conditionalFormatting>
  <conditionalFormatting sqref="O561:P561">
    <cfRule type="containsText" dxfId="2496" priority="133" operator="containsText" text="No">
      <formula>NOT(ISERROR(SEARCH("No",O561)))</formula>
    </cfRule>
  </conditionalFormatting>
  <conditionalFormatting sqref="N560:O560">
    <cfRule type="containsText" dxfId="2495" priority="132" operator="containsText" text="Select">
      <formula>NOT(ISERROR(SEARCH("Select",N560)))</formula>
    </cfRule>
  </conditionalFormatting>
  <conditionalFormatting sqref="N560:O560">
    <cfRule type="containsText" dxfId="2494" priority="131" operator="containsText" text="No">
      <formula>NOT(ISERROR(SEARCH("No",N560)))</formula>
    </cfRule>
  </conditionalFormatting>
  <conditionalFormatting sqref="N827:O827 N823:O823 N819:O819">
    <cfRule type="endsWith" dxfId="2493" priority="128" operator="endsWith" text="No">
      <formula>RIGHT(N819,LEN("No"))="No"</formula>
    </cfRule>
    <cfRule type="containsText" dxfId="2492" priority="130" operator="containsText" text="Select">
      <formula>NOT(ISERROR(SEARCH("Select",N819)))</formula>
    </cfRule>
  </conditionalFormatting>
  <conditionalFormatting sqref="N827:O827 N823:O823 N819:O819">
    <cfRule type="containsText" dxfId="2491" priority="129" operator="containsText" text="Not Addressed">
      <formula>NOT(ISERROR(SEARCH("Not Addressed",N819)))</formula>
    </cfRule>
  </conditionalFormatting>
  <conditionalFormatting sqref="N841:O841 N837:O837 N833:O833">
    <cfRule type="endsWith" dxfId="2490" priority="125" operator="endsWith" text="No">
      <formula>RIGHT(N833,LEN("No"))="No"</formula>
    </cfRule>
    <cfRule type="containsText" dxfId="2489" priority="127" operator="containsText" text="Select">
      <formula>NOT(ISERROR(SEARCH("Select",N833)))</formula>
    </cfRule>
  </conditionalFormatting>
  <conditionalFormatting sqref="N841:O841 N837:O837 N833:O833">
    <cfRule type="containsText" dxfId="2488" priority="126" operator="containsText" text="Not Addressed">
      <formula>NOT(ISERROR(SEARCH("Not Addressed",N833)))</formula>
    </cfRule>
  </conditionalFormatting>
  <conditionalFormatting sqref="N855:O855 N851:O851 N847:O847">
    <cfRule type="endsWith" dxfId="2487" priority="122" operator="endsWith" text="No">
      <formula>RIGHT(N847,LEN("No"))="No"</formula>
    </cfRule>
    <cfRule type="containsText" dxfId="2486" priority="124" operator="containsText" text="Select">
      <formula>NOT(ISERROR(SEARCH("Select",N847)))</formula>
    </cfRule>
  </conditionalFormatting>
  <conditionalFormatting sqref="N855:O855 N851:O851 N847:O847">
    <cfRule type="containsText" dxfId="2485" priority="123" operator="containsText" text="Not Addressed">
      <formula>NOT(ISERROR(SEARCH("Not Addressed",N847)))</formula>
    </cfRule>
  </conditionalFormatting>
  <conditionalFormatting sqref="N869:O869 N865:O865 N861:O861">
    <cfRule type="endsWith" dxfId="2484" priority="119" operator="endsWith" text="No">
      <formula>RIGHT(N861,LEN("No"))="No"</formula>
    </cfRule>
    <cfRule type="containsText" dxfId="2483" priority="121" operator="containsText" text="Select">
      <formula>NOT(ISERROR(SEARCH("Select",N861)))</formula>
    </cfRule>
  </conditionalFormatting>
  <conditionalFormatting sqref="N869:O869 N865:O865 N861:O861">
    <cfRule type="containsText" dxfId="2482" priority="120" operator="containsText" text="Not Addressed">
      <formula>NOT(ISERROR(SEARCH("Not Addressed",N861)))</formula>
    </cfRule>
  </conditionalFormatting>
  <conditionalFormatting sqref="N883:O883 N879:O879 N875:O875">
    <cfRule type="endsWith" dxfId="2481" priority="116" operator="endsWith" text="No">
      <formula>RIGHT(N875,LEN("No"))="No"</formula>
    </cfRule>
    <cfRule type="containsText" dxfId="2480" priority="118" operator="containsText" text="Select">
      <formula>NOT(ISERROR(SEARCH("Select",N875)))</formula>
    </cfRule>
  </conditionalFormatting>
  <conditionalFormatting sqref="N883:O883 N879:O879 N875:O875">
    <cfRule type="containsText" dxfId="2479" priority="117" operator="containsText" text="Not Addressed">
      <formula>NOT(ISERROR(SEARCH("Not Addressed",N875)))</formula>
    </cfRule>
  </conditionalFormatting>
  <conditionalFormatting sqref="N897:O897 N893:O893 N889:O889">
    <cfRule type="endsWith" dxfId="2478" priority="113" operator="endsWith" text="No">
      <formula>RIGHT(N889,LEN("No"))="No"</formula>
    </cfRule>
    <cfRule type="containsText" dxfId="2477" priority="115" operator="containsText" text="Select">
      <formula>NOT(ISERROR(SEARCH("Select",N889)))</formula>
    </cfRule>
  </conditionalFormatting>
  <conditionalFormatting sqref="N897:O897 N893:O893 N889:O889">
    <cfRule type="containsText" dxfId="2476" priority="114" operator="containsText" text="Not Addressed">
      <formula>NOT(ISERROR(SEARCH("Not Addressed",N889)))</formula>
    </cfRule>
  </conditionalFormatting>
  <conditionalFormatting sqref="I910:J910">
    <cfRule type="containsText" dxfId="2475" priority="111" operator="containsText" text="Not Addressed">
      <formula>NOT(ISERROR(SEARCH("Not Addressed",I910)))</formula>
    </cfRule>
    <cfRule type="containsText" dxfId="2474" priority="112" operator="containsText" text="Select">
      <formula>NOT(ISERROR(SEARCH("Select",I910)))</formula>
    </cfRule>
  </conditionalFormatting>
  <conditionalFormatting sqref="I934:J934">
    <cfRule type="containsText" dxfId="2473" priority="109" operator="containsText" text="Not Addressed">
      <formula>NOT(ISERROR(SEARCH("Not Addressed",I934)))</formula>
    </cfRule>
    <cfRule type="containsText" dxfId="2472" priority="110" operator="containsText" text="Select">
      <formula>NOT(ISERROR(SEARCH("Select",I934)))</formula>
    </cfRule>
  </conditionalFormatting>
  <conditionalFormatting sqref="I914:J914">
    <cfRule type="containsText" dxfId="2471" priority="107" operator="containsText" text="Not Addressed">
      <formula>NOT(ISERROR(SEARCH("Not Addressed",I914)))</formula>
    </cfRule>
    <cfRule type="containsText" dxfId="2470" priority="108" operator="containsText" text="Select">
      <formula>NOT(ISERROR(SEARCH("Select",I914)))</formula>
    </cfRule>
  </conditionalFormatting>
  <conditionalFormatting sqref="I918:J918">
    <cfRule type="containsText" dxfId="2469" priority="105" operator="containsText" text="Not Addressed">
      <formula>NOT(ISERROR(SEARCH("Not Addressed",I918)))</formula>
    </cfRule>
    <cfRule type="containsText" dxfId="2468" priority="106" operator="containsText" text="Select">
      <formula>NOT(ISERROR(SEARCH("Select",I918)))</formula>
    </cfRule>
  </conditionalFormatting>
  <conditionalFormatting sqref="I922:J922">
    <cfRule type="containsText" dxfId="2467" priority="103" operator="containsText" text="Not Addressed">
      <formula>NOT(ISERROR(SEARCH("Not Addressed",I922)))</formula>
    </cfRule>
    <cfRule type="containsText" dxfId="2466" priority="104" operator="containsText" text="Select">
      <formula>NOT(ISERROR(SEARCH("Select",I922)))</formula>
    </cfRule>
  </conditionalFormatting>
  <conditionalFormatting sqref="I926:J926">
    <cfRule type="containsText" dxfId="2465" priority="101" operator="containsText" text="Not Addressed">
      <formula>NOT(ISERROR(SEARCH("Not Addressed",I926)))</formula>
    </cfRule>
    <cfRule type="containsText" dxfId="2464" priority="102" operator="containsText" text="Select">
      <formula>NOT(ISERROR(SEARCH("Select",I926)))</formula>
    </cfRule>
  </conditionalFormatting>
  <conditionalFormatting sqref="I930:J930">
    <cfRule type="containsText" dxfId="2463" priority="99" operator="containsText" text="Not Addressed">
      <formula>NOT(ISERROR(SEARCH("Not Addressed",I930)))</formula>
    </cfRule>
    <cfRule type="containsText" dxfId="2462" priority="100" operator="containsText" text="Select">
      <formula>NOT(ISERROR(SEARCH("Select",I930)))</formula>
    </cfRule>
  </conditionalFormatting>
  <conditionalFormatting sqref="I938:J938">
    <cfRule type="containsText" dxfId="2461" priority="97" operator="containsText" text="Not Addressed">
      <formula>NOT(ISERROR(SEARCH("Not Addressed",I938)))</formula>
    </cfRule>
    <cfRule type="containsText" dxfId="2460" priority="98" operator="containsText" text="Select">
      <formula>NOT(ISERROR(SEARCH("Select",I938)))</formula>
    </cfRule>
  </conditionalFormatting>
  <conditionalFormatting sqref="I942:J942">
    <cfRule type="containsText" dxfId="2459" priority="95" operator="containsText" text="Not Addressed">
      <formula>NOT(ISERROR(SEARCH("Not Addressed",I942)))</formula>
    </cfRule>
    <cfRule type="containsText" dxfId="2458" priority="96" operator="containsText" text="Select">
      <formula>NOT(ISERROR(SEARCH("Select",I942)))</formula>
    </cfRule>
  </conditionalFormatting>
  <conditionalFormatting sqref="I946:J946">
    <cfRule type="containsText" dxfId="2457" priority="93" operator="containsText" text="Not Addressed">
      <formula>NOT(ISERROR(SEARCH("Not Addressed",I946)))</formula>
    </cfRule>
    <cfRule type="containsText" dxfId="2456" priority="94" operator="containsText" text="Select">
      <formula>NOT(ISERROR(SEARCH("Select",I946)))</formula>
    </cfRule>
  </conditionalFormatting>
  <conditionalFormatting sqref="I950:J950">
    <cfRule type="containsText" dxfId="2455" priority="91" operator="containsText" text="Not Addressed">
      <formula>NOT(ISERROR(SEARCH("Not Addressed",I950)))</formula>
    </cfRule>
    <cfRule type="containsText" dxfId="2454" priority="92" operator="containsText" text="Select">
      <formula>NOT(ISERROR(SEARCH("Select",I950)))</formula>
    </cfRule>
  </conditionalFormatting>
  <conditionalFormatting sqref="I966:J966">
    <cfRule type="containsText" dxfId="2453" priority="89" operator="containsText" text="Not Addressed">
      <formula>NOT(ISERROR(SEARCH("Not Addressed",I966)))</formula>
    </cfRule>
    <cfRule type="containsText" dxfId="2452" priority="90" operator="containsText" text="Select">
      <formula>NOT(ISERROR(SEARCH("Select",I966)))</formula>
    </cfRule>
  </conditionalFormatting>
  <conditionalFormatting sqref="I954:J954">
    <cfRule type="containsText" dxfId="2451" priority="87" operator="containsText" text="Not Addressed">
      <formula>NOT(ISERROR(SEARCH("Not Addressed",I954)))</formula>
    </cfRule>
    <cfRule type="containsText" dxfId="2450" priority="88" operator="containsText" text="Select">
      <formula>NOT(ISERROR(SEARCH("Select",I954)))</formula>
    </cfRule>
  </conditionalFormatting>
  <conditionalFormatting sqref="I958:J958">
    <cfRule type="containsText" dxfId="2449" priority="85" operator="containsText" text="Not Addressed">
      <formula>NOT(ISERROR(SEARCH("Not Addressed",I958)))</formula>
    </cfRule>
    <cfRule type="containsText" dxfId="2448" priority="86" operator="containsText" text="Select">
      <formula>NOT(ISERROR(SEARCH("Select",I958)))</formula>
    </cfRule>
  </conditionalFormatting>
  <conditionalFormatting sqref="I962:J962">
    <cfRule type="containsText" dxfId="2447" priority="83" operator="containsText" text="Not Addressed">
      <formula>NOT(ISERROR(SEARCH("Not Addressed",I962)))</formula>
    </cfRule>
    <cfRule type="containsText" dxfId="2446" priority="84" operator="containsText" text="Select">
      <formula>NOT(ISERROR(SEARCH("Select",I962)))</formula>
    </cfRule>
  </conditionalFormatting>
  <conditionalFormatting sqref="I979:J979">
    <cfRule type="containsText" dxfId="2445" priority="82" operator="containsText" text="Select">
      <formula>NOT(ISERROR(SEARCH("Select",I979)))</formula>
    </cfRule>
  </conditionalFormatting>
  <conditionalFormatting sqref="I979:J979">
    <cfRule type="containsText" dxfId="2444" priority="81" operator="containsText" text="Not Addressed">
      <formula>NOT(ISERROR(SEARCH("Not Addressed",I979)))</formula>
    </cfRule>
  </conditionalFormatting>
  <conditionalFormatting sqref="N979:O979">
    <cfRule type="containsText" dxfId="2443" priority="80" operator="containsText" text="Select">
      <formula>NOT(ISERROR(SEARCH("Select",N979)))</formula>
    </cfRule>
  </conditionalFormatting>
  <conditionalFormatting sqref="N979:O979">
    <cfRule type="containsText" dxfId="2442" priority="79" operator="containsText" text="Not Addressed">
      <formula>NOT(ISERROR(SEARCH("Not Addressed",N979)))</formula>
    </cfRule>
  </conditionalFormatting>
  <conditionalFormatting sqref="I984:J984">
    <cfRule type="containsText" dxfId="2441" priority="78" operator="containsText" text="Select">
      <formula>NOT(ISERROR(SEARCH("Select",I984)))</formula>
    </cfRule>
  </conditionalFormatting>
  <conditionalFormatting sqref="I984:J984">
    <cfRule type="containsText" dxfId="2440" priority="77" operator="containsText" text="Not Addressed">
      <formula>NOT(ISERROR(SEARCH("Not Addressed",I984)))</formula>
    </cfRule>
  </conditionalFormatting>
  <conditionalFormatting sqref="N984:O984">
    <cfRule type="containsText" dxfId="2439" priority="76" operator="containsText" text="Select">
      <formula>NOT(ISERROR(SEARCH("Select",N984)))</formula>
    </cfRule>
  </conditionalFormatting>
  <conditionalFormatting sqref="N984:O984">
    <cfRule type="containsText" dxfId="2438" priority="75" operator="containsText" text="Not Addressed">
      <formula>NOT(ISERROR(SEARCH("Not Addressed",N984)))</formula>
    </cfRule>
  </conditionalFormatting>
  <conditionalFormatting sqref="M972">
    <cfRule type="containsText" dxfId="2437" priority="74" operator="containsText" text="Select">
      <formula>NOT(ISERROR(SEARCH("Select",M972)))</formula>
    </cfRule>
  </conditionalFormatting>
  <conditionalFormatting sqref="M972">
    <cfRule type="containsText" dxfId="2436" priority="73" operator="containsText" text="Not Addressed">
      <formula>NOT(ISERROR(SEARCH("Not Addressed",M972)))</formula>
    </cfRule>
  </conditionalFormatting>
  <conditionalFormatting sqref="G996:G1002">
    <cfRule type="cellIs" dxfId="2435" priority="72" operator="equal">
      <formula>"TRUE"</formula>
    </cfRule>
  </conditionalFormatting>
  <conditionalFormatting sqref="G1004:G1010">
    <cfRule type="cellIs" dxfId="2434" priority="71" operator="equal">
      <formula>"TRUE"</formula>
    </cfRule>
  </conditionalFormatting>
  <conditionalFormatting sqref="O997:P997 O1001:P1001 O1005:P1005 O1009:P1009">
    <cfRule type="containsText" dxfId="2433" priority="70" operator="containsText" text="Select">
      <formula>NOT(ISERROR(SEARCH("Select",O997)))</formula>
    </cfRule>
  </conditionalFormatting>
  <conditionalFormatting sqref="O1009:P1009 O1005:P1005 O1001:P1001 O997:P997">
    <cfRule type="containsText" dxfId="2432" priority="69" operator="containsText" text="No">
      <formula>NOT(ISERROR(SEARCH("No",O997)))</formula>
    </cfRule>
  </conditionalFormatting>
  <conditionalFormatting sqref="T161:U161">
    <cfRule type="containsText" dxfId="2431" priority="68" operator="containsText" text="Select">
      <formula>NOT(ISERROR(SEARCH("Select",T161)))</formula>
    </cfRule>
  </conditionalFormatting>
  <conditionalFormatting sqref="T197:U197">
    <cfRule type="containsText" dxfId="2430" priority="67" operator="containsText" text="Select">
      <formula>NOT(ISERROR(SEARCH("Select",T197)))</formula>
    </cfRule>
  </conditionalFormatting>
  <conditionalFormatting sqref="T217:U217">
    <cfRule type="containsText" dxfId="2429" priority="66" operator="containsText" text="Select">
      <formula>NOT(ISERROR(SEARCH("Select",T217)))</formula>
    </cfRule>
  </conditionalFormatting>
  <conditionalFormatting sqref="T228:U228">
    <cfRule type="containsText" dxfId="2428" priority="65" operator="containsText" text="Select">
      <formula>NOT(ISERROR(SEARCH("Select",T228)))</formula>
    </cfRule>
  </conditionalFormatting>
  <conditionalFormatting sqref="T231:U231">
    <cfRule type="containsText" dxfId="2427" priority="64" operator="containsText" text="Select">
      <formula>NOT(ISERROR(SEARCH("Select",T231)))</formula>
    </cfRule>
  </conditionalFormatting>
  <conditionalFormatting sqref="T242:U242">
    <cfRule type="containsText" dxfId="2426" priority="63" operator="containsText" text="Select">
      <formula>NOT(ISERROR(SEARCH("Select",T242)))</formula>
    </cfRule>
  </conditionalFormatting>
  <conditionalFormatting sqref="T257:U257">
    <cfRule type="containsText" dxfId="2425" priority="62" operator="containsText" text="Select">
      <formula>NOT(ISERROR(SEARCH("Select",T257)))</formula>
    </cfRule>
  </conditionalFormatting>
  <conditionalFormatting sqref="T263:U263">
    <cfRule type="containsText" dxfId="2424" priority="61" operator="containsText" text="Select">
      <formula>NOT(ISERROR(SEARCH("Select",T263)))</formula>
    </cfRule>
  </conditionalFormatting>
  <conditionalFormatting sqref="T266:U266">
    <cfRule type="containsText" dxfId="2423" priority="60" operator="containsText" text="Select">
      <formula>NOT(ISERROR(SEARCH("Select",T266)))</formula>
    </cfRule>
  </conditionalFormatting>
  <conditionalFormatting sqref="T269:U269">
    <cfRule type="containsText" dxfId="2422" priority="59" operator="containsText" text="Select">
      <formula>NOT(ISERROR(SEARCH("Select",T269)))</formula>
    </cfRule>
  </conditionalFormatting>
  <conditionalFormatting sqref="T273:U273">
    <cfRule type="containsText" dxfId="2421" priority="58" operator="containsText" text="Select">
      <formula>NOT(ISERROR(SEARCH("Select",T273)))</formula>
    </cfRule>
  </conditionalFormatting>
  <conditionalFormatting sqref="T276:U276">
    <cfRule type="containsText" dxfId="2420" priority="57" operator="containsText" text="Select">
      <formula>NOT(ISERROR(SEARCH("Select",T276)))</formula>
    </cfRule>
  </conditionalFormatting>
  <conditionalFormatting sqref="T286:U286">
    <cfRule type="containsText" dxfId="2419" priority="56" operator="containsText" text="Select">
      <formula>NOT(ISERROR(SEARCH("Select",T286)))</formula>
    </cfRule>
  </conditionalFormatting>
  <conditionalFormatting sqref="T570:U570">
    <cfRule type="containsText" dxfId="2418" priority="55" operator="containsText" text="Select">
      <formula>NOT(ISERROR(SEARCH("Select",T570)))</formula>
    </cfRule>
  </conditionalFormatting>
  <conditionalFormatting sqref="T419:U419">
    <cfRule type="containsText" dxfId="2417" priority="46" operator="containsText" text="Select">
      <formula>NOT(ISERROR(SEARCH("Select",T419)))</formula>
    </cfRule>
  </conditionalFormatting>
  <conditionalFormatting sqref="T584:U584">
    <cfRule type="containsText" dxfId="2416" priority="54" operator="containsText" text="Select">
      <formula>NOT(ISERROR(SEARCH("Select",T584)))</formula>
    </cfRule>
  </conditionalFormatting>
  <conditionalFormatting sqref="T602:U602">
    <cfRule type="containsText" dxfId="2415" priority="53" operator="containsText" text="Select">
      <formula>NOT(ISERROR(SEARCH("Select",T602)))</formula>
    </cfRule>
  </conditionalFormatting>
  <conditionalFormatting sqref="T305:U305">
    <cfRule type="containsText" dxfId="2414" priority="52" operator="containsText" text="Select">
      <formula>NOT(ISERROR(SEARCH("Select",T305)))</formula>
    </cfRule>
  </conditionalFormatting>
  <conditionalFormatting sqref="T324:U324">
    <cfRule type="containsText" dxfId="2413" priority="51" operator="containsText" text="Select">
      <formula>NOT(ISERROR(SEARCH("Select",T324)))</formula>
    </cfRule>
  </conditionalFormatting>
  <conditionalFormatting sqref="T343:U343">
    <cfRule type="containsText" dxfId="2412" priority="50" operator="containsText" text="Select">
      <formula>NOT(ISERROR(SEARCH("Select",T343)))</formula>
    </cfRule>
  </conditionalFormatting>
  <conditionalFormatting sqref="T362:U362">
    <cfRule type="containsText" dxfId="2411" priority="49" operator="containsText" text="Select">
      <formula>NOT(ISERROR(SEARCH("Select",T362)))</formula>
    </cfRule>
  </conditionalFormatting>
  <conditionalFormatting sqref="T381:U381">
    <cfRule type="containsText" dxfId="2410" priority="48" operator="containsText" text="Select">
      <formula>NOT(ISERROR(SEARCH("Select",T381)))</formula>
    </cfRule>
  </conditionalFormatting>
  <conditionalFormatting sqref="T400:U400">
    <cfRule type="containsText" dxfId="2409" priority="47" operator="containsText" text="Select">
      <formula>NOT(ISERROR(SEARCH("Select",T400)))</formula>
    </cfRule>
  </conditionalFormatting>
  <conditionalFormatting sqref="T438:U438">
    <cfRule type="containsText" dxfId="2408" priority="45" operator="containsText" text="Select">
      <formula>NOT(ISERROR(SEARCH("Select",T438)))</formula>
    </cfRule>
  </conditionalFormatting>
  <conditionalFormatting sqref="T457:U457">
    <cfRule type="containsText" dxfId="2407" priority="44" operator="containsText" text="Select">
      <formula>NOT(ISERROR(SEARCH("Select",T457)))</formula>
    </cfRule>
  </conditionalFormatting>
  <conditionalFormatting sqref="T476:U476">
    <cfRule type="containsText" dxfId="2406" priority="43" operator="containsText" text="Select">
      <formula>NOT(ISERROR(SEARCH("Select",T476)))</formula>
    </cfRule>
  </conditionalFormatting>
  <conditionalFormatting sqref="T495:U495">
    <cfRule type="containsText" dxfId="2405" priority="42" operator="containsText" text="Select">
      <formula>NOT(ISERROR(SEARCH("Select",T495)))</formula>
    </cfRule>
  </conditionalFormatting>
  <conditionalFormatting sqref="T514:U514">
    <cfRule type="containsText" dxfId="2404" priority="41" operator="containsText" text="Select">
      <formula>NOT(ISERROR(SEARCH("Select",T514)))</formula>
    </cfRule>
  </conditionalFormatting>
  <conditionalFormatting sqref="T533:U533">
    <cfRule type="containsText" dxfId="2403" priority="40" operator="containsText" text="Select">
      <formula>NOT(ISERROR(SEARCH("Select",T533)))</formula>
    </cfRule>
  </conditionalFormatting>
  <conditionalFormatting sqref="T552:U552">
    <cfRule type="containsText" dxfId="2402" priority="39" operator="containsText" text="Select">
      <formula>NOT(ISERROR(SEARCH("Select",T552)))</formula>
    </cfRule>
  </conditionalFormatting>
  <conditionalFormatting sqref="T617:U617">
    <cfRule type="containsText" dxfId="2401" priority="38" operator="containsText" text="Select">
      <formula>NOT(ISERROR(SEARCH("Select",T617)))</formula>
    </cfRule>
  </conditionalFormatting>
  <conditionalFormatting sqref="T628:U628">
    <cfRule type="containsText" dxfId="2400" priority="37" operator="containsText" text="Select">
      <formula>NOT(ISERROR(SEARCH("Select",T628)))</formula>
    </cfRule>
  </conditionalFormatting>
  <conditionalFormatting sqref="T640:U640">
    <cfRule type="containsText" dxfId="2399" priority="36" operator="containsText" text="Select">
      <formula>NOT(ISERROR(SEARCH("Select",T640)))</formula>
    </cfRule>
  </conditionalFormatting>
  <conditionalFormatting sqref="T645:U645">
    <cfRule type="containsText" dxfId="2398" priority="35" operator="containsText" text="Select">
      <formula>NOT(ISERROR(SEARCH("Select",T645)))</formula>
    </cfRule>
  </conditionalFormatting>
  <conditionalFormatting sqref="T654:U654">
    <cfRule type="containsText" dxfId="2397" priority="34" operator="containsText" text="Select">
      <formula>NOT(ISERROR(SEARCH("Select",T654)))</formula>
    </cfRule>
  </conditionalFormatting>
  <conditionalFormatting sqref="T662:U662">
    <cfRule type="containsText" dxfId="2396" priority="33" operator="containsText" text="Select">
      <formula>NOT(ISERROR(SEARCH("Select",T662)))</formula>
    </cfRule>
  </conditionalFormatting>
  <conditionalFormatting sqref="T670:U670">
    <cfRule type="containsText" dxfId="2395" priority="32" operator="containsText" text="Select">
      <formula>NOT(ISERROR(SEARCH("Select",T670)))</formula>
    </cfRule>
  </conditionalFormatting>
  <conditionalFormatting sqref="T676:U676">
    <cfRule type="containsText" dxfId="2394" priority="31" operator="containsText" text="Select">
      <formula>NOT(ISERROR(SEARCH("Select",T676)))</formula>
    </cfRule>
  </conditionalFormatting>
  <conditionalFormatting sqref="T690:U690">
    <cfRule type="containsText" dxfId="2393" priority="30" operator="containsText" text="Select">
      <formula>NOT(ISERROR(SEARCH("Select",T690)))</formula>
    </cfRule>
  </conditionalFormatting>
  <conditionalFormatting sqref="T702:U702">
    <cfRule type="containsText" dxfId="2392" priority="29" operator="containsText" text="Select">
      <formula>NOT(ISERROR(SEARCH("Select",T702)))</formula>
    </cfRule>
  </conditionalFormatting>
  <conditionalFormatting sqref="T711:U711">
    <cfRule type="containsText" dxfId="2391" priority="28" operator="containsText" text="Select">
      <formula>NOT(ISERROR(SEARCH("Select",T711)))</formula>
    </cfRule>
  </conditionalFormatting>
  <conditionalFormatting sqref="T715:U715">
    <cfRule type="containsText" dxfId="2390" priority="27" operator="containsText" text="Select">
      <formula>NOT(ISERROR(SEARCH("Select",T715)))</formula>
    </cfRule>
  </conditionalFormatting>
  <conditionalFormatting sqref="T723:U723">
    <cfRule type="containsText" dxfId="2389" priority="26" operator="containsText" text="Select">
      <formula>NOT(ISERROR(SEARCH("Select",T723)))</formula>
    </cfRule>
  </conditionalFormatting>
  <conditionalFormatting sqref="T737:U737">
    <cfRule type="containsText" dxfId="2388" priority="25" operator="containsText" text="Select">
      <formula>NOT(ISERROR(SEARCH("Select",T737)))</formula>
    </cfRule>
  </conditionalFormatting>
  <conditionalFormatting sqref="T751:U751">
    <cfRule type="containsText" dxfId="2387" priority="24" operator="containsText" text="Select">
      <formula>NOT(ISERROR(SEARCH("Select",T751)))</formula>
    </cfRule>
  </conditionalFormatting>
  <conditionalFormatting sqref="T765:U765">
    <cfRule type="containsText" dxfId="2386" priority="23" operator="containsText" text="Select">
      <formula>NOT(ISERROR(SEARCH("Select",T765)))</formula>
    </cfRule>
  </conditionalFormatting>
  <conditionalFormatting sqref="T823:U823">
    <cfRule type="containsText" dxfId="2385" priority="22" operator="containsText" text="Select">
      <formula>NOT(ISERROR(SEARCH("Select",T823)))</formula>
    </cfRule>
  </conditionalFormatting>
  <conditionalFormatting sqref="T837:U837">
    <cfRule type="containsText" dxfId="2384" priority="21" operator="containsText" text="Select">
      <formula>NOT(ISERROR(SEARCH("Select",T837)))</formula>
    </cfRule>
  </conditionalFormatting>
  <conditionalFormatting sqref="T851:U851">
    <cfRule type="containsText" dxfId="2383" priority="20" operator="containsText" text="Select">
      <formula>NOT(ISERROR(SEARCH("Select",T851)))</formula>
    </cfRule>
  </conditionalFormatting>
  <conditionalFormatting sqref="T865:U865">
    <cfRule type="containsText" dxfId="2382" priority="19" operator="containsText" text="Select">
      <formula>NOT(ISERROR(SEARCH("Select",T865)))</formula>
    </cfRule>
  </conditionalFormatting>
  <conditionalFormatting sqref="T879:U879">
    <cfRule type="containsText" dxfId="2381" priority="18" operator="containsText" text="Select">
      <formula>NOT(ISERROR(SEARCH("Select",T879)))</formula>
    </cfRule>
  </conditionalFormatting>
  <conditionalFormatting sqref="T893:U893">
    <cfRule type="containsText" dxfId="2380" priority="17" operator="containsText" text="Select">
      <formula>NOT(ISERROR(SEARCH("Select",T893)))</formula>
    </cfRule>
  </conditionalFormatting>
  <conditionalFormatting sqref="T901:U901">
    <cfRule type="containsText" dxfId="2379" priority="16" operator="containsText" text="Select">
      <formula>NOT(ISERROR(SEARCH("Select",T901)))</formula>
    </cfRule>
  </conditionalFormatting>
  <conditionalFormatting sqref="T905:U905">
    <cfRule type="containsText" dxfId="2378" priority="15" operator="containsText" text="Select">
      <formula>NOT(ISERROR(SEARCH("Select",T905)))</formula>
    </cfRule>
  </conditionalFormatting>
  <conditionalFormatting sqref="T918:U918">
    <cfRule type="containsText" dxfId="2377" priority="14" operator="containsText" text="Select">
      <formula>NOT(ISERROR(SEARCH("Select",T918)))</formula>
    </cfRule>
  </conditionalFormatting>
  <conditionalFormatting sqref="T950:U950">
    <cfRule type="containsText" dxfId="2376" priority="13" operator="containsText" text="Select">
      <formula>NOT(ISERROR(SEARCH("Select",T950)))</formula>
    </cfRule>
  </conditionalFormatting>
  <conditionalFormatting sqref="T974:U974">
    <cfRule type="containsText" dxfId="2375" priority="12" operator="containsText" text="Select">
      <formula>NOT(ISERROR(SEARCH("Select",T974)))</formula>
    </cfRule>
  </conditionalFormatting>
  <conditionalFormatting sqref="T991:U991">
    <cfRule type="containsText" dxfId="2374" priority="11" operator="containsText" text="Select">
      <formula>NOT(ISERROR(SEARCH("Select",T991)))</formula>
    </cfRule>
  </conditionalFormatting>
  <conditionalFormatting sqref="O992">
    <cfRule type="containsText" dxfId="2373" priority="10" operator="containsText" text="Select">
      <formula>NOT(ISERROR(SEARCH("Select",O992)))</formula>
    </cfRule>
  </conditionalFormatting>
  <conditionalFormatting sqref="O992">
    <cfRule type="containsText" dxfId="2372" priority="9" operator="containsText" text="Not Addressed">
      <formula>NOT(ISERROR(SEARCH("Not Addressed",O992)))</formula>
    </cfRule>
  </conditionalFormatting>
  <conditionalFormatting sqref="T1002:U1002">
    <cfRule type="containsText" dxfId="2371" priority="8" operator="containsText" text="Select">
      <formula>NOT(ISERROR(SEARCH("Select",T1002)))</formula>
    </cfRule>
  </conditionalFormatting>
  <conditionalFormatting sqref="T1016:U1016">
    <cfRule type="containsText" dxfId="2370" priority="7" operator="containsText" text="Select">
      <formula>NOT(ISERROR(SEARCH("Select",T1016)))</formula>
    </cfRule>
  </conditionalFormatting>
  <conditionalFormatting sqref="T1019:U1019">
    <cfRule type="containsText" dxfId="2369" priority="6" operator="containsText" text="Select">
      <formula>NOT(ISERROR(SEARCH("Select",T1019)))</formula>
    </cfRule>
  </conditionalFormatting>
  <conditionalFormatting sqref="T1024:U1024">
    <cfRule type="containsText" dxfId="2368" priority="5" operator="containsText" text="Select">
      <formula>NOT(ISERROR(SEARCH("Select",T1024)))</formula>
    </cfRule>
  </conditionalFormatting>
  <conditionalFormatting sqref="T1027:U1027">
    <cfRule type="containsText" dxfId="2367" priority="4" operator="containsText" text="Select">
      <formula>NOT(ISERROR(SEARCH("Select",T1027)))</formula>
    </cfRule>
  </conditionalFormatting>
  <conditionalFormatting sqref="T1030:U1030">
    <cfRule type="containsText" dxfId="2366" priority="3" operator="containsText" text="Select">
      <formula>NOT(ISERROR(SEARCH("Select",T1030)))</formula>
    </cfRule>
  </conditionalFormatting>
  <conditionalFormatting sqref="T1033:U1033">
    <cfRule type="containsText" dxfId="2365" priority="2" operator="containsText" text="Select">
      <formula>NOT(ISERROR(SEARCH("Select",T1033)))</formula>
    </cfRule>
  </conditionalFormatting>
  <conditionalFormatting sqref="T33:U33">
    <cfRule type="containsText" dxfId="2364" priority="1" operator="containsText" text="Select">
      <formula>NOT(ISERROR(SEARCH("Select",T33)))</formula>
    </cfRule>
  </conditionalFormatting>
  <dataValidations count="23">
    <dataValidation type="list" allowBlank="1" sqref="G21:G23 K20:K23 O20:O23 J816 J830 J844 J858 J872 J886" xr:uid="{00000000-0002-0000-0700-000000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903:Q903" xr:uid="{00000000-0002-0000-0700-000001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901" xr:uid="{00000000-0002-0000-0700-00000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qref="D8" xr:uid="{00000000-0002-0000-0700-000003000000}">
      <formula1>"Initial,Reevaluation,Initial - Transition,Reeval - Transition"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700-000004000000}">
      <formula1>"Select,Yes, No, Not Applicable"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700-000005000000}">
      <formula1>"Select,Yes, No, Not Addressed"</formula1>
    </dataValidation>
    <dataValidation type="list" allowBlank="1" showInputMessage="1" showErrorMessage="1" sqref="O137:O140 G137:G140 K137:K140" xr:uid="{00000000-0002-0000-0700-000006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I217:J217 O217:P217 I222:J222" xr:uid="{00000000-0002-0000-0700-000007000000}">
      <formula1>"Select, Agree, Disagree, No Signature"</formula1>
    </dataValidation>
    <dataValidation type="list" allowBlank="1" showInputMessage="1" showErrorMessage="1" sqref="O222:P222 K715 K258:N258" xr:uid="{00000000-0002-0000-0700-000008000000}">
      <formula1>"Select, Yes, No"</formula1>
    </dataValidation>
    <dataValidation type="list" allowBlank="1" showInputMessage="1" showErrorMessage="1" sqref="I237:J237 O237:P237 I242:J242 O242:P242 I247:J247 O247:P247 I252:J252 O252:P252" xr:uid="{00000000-0002-0000-0700-000009000000}">
      <formula1>"Select, Present, Excused, Unexcused, Not Applicable "</formula1>
    </dataValidation>
    <dataValidation type="list" allowBlank="1" showInputMessage="1" showErrorMessage="1" sqref="O6" xr:uid="{00000000-0002-0000-07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700-00000B000000}">
      <formula1>"Select, Yes, No, Not Addressed"</formula1>
    </dataValidation>
    <dataValidation type="list" allowBlank="1" showInputMessage="1" showErrorMessage="1" sqref="N607:O607" xr:uid="{00000000-0002-0000-0700-00000C000000}">
      <formula1>"Select, Regular, Not Required, Adaptive, Not Addressed"</formula1>
    </dataValidation>
    <dataValidation type="list" allowBlank="1" showInputMessage="1" showErrorMessage="1" sqref="I612:J612" xr:uid="{00000000-0002-0000-0700-00000D000000}">
      <formula1>"Select, Not Applicable, Yes, Not Addressed"</formula1>
    </dataValidation>
    <dataValidation type="list" allowBlank="1" showInputMessage="1" showErrorMessage="1" sqref="I618:L618" xr:uid="{00000000-0002-0000-0700-00000E000000}">
      <formula1>"Select, With Accommodations, Without Accommodations, No Assessment Required, Not Addressed"</formula1>
    </dataValidation>
    <dataValidation type="list" allowBlank="1" showInputMessage="1" showErrorMessage="1" sqref="N624:O624 N628:O628 N632:O632 I650:J650 I665:J665 I681:J681 I693:J693 I705:J705" xr:uid="{00000000-0002-0000-0700-00000F000000}">
      <formula1>"Select, Yes, No, Not Addressed, Not Applicable"</formula1>
    </dataValidation>
    <dataValidation type="list" allowBlank="1" showInputMessage="1" showErrorMessage="1" sqref="H711:J711" xr:uid="{00000000-0002-0000-0700-000010000000}">
      <formula1>"Select, Meeting Notice, Individual Student Invite, Other, Not Addressed"</formula1>
    </dataValidation>
    <dataValidation type="list" allowBlank="1" showInputMessage="1" showErrorMessage="1" sqref="J730:Q730 J744:Q744 J758:Q758 J772:Q772 J786:Q786 J800:Q800" xr:uid="{00000000-0002-0000-0700-000011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700-000012000000}">
      <formula1>"Select, Accept, Reject, Not Addressed"</formula1>
    </dataValidation>
    <dataValidation type="date" operator="greaterThan" allowBlank="1" showInputMessage="1" showErrorMessage="1" sqref="M974:O974" xr:uid="{00000000-0002-0000-0700-000013000000}">
      <formula1>367</formula1>
    </dataValidation>
    <dataValidation type="list" allowBlank="1" showInputMessage="1" showErrorMessage="1" sqref="M972:O972" xr:uid="{00000000-0002-0000-0700-000014000000}">
      <formula1>"Select, Needed, Not Needed, To be Determined by..., Not Addressed"</formula1>
    </dataValidation>
    <dataValidation type="list" allowBlank="1" showInputMessage="1" showErrorMessage="1" sqref="G71:I82" xr:uid="{00000000-0002-0000-07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7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7'!A729:R813" display="Related Services. " xr:uid="{00000000-0004-0000-0700-000000000000}"/>
    <hyperlink ref="L1037:M1037" location="'File 7'!A2" display="Top of Page" xr:uid="{00000000-0004-0000-0700-000001000000}"/>
    <hyperlink ref="X7:AB7" location="'File 7'!A637:R669" display="For Transition Only Click Here" xr:uid="{00000000-0004-0000-0700-000002000000}"/>
    <hyperlink ref="K135:R135" location="'File 7'!A226:R254" display="Meeting Notice." xr:uid="{00000000-0004-0000-0700-000003000000}"/>
  </hyperlinks>
  <pageMargins left="0.25" right="0.25" top="0.75" bottom="0.75" header="0.3" footer="0.3"/>
  <pageSetup scale="86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H11536"/>
  <sheetViews>
    <sheetView showGridLines="0" zoomScaleNormal="100" workbookViewId="0">
      <pane ySplit="1" topLeftCell="A2" activePane="bottomLeft" state="frozen"/>
      <selection activeCell="A2" sqref="A2:S2"/>
      <selection pane="bottomLeft" activeCell="AS10" sqref="AS10"/>
    </sheetView>
  </sheetViews>
  <sheetFormatPr defaultColWidth="14.44140625" defaultRowHeight="15" customHeight="1" outlineLevelRow="1" x14ac:dyDescent="0.3"/>
  <cols>
    <col min="1" max="22" width="5.5546875" style="47" customWidth="1"/>
    <col min="23" max="28" width="5.5546875" style="167" customWidth="1"/>
    <col min="29" max="37" width="5.5546875" style="174" hidden="1" customWidth="1"/>
    <col min="38" max="40" width="5.5546875" style="174" customWidth="1"/>
    <col min="41" max="61" width="5.5546875" style="47" customWidth="1"/>
    <col min="62" max="16384" width="14.44140625" style="47"/>
  </cols>
  <sheetData>
    <row r="1" spans="1:60" ht="18" customHeight="1" x14ac:dyDescent="0.3">
      <c r="A1" s="777" t="str">
        <f>'Master Schedule'!A2</f>
        <v>[School District]</v>
      </c>
      <c r="B1" s="770"/>
      <c r="C1" s="770"/>
      <c r="D1" s="770"/>
      <c r="E1" s="778" t="str">
        <f>'Master Schedule'!C29</f>
        <v>File 8</v>
      </c>
      <c r="F1" s="770"/>
      <c r="G1" s="775" t="s">
        <v>43</v>
      </c>
      <c r="H1" s="770"/>
      <c r="I1" s="770"/>
      <c r="J1" s="769">
        <f>'Master Schedule'!E29</f>
        <v>0</v>
      </c>
      <c r="K1" s="770"/>
      <c r="L1" s="770"/>
      <c r="M1" s="775" t="s">
        <v>44</v>
      </c>
      <c r="N1" s="770"/>
      <c r="O1" s="770"/>
      <c r="P1" s="769">
        <f>'Master Schedule'!H29</f>
        <v>0</v>
      </c>
      <c r="Q1" s="770"/>
      <c r="R1" s="771"/>
      <c r="S1" s="772" t="s">
        <v>45</v>
      </c>
      <c r="T1" s="772"/>
      <c r="U1" s="773"/>
      <c r="V1" s="773"/>
      <c r="W1" s="419" t="s">
        <v>46</v>
      </c>
      <c r="X1" s="420"/>
      <c r="Y1" s="420"/>
      <c r="Z1" s="414" t="s">
        <v>47</v>
      </c>
      <c r="AA1" s="414"/>
      <c r="AB1" s="415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0" ht="28.95" customHeight="1" x14ac:dyDescent="0.3">
      <c r="A2" s="973" t="str">
        <f>'Master Schedule'!A1</f>
        <v>South Dakota Digital Compliance Review Collection Form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249"/>
      <c r="U2" s="743" t="str">
        <f>'Master Schedule'!AA1</f>
        <v>(version 8.24.19)</v>
      </c>
      <c r="V2" s="743"/>
      <c r="W2" s="743"/>
      <c r="X2" s="743"/>
      <c r="Y2" s="743"/>
      <c r="Z2" s="743"/>
      <c r="AA2" s="743"/>
      <c r="AB2" s="743"/>
      <c r="AC2" s="175"/>
      <c r="AO2" s="223"/>
      <c r="AP2" s="223"/>
      <c r="AQ2" s="223"/>
      <c r="AR2" s="223"/>
      <c r="AS2" s="223"/>
      <c r="AT2" s="223"/>
      <c r="AU2" s="223"/>
      <c r="AV2" s="223"/>
      <c r="AW2" s="223"/>
      <c r="AX2" s="223"/>
      <c r="AY2" s="223"/>
      <c r="AZ2" s="223"/>
      <c r="BA2" s="223"/>
      <c r="BB2" s="223"/>
      <c r="BC2" s="223"/>
      <c r="BD2" s="223"/>
      <c r="BE2" s="223"/>
      <c r="BF2" s="223"/>
      <c r="BG2" s="223"/>
      <c r="BH2" s="223"/>
    </row>
    <row r="3" spans="1:60" ht="18" customHeight="1" x14ac:dyDescent="0.3">
      <c r="A3" s="712" t="s">
        <v>48</v>
      </c>
      <c r="B3" s="713"/>
      <c r="C3" s="713"/>
      <c r="D3" s="714"/>
      <c r="E3" s="712" t="s">
        <v>49</v>
      </c>
      <c r="F3" s="713"/>
      <c r="G3" s="713"/>
      <c r="H3" s="713"/>
      <c r="I3" s="714"/>
      <c r="J3" s="712" t="s">
        <v>50</v>
      </c>
      <c r="K3" s="713"/>
      <c r="L3" s="713"/>
      <c r="M3" s="713"/>
      <c r="N3" s="714"/>
      <c r="O3" s="729" t="s">
        <v>51</v>
      </c>
      <c r="P3" s="730"/>
      <c r="Q3" s="730"/>
      <c r="R3" s="731"/>
      <c r="S3" s="712" t="s">
        <v>52</v>
      </c>
      <c r="T3" s="713"/>
      <c r="U3" s="713"/>
      <c r="V3" s="713"/>
      <c r="W3" s="714"/>
      <c r="X3" s="715" t="s">
        <v>53</v>
      </c>
      <c r="Y3" s="716"/>
      <c r="Z3" s="716"/>
      <c r="AA3" s="716"/>
      <c r="AB3" s="717"/>
      <c r="AC3" s="176"/>
      <c r="AO3" s="223"/>
      <c r="AP3" s="223"/>
      <c r="AQ3" s="223"/>
      <c r="AR3" s="223"/>
      <c r="AS3" s="223"/>
      <c r="AT3" s="223"/>
      <c r="AU3" s="223"/>
      <c r="AV3" s="223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</row>
    <row r="4" spans="1:60" s="3" customFormat="1" ht="28.2" customHeight="1" x14ac:dyDescent="0.3">
      <c r="A4" s="726">
        <f>'Master Schedule'!I19</f>
        <v>43703</v>
      </c>
      <c r="B4" s="727"/>
      <c r="C4" s="727"/>
      <c r="D4" s="728"/>
      <c r="E4" s="611">
        <f>'Master Schedule'!K29</f>
        <v>0</v>
      </c>
      <c r="F4" s="612"/>
      <c r="G4" s="612"/>
      <c r="H4" s="612"/>
      <c r="I4" s="613"/>
      <c r="J4" s="723">
        <f>'Master Schedule'!N29</f>
        <v>0</v>
      </c>
      <c r="K4" s="724"/>
      <c r="L4" s="724"/>
      <c r="M4" s="724"/>
      <c r="N4" s="725"/>
      <c r="O4" s="726">
        <f>'Master Schedule'!Q29</f>
        <v>0</v>
      </c>
      <c r="P4" s="727"/>
      <c r="Q4" s="727"/>
      <c r="R4" s="728"/>
      <c r="S4" s="726"/>
      <c r="T4" s="727"/>
      <c r="U4" s="727"/>
      <c r="V4" s="727"/>
      <c r="W4" s="728"/>
      <c r="X4" s="718">
        <f>'Master Schedule'!S29</f>
        <v>0</v>
      </c>
      <c r="Y4" s="719"/>
      <c r="Z4" s="719"/>
      <c r="AA4" s="719"/>
      <c r="AB4" s="720"/>
      <c r="AC4" s="177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</row>
    <row r="5" spans="1:60" ht="18" customHeight="1" x14ac:dyDescent="0.3">
      <c r="A5" s="712" t="s">
        <v>54</v>
      </c>
      <c r="B5" s="713"/>
      <c r="C5" s="713"/>
      <c r="D5" s="714"/>
      <c r="E5" s="712" t="s">
        <v>55</v>
      </c>
      <c r="F5" s="713"/>
      <c r="G5" s="713"/>
      <c r="H5" s="713"/>
      <c r="I5" s="714"/>
      <c r="J5" s="712" t="s">
        <v>56</v>
      </c>
      <c r="K5" s="713"/>
      <c r="L5" s="713"/>
      <c r="M5" s="713"/>
      <c r="N5" s="714"/>
      <c r="O5" s="614" t="s">
        <v>57</v>
      </c>
      <c r="P5" s="615"/>
      <c r="Q5" s="616" t="s">
        <v>58</v>
      </c>
      <c r="R5" s="617"/>
      <c r="S5" s="712" t="s">
        <v>59</v>
      </c>
      <c r="T5" s="713"/>
      <c r="U5" s="713"/>
      <c r="V5" s="713"/>
      <c r="W5" s="714"/>
      <c r="X5" s="713" t="s">
        <v>60</v>
      </c>
      <c r="Y5" s="713"/>
      <c r="Z5" s="713"/>
      <c r="AA5" s="713"/>
      <c r="AB5" s="714"/>
      <c r="AC5" s="176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</row>
    <row r="6" spans="1:60" s="94" customFormat="1" ht="18" customHeight="1" x14ac:dyDescent="0.3">
      <c r="A6" s="602" t="s">
        <v>61</v>
      </c>
      <c r="B6" s="609"/>
      <c r="C6" s="609"/>
      <c r="D6" s="610"/>
      <c r="E6" s="608" t="str">
        <f>'Master Schedule'!A2</f>
        <v>[School District]</v>
      </c>
      <c r="F6" s="609"/>
      <c r="G6" s="609"/>
      <c r="H6" s="609"/>
      <c r="I6" s="610"/>
      <c r="J6" s="602"/>
      <c r="K6" s="603"/>
      <c r="L6" s="603"/>
      <c r="M6" s="603"/>
      <c r="N6" s="604"/>
      <c r="O6" s="372" t="s">
        <v>62</v>
      </c>
      <c r="P6" s="373"/>
      <c r="Q6" s="376">
        <f ca="1">INT(YEARFRAC(O4,TODAY()))</f>
        <v>119</v>
      </c>
      <c r="R6" s="377"/>
      <c r="S6" s="739"/>
      <c r="T6" s="740"/>
      <c r="U6" s="740"/>
      <c r="V6" s="740"/>
      <c r="W6" s="741"/>
      <c r="X6" s="721">
        <f>'Master Schedule'!V29</f>
        <v>0</v>
      </c>
      <c r="Y6" s="721"/>
      <c r="Z6" s="721"/>
      <c r="AA6" s="721"/>
      <c r="AB6" s="722"/>
      <c r="AC6" s="179"/>
      <c r="AD6" s="179"/>
      <c r="AE6" s="179"/>
      <c r="AF6" s="179"/>
      <c r="AG6" s="179"/>
      <c r="AH6" s="179"/>
      <c r="AI6" s="179"/>
      <c r="AJ6" s="180"/>
      <c r="AK6" s="180"/>
      <c r="AL6" s="180"/>
      <c r="AM6" s="180"/>
      <c r="AN6" s="180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customFormat="1" ht="10.199999999999999" customHeight="1" x14ac:dyDescent="0.3">
      <c r="A7" s="611"/>
      <c r="B7" s="612"/>
      <c r="C7" s="612"/>
      <c r="D7" s="613"/>
      <c r="E7" s="611"/>
      <c r="F7" s="612"/>
      <c r="G7" s="612"/>
      <c r="H7" s="612"/>
      <c r="I7" s="613"/>
      <c r="J7" s="605"/>
      <c r="K7" s="606"/>
      <c r="L7" s="606"/>
      <c r="M7" s="606"/>
      <c r="N7" s="607"/>
      <c r="O7" s="374"/>
      <c r="P7" s="375"/>
      <c r="Q7" s="378"/>
      <c r="R7" s="379"/>
      <c r="S7" s="726"/>
      <c r="T7" s="727"/>
      <c r="U7" s="727"/>
      <c r="V7" s="727"/>
      <c r="W7" s="728"/>
      <c r="X7" s="737" t="s">
        <v>63</v>
      </c>
      <c r="Y7" s="737"/>
      <c r="Z7" s="737"/>
      <c r="AA7" s="737"/>
      <c r="AB7" s="738"/>
      <c r="AC7" s="181"/>
      <c r="AD7" s="181"/>
      <c r="AE7" s="181"/>
      <c r="AF7" s="181"/>
      <c r="AG7" s="181"/>
      <c r="AH7" s="181"/>
      <c r="AI7" s="181"/>
      <c r="AJ7" s="174"/>
      <c r="AK7" s="174"/>
      <c r="AL7" s="174"/>
      <c r="AM7" s="174"/>
      <c r="AN7" s="174"/>
      <c r="AO7" s="223"/>
      <c r="AP7" s="223"/>
      <c r="AQ7" s="223"/>
      <c r="AR7" s="223"/>
      <c r="AS7" s="223"/>
      <c r="AT7" s="223"/>
      <c r="AU7" s="223"/>
      <c r="AV7" s="223"/>
      <c r="AW7" s="223"/>
      <c r="AX7" s="223"/>
    </row>
    <row r="8" spans="1:60" customFormat="1" ht="10.5" customHeight="1" x14ac:dyDescent="0.3">
      <c r="A8" s="229"/>
      <c r="B8" s="24"/>
      <c r="C8" s="24"/>
      <c r="D8" s="25"/>
      <c r="E8" s="24"/>
      <c r="F8" s="24"/>
      <c r="G8" s="229"/>
      <c r="H8" s="24"/>
      <c r="I8" s="24"/>
      <c r="J8" s="24"/>
      <c r="K8" s="229"/>
      <c r="L8" s="24"/>
      <c r="M8" s="219"/>
      <c r="N8" s="24"/>
      <c r="O8" s="24"/>
      <c r="P8" s="219"/>
      <c r="Q8" s="92"/>
      <c r="R8" s="92"/>
      <c r="S8" s="93"/>
      <c r="T8" s="93"/>
      <c r="U8" s="93"/>
      <c r="V8" s="93"/>
      <c r="W8" s="168"/>
      <c r="X8" s="195"/>
      <c r="Y8" s="195"/>
      <c r="Z8" s="195"/>
      <c r="AA8" s="195"/>
      <c r="AB8" s="195"/>
      <c r="AC8" s="181"/>
      <c r="AD8" s="181"/>
      <c r="AE8" s="181"/>
      <c r="AF8" s="181"/>
      <c r="AG8" s="181"/>
      <c r="AH8" s="181"/>
      <c r="AI8" s="181"/>
      <c r="AJ8" s="174"/>
      <c r="AK8" s="174"/>
      <c r="AL8" s="174"/>
      <c r="AM8" s="174"/>
      <c r="AN8" s="174"/>
      <c r="AO8" s="223"/>
      <c r="AP8" s="223"/>
      <c r="AQ8" s="223"/>
      <c r="AR8" s="223"/>
      <c r="AS8" s="223"/>
      <c r="AT8" s="223"/>
      <c r="AU8" s="223"/>
      <c r="AV8" s="223"/>
      <c r="AW8" s="223"/>
      <c r="AX8" s="223"/>
    </row>
    <row r="9" spans="1:60" ht="18" customHeight="1" x14ac:dyDescent="0.3">
      <c r="A9" s="687" t="str">
        <f>HYPERLINK("http://sdlegislature.gov/Rules/DisplayRule.aspx?Rule=24:05","Subsection Title and 
Corresponding ARSD Links ")</f>
        <v xml:space="preserve">Subsection Title and 
Corresponding ARSD Links </v>
      </c>
      <c r="B9" s="688"/>
      <c r="C9" s="688"/>
      <c r="D9" s="688"/>
      <c r="E9" s="688"/>
      <c r="F9" s="688"/>
      <c r="G9" s="572" t="s">
        <v>64</v>
      </c>
      <c r="H9" s="573"/>
      <c r="I9" s="573"/>
      <c r="J9" s="573"/>
      <c r="K9" s="581" t="s">
        <v>65</v>
      </c>
      <c r="L9" s="582"/>
      <c r="M9" s="582"/>
      <c r="N9" s="583"/>
      <c r="O9" s="578" t="s">
        <v>66</v>
      </c>
      <c r="P9" s="578"/>
      <c r="Q9" s="578"/>
      <c r="R9" s="578"/>
      <c r="S9" s="744" t="s">
        <v>45</v>
      </c>
      <c r="T9" s="745"/>
      <c r="U9" s="745"/>
      <c r="V9" s="746"/>
      <c r="W9" s="419" t="s">
        <v>46</v>
      </c>
      <c r="X9" s="420"/>
      <c r="Y9" s="420"/>
      <c r="Z9" s="414" t="s">
        <v>47</v>
      </c>
      <c r="AA9" s="414"/>
      <c r="AB9" s="415"/>
      <c r="AC9" s="176"/>
      <c r="AD9" s="176"/>
      <c r="AE9" s="176"/>
      <c r="AF9" s="176"/>
      <c r="AG9" s="181"/>
      <c r="AH9" s="176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</row>
    <row r="10" spans="1:60" ht="18" customHeight="1" x14ac:dyDescent="0.3">
      <c r="A10" s="689"/>
      <c r="B10" s="661"/>
      <c r="C10" s="661"/>
      <c r="D10" s="661"/>
      <c r="E10" s="661"/>
      <c r="F10" s="661"/>
      <c r="G10" s="574" t="s">
        <v>67</v>
      </c>
      <c r="H10" s="575"/>
      <c r="I10" s="575"/>
      <c r="J10" s="575"/>
      <c r="K10" s="52"/>
      <c r="L10" s="384" t="s">
        <v>68</v>
      </c>
      <c r="M10" s="386"/>
      <c r="N10" s="29"/>
      <c r="O10" s="579"/>
      <c r="P10" s="579"/>
      <c r="Q10" s="579"/>
      <c r="R10" s="579"/>
      <c r="S10" s="747" t="s">
        <v>69</v>
      </c>
      <c r="T10" s="748"/>
      <c r="U10" s="748"/>
      <c r="V10" s="749"/>
      <c r="W10" s="416" t="s">
        <v>70</v>
      </c>
      <c r="X10" s="417"/>
      <c r="Y10" s="418"/>
      <c r="Z10" s="413" t="s">
        <v>71</v>
      </c>
      <c r="AA10" s="413"/>
      <c r="AB10" s="413"/>
      <c r="AC10" s="176"/>
      <c r="AD10" s="176"/>
      <c r="AE10" s="176"/>
      <c r="AF10" s="176"/>
      <c r="AG10" s="181"/>
      <c r="AH10" s="176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</row>
    <row r="11" spans="1:60" ht="18" customHeight="1" x14ac:dyDescent="0.3">
      <c r="A11" s="690"/>
      <c r="B11" s="529"/>
      <c r="C11" s="529"/>
      <c r="D11" s="529"/>
      <c r="E11" s="529"/>
      <c r="F11" s="529"/>
      <c r="G11" s="576"/>
      <c r="H11" s="577"/>
      <c r="I11" s="577"/>
      <c r="J11" s="577"/>
      <c r="K11" s="584" t="s">
        <v>72</v>
      </c>
      <c r="L11" s="585"/>
      <c r="M11" s="585"/>
      <c r="N11" s="586"/>
      <c r="O11" s="580"/>
      <c r="P11" s="580"/>
      <c r="Q11" s="580"/>
      <c r="R11" s="580"/>
      <c r="S11" s="750"/>
      <c r="T11" s="751"/>
      <c r="U11" s="751"/>
      <c r="V11" s="752"/>
      <c r="W11" s="416"/>
      <c r="X11" s="417"/>
      <c r="Y11" s="418"/>
      <c r="Z11" s="413"/>
      <c r="AA11" s="413"/>
      <c r="AB11" s="413"/>
      <c r="AC11" s="176"/>
      <c r="AD11" s="176"/>
      <c r="AE11" s="176"/>
      <c r="AF11" s="176"/>
      <c r="AG11" s="181"/>
      <c r="AH11" s="176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</row>
    <row r="12" spans="1:60" ht="4.5" customHeight="1" x14ac:dyDescent="0.3">
      <c r="A12" s="706"/>
      <c r="B12" s="661"/>
      <c r="C12" s="661"/>
      <c r="D12" s="661"/>
      <c r="E12" s="661"/>
      <c r="F12" s="661"/>
      <c r="G12" s="661"/>
      <c r="H12" s="661"/>
      <c r="I12" s="661"/>
      <c r="J12" s="661"/>
      <c r="K12" s="661"/>
      <c r="L12" s="661"/>
      <c r="M12" s="661"/>
      <c r="N12" s="661"/>
      <c r="O12" s="661"/>
      <c r="P12" s="661"/>
      <c r="Q12" s="661"/>
      <c r="R12" s="661"/>
      <c r="S12" s="661"/>
      <c r="T12" s="661"/>
      <c r="U12" s="661"/>
      <c r="V12" s="661"/>
      <c r="W12" s="166"/>
      <c r="X12" s="166"/>
      <c r="Y12" s="166"/>
      <c r="Z12" s="166"/>
      <c r="AA12" s="166"/>
      <c r="AB12" s="166"/>
      <c r="AC12" s="176"/>
      <c r="AD12" s="176"/>
      <c r="AE12" s="176"/>
      <c r="AF12" s="176"/>
      <c r="AG12" s="176"/>
      <c r="AH12" s="176"/>
      <c r="AO12" s="223"/>
      <c r="AP12" s="223"/>
      <c r="AQ12" s="223"/>
      <c r="AR12" s="223"/>
      <c r="AS12" s="223"/>
      <c r="AT12" s="223"/>
      <c r="AU12" s="223"/>
      <c r="AV12" s="223"/>
      <c r="AW12" s="223"/>
      <c r="AX12" s="223"/>
      <c r="AY12" s="223"/>
      <c r="AZ12" s="223"/>
      <c r="BA12" s="223"/>
      <c r="BB12" s="223"/>
      <c r="BC12" s="223"/>
      <c r="BD12" s="223"/>
      <c r="BE12" s="223"/>
      <c r="BF12" s="223"/>
      <c r="BG12" s="223"/>
      <c r="BH12" s="223"/>
    </row>
    <row r="13" spans="1:60" ht="19.5" customHeight="1" x14ac:dyDescent="0.3">
      <c r="A13" s="707" t="s">
        <v>73</v>
      </c>
      <c r="B13" s="708"/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8"/>
      <c r="O13" s="708"/>
      <c r="P13" s="708"/>
      <c r="Q13" s="708"/>
      <c r="R13" s="709"/>
      <c r="S13" s="665" t="str">
        <f>IFERROR(AE16/AD16,"N/A")</f>
        <v>N/A</v>
      </c>
      <c r="T13" s="666"/>
      <c r="U13" s="667"/>
      <c r="V13" s="668"/>
      <c r="W13" s="657"/>
      <c r="X13" s="658"/>
      <c r="Y13" s="658"/>
      <c r="Z13" s="408"/>
      <c r="AA13" s="409"/>
      <c r="AB13" s="410"/>
      <c r="AC13" s="176"/>
      <c r="AD13" s="176"/>
      <c r="AE13" s="176"/>
      <c r="AF13" s="176"/>
      <c r="AG13" s="176"/>
      <c r="AH13" s="176"/>
      <c r="AO13" s="223"/>
      <c r="AP13" s="223"/>
      <c r="AQ13" s="223"/>
      <c r="AR13" s="223"/>
      <c r="AS13" s="223"/>
      <c r="AT13" s="223"/>
      <c r="AU13" s="223"/>
      <c r="AV13" s="223"/>
      <c r="AW13" s="223"/>
      <c r="AX13" s="223"/>
      <c r="AY13" s="223"/>
      <c r="AZ13" s="223"/>
      <c r="BA13" s="223"/>
      <c r="BB13" s="223"/>
      <c r="BC13" s="223"/>
      <c r="BD13" s="223"/>
      <c r="BE13" s="223"/>
      <c r="BF13" s="223"/>
      <c r="BG13" s="223"/>
      <c r="BH13" s="223"/>
    </row>
    <row r="14" spans="1:60" ht="18" customHeight="1" x14ac:dyDescent="0.3">
      <c r="A14" s="451" t="str">
        <f>HYPERLINK("http://sdlegislature.gov/Rules/DisplayRule.aspx?Rule=24:05:29:15","Record of Access
(24:05:29:15)")</f>
        <v>Record of Access
(24:05:29:15)</v>
      </c>
      <c r="B14" s="660"/>
      <c r="C14" s="660"/>
      <c r="D14" s="660"/>
      <c r="E14" s="660"/>
      <c r="F14" s="669"/>
      <c r="G14" s="710"/>
      <c r="H14" s="710"/>
      <c r="I14" s="710"/>
      <c r="J14" s="710"/>
      <c r="K14" s="710"/>
      <c r="L14" s="710"/>
      <c r="M14" s="710"/>
      <c r="N14" s="710"/>
      <c r="O14" s="710"/>
      <c r="P14" s="710"/>
      <c r="Q14" s="710"/>
      <c r="R14" s="711"/>
      <c r="S14" s="387"/>
      <c r="T14" s="388"/>
      <c r="U14" s="388"/>
      <c r="V14" s="389"/>
      <c r="W14" s="416"/>
      <c r="X14" s="417"/>
      <c r="Y14" s="418"/>
      <c r="Z14" s="413"/>
      <c r="AA14" s="413"/>
      <c r="AB14" s="413"/>
      <c r="AC14" s="176"/>
      <c r="AG14" s="176"/>
      <c r="AH14" s="176"/>
      <c r="AO14" s="223"/>
      <c r="AP14" s="223"/>
      <c r="AQ14" s="223"/>
      <c r="AR14" s="223"/>
      <c r="AS14" s="223"/>
      <c r="AT14" s="223"/>
      <c r="AU14" s="223"/>
      <c r="AV14" s="223"/>
      <c r="AW14" s="223"/>
      <c r="AX14" s="223"/>
      <c r="AY14" s="223"/>
      <c r="AZ14" s="223"/>
      <c r="BA14" s="223"/>
      <c r="BB14" s="223"/>
      <c r="BC14" s="223"/>
      <c r="BD14" s="223"/>
      <c r="BE14" s="223"/>
      <c r="BF14" s="223"/>
      <c r="BG14" s="223"/>
      <c r="BH14" s="223"/>
    </row>
    <row r="15" spans="1:60" ht="18" customHeight="1" x14ac:dyDescent="0.3">
      <c r="A15" s="454"/>
      <c r="B15" s="661"/>
      <c r="C15" s="661"/>
      <c r="D15" s="661"/>
      <c r="E15" s="661"/>
      <c r="F15" s="672"/>
      <c r="G15" s="710"/>
      <c r="H15" s="710"/>
      <c r="I15" s="710"/>
      <c r="J15" s="710"/>
      <c r="K15" s="710"/>
      <c r="L15" s="710"/>
      <c r="M15" s="710"/>
      <c r="N15" s="710"/>
      <c r="O15" s="710"/>
      <c r="P15" s="710"/>
      <c r="Q15" s="710"/>
      <c r="R15" s="711"/>
      <c r="S15" s="43"/>
      <c r="T15" s="370" t="s">
        <v>68</v>
      </c>
      <c r="U15" s="371"/>
      <c r="V15" s="50"/>
      <c r="W15" s="416"/>
      <c r="X15" s="417"/>
      <c r="Y15" s="418"/>
      <c r="Z15" s="413"/>
      <c r="AA15" s="413"/>
      <c r="AB15" s="413"/>
      <c r="AC15" s="169"/>
      <c r="AD15" s="176"/>
      <c r="AE15" s="176" t="str">
        <f>T15</f>
        <v>Select</v>
      </c>
      <c r="AF15" s="176" t="str">
        <f>T15</f>
        <v>Select</v>
      </c>
      <c r="AG15" s="176"/>
      <c r="AH15" s="176"/>
      <c r="AO15" s="223"/>
      <c r="AP15" s="223"/>
      <c r="AQ15" s="223"/>
      <c r="AR15" s="223"/>
      <c r="AS15" s="223"/>
      <c r="AT15" s="223"/>
      <c r="AU15" s="223"/>
      <c r="AV15" s="223"/>
      <c r="AW15" s="223"/>
      <c r="AX15" s="223"/>
      <c r="AY15" s="223"/>
      <c r="AZ15" s="223"/>
      <c r="BA15" s="223"/>
      <c r="BB15" s="223"/>
      <c r="BC15" s="223"/>
      <c r="BD15" s="223"/>
      <c r="BE15" s="223"/>
      <c r="BF15" s="223"/>
      <c r="BG15" s="223"/>
      <c r="BH15" s="223"/>
    </row>
    <row r="16" spans="1:60" ht="18" customHeight="1" x14ac:dyDescent="0.3">
      <c r="A16" s="673"/>
      <c r="B16" s="674"/>
      <c r="C16" s="674"/>
      <c r="D16" s="674"/>
      <c r="E16" s="674"/>
      <c r="F16" s="675"/>
      <c r="G16" s="710"/>
      <c r="H16" s="710"/>
      <c r="I16" s="710"/>
      <c r="J16" s="710"/>
      <c r="K16" s="710"/>
      <c r="L16" s="710"/>
      <c r="M16" s="710"/>
      <c r="N16" s="710"/>
      <c r="O16" s="710"/>
      <c r="P16" s="710"/>
      <c r="Q16" s="710"/>
      <c r="R16" s="711"/>
      <c r="S16" s="393"/>
      <c r="T16" s="394"/>
      <c r="U16" s="394"/>
      <c r="V16" s="395"/>
      <c r="W16" s="416"/>
      <c r="X16" s="417"/>
      <c r="Y16" s="418"/>
      <c r="Z16" s="413"/>
      <c r="AA16" s="413"/>
      <c r="AB16" s="413"/>
      <c r="AC16" s="170"/>
      <c r="AD16" s="176">
        <f>AE16+AF16</f>
        <v>0</v>
      </c>
      <c r="AE16" s="182">
        <f>COUNTIF(AE15,"Yes")*3</f>
        <v>0</v>
      </c>
      <c r="AF16" s="182">
        <f>COUNTIF(AF15,"No")*3</f>
        <v>0</v>
      </c>
      <c r="AG16" s="182"/>
      <c r="AH16" s="176"/>
      <c r="AO16" s="223"/>
      <c r="AP16" s="223"/>
      <c r="AQ16" s="223"/>
      <c r="AR16" s="223"/>
      <c r="AS16" s="223"/>
      <c r="AT16" s="223"/>
      <c r="AU16" s="223"/>
      <c r="AV16" s="223"/>
      <c r="AW16" s="223"/>
      <c r="AX16" s="223"/>
      <c r="AY16" s="223"/>
      <c r="AZ16" s="223"/>
      <c r="BA16" s="223"/>
      <c r="BB16" s="223"/>
      <c r="BC16" s="223"/>
      <c r="BD16" s="223"/>
      <c r="BE16" s="223"/>
      <c r="BF16" s="223"/>
      <c r="BG16" s="223"/>
      <c r="BH16" s="223"/>
    </row>
    <row r="17" spans="1:51" ht="4.5" customHeight="1" x14ac:dyDescent="0.3">
      <c r="A17" s="659"/>
      <c r="B17" s="660"/>
      <c r="C17" s="660"/>
      <c r="D17" s="660"/>
      <c r="E17" s="660"/>
      <c r="F17" s="660"/>
      <c r="G17" s="660"/>
      <c r="H17" s="660"/>
      <c r="I17" s="660"/>
      <c r="J17" s="660"/>
      <c r="K17" s="660"/>
      <c r="L17" s="660"/>
      <c r="M17" s="660"/>
      <c r="N17" s="660"/>
      <c r="O17" s="660"/>
      <c r="P17" s="660"/>
      <c r="Q17" s="660"/>
      <c r="R17" s="660"/>
      <c r="S17" s="661"/>
      <c r="T17" s="661"/>
      <c r="U17" s="661"/>
      <c r="V17" s="661"/>
      <c r="W17" s="166"/>
      <c r="X17" s="166"/>
      <c r="Y17" s="166"/>
      <c r="Z17" s="166"/>
      <c r="AA17" s="166"/>
      <c r="AB17" s="166"/>
      <c r="AC17" s="176"/>
      <c r="AD17" s="176"/>
      <c r="AE17" s="176"/>
      <c r="AF17" s="176"/>
      <c r="AG17" s="176"/>
      <c r="AH17" s="176"/>
      <c r="AO17" s="223"/>
      <c r="AP17" s="223"/>
      <c r="AQ17" s="223"/>
      <c r="AR17" s="223"/>
      <c r="AS17" s="223"/>
      <c r="AT17" s="223"/>
      <c r="AU17" s="223"/>
      <c r="AV17" s="223"/>
      <c r="AW17" s="223"/>
      <c r="AX17" s="223"/>
      <c r="AY17" s="223"/>
    </row>
    <row r="18" spans="1:51" ht="19.5" customHeight="1" x14ac:dyDescent="0.35">
      <c r="A18" s="662" t="s">
        <v>74</v>
      </c>
      <c r="B18" s="663"/>
      <c r="C18" s="663"/>
      <c r="D18" s="663"/>
      <c r="E18" s="663"/>
      <c r="F18" s="663"/>
      <c r="G18" s="663"/>
      <c r="H18" s="663"/>
      <c r="I18" s="663"/>
      <c r="J18" s="663"/>
      <c r="K18" s="663"/>
      <c r="L18" s="663"/>
      <c r="M18" s="663"/>
      <c r="N18" s="663"/>
      <c r="O18" s="663"/>
      <c r="P18" s="663"/>
      <c r="Q18" s="663"/>
      <c r="R18" s="664"/>
      <c r="S18" s="665" t="str">
        <f>IFERROR(AE22/AD22,"N/A")</f>
        <v>N/A</v>
      </c>
      <c r="T18" s="666"/>
      <c r="U18" s="667"/>
      <c r="V18" s="668"/>
      <c r="W18" s="657"/>
      <c r="X18" s="658"/>
      <c r="Y18" s="658"/>
      <c r="Z18" s="408"/>
      <c r="AA18" s="409"/>
      <c r="AB18" s="410"/>
      <c r="AC18" s="176"/>
      <c r="AD18" s="176"/>
      <c r="AE18" s="176"/>
      <c r="AF18" s="176"/>
      <c r="AG18" s="176"/>
      <c r="AH18" s="176"/>
      <c r="AO18" s="223"/>
      <c r="AP18" s="223"/>
      <c r="AQ18" s="223"/>
      <c r="AR18" s="223"/>
      <c r="AS18" s="223"/>
      <c r="AT18" s="234"/>
      <c r="AU18" s="234"/>
      <c r="AV18" s="234"/>
      <c r="AW18" s="234"/>
      <c r="AX18" s="234"/>
      <c r="AY18" s="234"/>
    </row>
    <row r="19" spans="1:51" ht="18" customHeight="1" x14ac:dyDescent="0.3">
      <c r="A19" s="451" t="str">
        <f>HYPERLINK("http://sdlegislature.gov/Rules/DisplayRule.aspx?Rule=24:05:24:01","Referral Document
(initial only)
(24:05:24:01)")</f>
        <v>Referral Document
(initial only)
(24:05:24:01)</v>
      </c>
      <c r="B19" s="660"/>
      <c r="C19" s="660"/>
      <c r="D19" s="660"/>
      <c r="E19" s="660"/>
      <c r="F19" s="669"/>
      <c r="G19" s="676" t="s">
        <v>75</v>
      </c>
      <c r="H19" s="653"/>
      <c r="I19" s="677"/>
      <c r="J19" s="678"/>
      <c r="K19" s="539"/>
      <c r="L19" s="539"/>
      <c r="M19" s="679" t="s">
        <v>76</v>
      </c>
      <c r="N19" s="679"/>
      <c r="O19" s="679"/>
      <c r="P19" s="679"/>
      <c r="Q19" s="679"/>
      <c r="R19" s="680"/>
      <c r="S19" s="387"/>
      <c r="T19" s="388"/>
      <c r="U19" s="388"/>
      <c r="V19" s="389"/>
      <c r="W19" s="416"/>
      <c r="X19" s="417"/>
      <c r="Y19" s="418"/>
      <c r="Z19" s="413"/>
      <c r="AA19" s="413"/>
      <c r="AB19" s="413"/>
      <c r="AC19" s="176"/>
      <c r="AD19" s="176"/>
      <c r="AE19" s="176"/>
      <c r="AF19" s="176"/>
      <c r="AG19" s="176"/>
      <c r="AH19" s="176"/>
      <c r="AO19" s="223"/>
      <c r="AP19" s="223"/>
      <c r="AQ19" s="223"/>
      <c r="AR19" s="223"/>
      <c r="AS19" s="223"/>
      <c r="AT19" s="234"/>
      <c r="AU19" s="234"/>
      <c r="AV19" s="234"/>
      <c r="AW19" s="234"/>
      <c r="AX19" s="234"/>
      <c r="AY19" s="234"/>
    </row>
    <row r="20" spans="1:51" ht="18" customHeight="1" x14ac:dyDescent="0.3">
      <c r="A20" s="670"/>
      <c r="B20" s="671"/>
      <c r="C20" s="671"/>
      <c r="D20" s="671"/>
      <c r="E20" s="671"/>
      <c r="F20" s="672"/>
      <c r="G20" s="695" t="s">
        <v>77</v>
      </c>
      <c r="H20" s="696"/>
      <c r="I20" s="696"/>
      <c r="J20" s="697"/>
      <c r="K20" s="681"/>
      <c r="L20" s="682"/>
      <c r="M20" s="682"/>
      <c r="N20" s="684"/>
      <c r="O20" s="681"/>
      <c r="P20" s="682"/>
      <c r="Q20" s="682"/>
      <c r="R20" s="682"/>
      <c r="S20" s="390"/>
      <c r="T20" s="391"/>
      <c r="U20" s="391"/>
      <c r="V20" s="392"/>
      <c r="W20" s="416"/>
      <c r="X20" s="417"/>
      <c r="Y20" s="418"/>
      <c r="Z20" s="413"/>
      <c r="AA20" s="413"/>
      <c r="AB20" s="413"/>
      <c r="AC20" s="176"/>
      <c r="AG20" s="176"/>
      <c r="AH20" s="176"/>
      <c r="AO20" s="223"/>
      <c r="AP20" s="223"/>
      <c r="AQ20" s="223"/>
      <c r="AR20" s="223"/>
      <c r="AS20" s="223"/>
      <c r="AT20" s="234"/>
      <c r="AU20" s="234"/>
      <c r="AV20" s="234"/>
      <c r="AW20" s="234"/>
      <c r="AX20" s="234"/>
      <c r="AY20" s="234"/>
    </row>
    <row r="21" spans="1:51" ht="18" customHeight="1" x14ac:dyDescent="0.3">
      <c r="A21" s="670"/>
      <c r="B21" s="671"/>
      <c r="C21" s="671"/>
      <c r="D21" s="671"/>
      <c r="E21" s="671"/>
      <c r="F21" s="672"/>
      <c r="G21" s="683"/>
      <c r="H21" s="682"/>
      <c r="I21" s="682"/>
      <c r="J21" s="684"/>
      <c r="K21" s="681"/>
      <c r="L21" s="682"/>
      <c r="M21" s="682"/>
      <c r="N21" s="684"/>
      <c r="O21" s="681"/>
      <c r="P21" s="682"/>
      <c r="Q21" s="682"/>
      <c r="R21" s="682"/>
      <c r="S21" s="43"/>
      <c r="T21" s="370" t="s">
        <v>68</v>
      </c>
      <c r="U21" s="371"/>
      <c r="V21" s="50"/>
      <c r="W21" s="416"/>
      <c r="X21" s="417"/>
      <c r="Y21" s="418"/>
      <c r="Z21" s="413"/>
      <c r="AA21" s="413"/>
      <c r="AB21" s="413"/>
      <c r="AC21" s="176"/>
      <c r="AD21" s="176"/>
      <c r="AE21" s="176" t="str">
        <f>T21</f>
        <v>Select</v>
      </c>
      <c r="AF21" s="176" t="str">
        <f>T21</f>
        <v>Select</v>
      </c>
      <c r="AG21" s="182"/>
      <c r="AH21" s="176"/>
      <c r="AO21" s="223"/>
      <c r="AP21" s="223"/>
      <c r="AQ21" s="223"/>
      <c r="AR21" s="223"/>
      <c r="AS21" s="223"/>
      <c r="AT21" s="234"/>
      <c r="AU21" s="234"/>
      <c r="AV21" s="234"/>
      <c r="AW21" s="234"/>
      <c r="AX21" s="234"/>
      <c r="AY21" s="234"/>
    </row>
    <row r="22" spans="1:51" ht="18" customHeight="1" x14ac:dyDescent="0.3">
      <c r="A22" s="670"/>
      <c r="B22" s="671"/>
      <c r="C22" s="671"/>
      <c r="D22" s="671"/>
      <c r="E22" s="671"/>
      <c r="F22" s="672"/>
      <c r="G22" s="683"/>
      <c r="H22" s="682"/>
      <c r="I22" s="682"/>
      <c r="J22" s="684"/>
      <c r="K22" s="681"/>
      <c r="L22" s="682"/>
      <c r="M22" s="682"/>
      <c r="N22" s="684"/>
      <c r="O22" s="681"/>
      <c r="P22" s="682"/>
      <c r="Q22" s="682"/>
      <c r="R22" s="682"/>
      <c r="S22" s="390"/>
      <c r="T22" s="391"/>
      <c r="U22" s="391"/>
      <c r="V22" s="392"/>
      <c r="W22" s="416"/>
      <c r="X22" s="417"/>
      <c r="Y22" s="418"/>
      <c r="Z22" s="413"/>
      <c r="AA22" s="413"/>
      <c r="AB22" s="413"/>
      <c r="AC22" s="176"/>
      <c r="AD22" s="176">
        <f>AE22+AF22</f>
        <v>0</v>
      </c>
      <c r="AE22" s="182">
        <f>COUNTIF(AE19:AE21,"Yes")*3</f>
        <v>0</v>
      </c>
      <c r="AF22" s="182">
        <f>COUNTIF(AF19:AF21,"No")*3</f>
        <v>0</v>
      </c>
      <c r="AG22" s="176"/>
      <c r="AH22" s="176"/>
      <c r="AO22" s="223"/>
      <c r="AP22" s="223"/>
      <c r="AQ22" s="223"/>
      <c r="AR22" s="223"/>
      <c r="AS22" s="223"/>
      <c r="AT22" s="234"/>
      <c r="AU22" s="234"/>
      <c r="AV22" s="234"/>
      <c r="AW22" s="234"/>
      <c r="AX22" s="234"/>
      <c r="AY22" s="234"/>
    </row>
    <row r="23" spans="1:51" ht="18" customHeight="1" x14ac:dyDescent="0.3">
      <c r="A23" s="670"/>
      <c r="B23" s="671"/>
      <c r="C23" s="671"/>
      <c r="D23" s="671"/>
      <c r="E23" s="671"/>
      <c r="F23" s="672"/>
      <c r="G23" s="691"/>
      <c r="H23" s="692"/>
      <c r="I23" s="692"/>
      <c r="J23" s="693"/>
      <c r="K23" s="694"/>
      <c r="L23" s="692"/>
      <c r="M23" s="692"/>
      <c r="N23" s="693"/>
      <c r="O23" s="694"/>
      <c r="P23" s="692"/>
      <c r="Q23" s="692"/>
      <c r="R23" s="692"/>
      <c r="S23" s="390"/>
      <c r="T23" s="391"/>
      <c r="U23" s="391"/>
      <c r="V23" s="392"/>
      <c r="W23" s="416"/>
      <c r="X23" s="417"/>
      <c r="Y23" s="418"/>
      <c r="Z23" s="413"/>
      <c r="AA23" s="413"/>
      <c r="AB23" s="413"/>
      <c r="AC23" s="176"/>
      <c r="AD23" s="176"/>
      <c r="AE23" s="176"/>
      <c r="AF23" s="176"/>
      <c r="AG23" s="176"/>
      <c r="AH23" s="176"/>
      <c r="AO23" s="223"/>
      <c r="AP23" s="223"/>
      <c r="AQ23" s="223"/>
      <c r="AR23" s="223"/>
      <c r="AS23" s="223"/>
      <c r="AT23" s="234"/>
      <c r="AU23" s="234"/>
      <c r="AV23" s="234"/>
      <c r="AW23" s="234"/>
      <c r="AX23" s="234"/>
      <c r="AY23" s="234"/>
    </row>
    <row r="24" spans="1:51" ht="18" customHeight="1" x14ac:dyDescent="0.3">
      <c r="A24" s="673"/>
      <c r="B24" s="674"/>
      <c r="C24" s="674"/>
      <c r="D24" s="674"/>
      <c r="E24" s="674"/>
      <c r="F24" s="675"/>
      <c r="G24" s="484" t="s">
        <v>78</v>
      </c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698"/>
      <c r="S24" s="393"/>
      <c r="T24" s="394"/>
      <c r="U24" s="394"/>
      <c r="V24" s="395"/>
      <c r="W24" s="416"/>
      <c r="X24" s="417"/>
      <c r="Y24" s="418"/>
      <c r="Z24" s="413"/>
      <c r="AA24" s="413"/>
      <c r="AB24" s="413"/>
      <c r="AC24" s="176"/>
      <c r="AD24" s="176"/>
      <c r="AE24" s="176"/>
      <c r="AF24" s="176"/>
      <c r="AG24" s="176"/>
      <c r="AH24" s="176"/>
      <c r="AO24" s="223"/>
      <c r="AP24" s="223"/>
      <c r="AQ24" s="223"/>
      <c r="AR24" s="223"/>
      <c r="AS24" s="223"/>
      <c r="AT24" s="234"/>
      <c r="AU24" s="234"/>
      <c r="AV24" s="234"/>
      <c r="AW24" s="234"/>
      <c r="AX24" s="234"/>
      <c r="AY24" s="234"/>
    </row>
    <row r="25" spans="1:51" ht="4.5" customHeight="1" x14ac:dyDescent="0.3">
      <c r="A25" s="659"/>
      <c r="B25" s="660"/>
      <c r="C25" s="660"/>
      <c r="D25" s="660"/>
      <c r="E25" s="660"/>
      <c r="F25" s="660"/>
      <c r="G25" s="660"/>
      <c r="H25" s="660"/>
      <c r="I25" s="660"/>
      <c r="J25" s="660"/>
      <c r="K25" s="660"/>
      <c r="L25" s="660"/>
      <c r="M25" s="660"/>
      <c r="N25" s="660"/>
      <c r="O25" s="660"/>
      <c r="P25" s="660"/>
      <c r="Q25" s="660"/>
      <c r="R25" s="660"/>
      <c r="S25" s="661"/>
      <c r="T25" s="661"/>
      <c r="U25" s="661"/>
      <c r="V25" s="661"/>
      <c r="W25" s="166"/>
      <c r="X25" s="166"/>
      <c r="Y25" s="166"/>
      <c r="Z25" s="166"/>
      <c r="AA25" s="166"/>
      <c r="AB25" s="166"/>
      <c r="AC25" s="176"/>
      <c r="AD25" s="176"/>
      <c r="AE25" s="176"/>
      <c r="AF25" s="176"/>
      <c r="AG25" s="176"/>
      <c r="AH25" s="176"/>
      <c r="AO25" s="223"/>
      <c r="AP25" s="223"/>
      <c r="AQ25" s="223"/>
      <c r="AR25" s="223"/>
      <c r="AS25" s="223"/>
      <c r="AT25" s="223"/>
      <c r="AU25" s="223"/>
      <c r="AV25" s="223"/>
      <c r="AW25" s="223"/>
      <c r="AX25" s="223"/>
      <c r="AY25" s="223"/>
    </row>
    <row r="26" spans="1:51" ht="19.5" customHeight="1" x14ac:dyDescent="0.3">
      <c r="A26" s="704" t="s">
        <v>79</v>
      </c>
      <c r="B26" s="653"/>
      <c r="C26" s="653"/>
      <c r="D26" s="653"/>
      <c r="E26" s="653"/>
      <c r="F26" s="653"/>
      <c r="G26" s="653"/>
      <c r="H26" s="653"/>
      <c r="I26" s="653"/>
      <c r="J26" s="653"/>
      <c r="K26" s="653"/>
      <c r="L26" s="653"/>
      <c r="M26" s="653"/>
      <c r="N26" s="653"/>
      <c r="O26" s="653"/>
      <c r="P26" s="653"/>
      <c r="Q26" s="653"/>
      <c r="R26" s="654"/>
      <c r="S26" s="665" t="str">
        <f>IFERROR(AE29/AD29,"N/A")</f>
        <v>N/A</v>
      </c>
      <c r="T26" s="666"/>
      <c r="U26" s="667"/>
      <c r="V26" s="668"/>
      <c r="W26" s="657"/>
      <c r="X26" s="658"/>
      <c r="Y26" s="658"/>
      <c r="Z26" s="408"/>
      <c r="AA26" s="409"/>
      <c r="AB26" s="410"/>
      <c r="AC26" s="176"/>
      <c r="AD26" s="176"/>
      <c r="AE26" s="176"/>
      <c r="AF26" s="176"/>
      <c r="AG26" s="176"/>
      <c r="AH26" s="176"/>
      <c r="AO26" s="223"/>
      <c r="AP26" s="223"/>
      <c r="AQ26" s="223"/>
      <c r="AR26" s="223"/>
      <c r="AS26" s="223"/>
      <c r="AT26" s="223"/>
      <c r="AU26" s="223"/>
      <c r="AV26" s="223"/>
      <c r="AW26" s="223"/>
      <c r="AX26" s="223"/>
      <c r="AY26" s="223"/>
    </row>
    <row r="27" spans="1:51" ht="18" customHeight="1" x14ac:dyDescent="0.3">
      <c r="A27" s="451" t="str">
        <f>HYPERLINK("http://sdlegislature.gov/rules/DisplayRule.aspx?Rule=24:05:27:04.01","Consent Signed for Initial Placement 
into Special Education
(24:05:27:04.01)")</f>
        <v>Consent Signed for Initial Placement 
into Special Education
(24:05:27:04.01)</v>
      </c>
      <c r="B27" s="660"/>
      <c r="C27" s="660"/>
      <c r="D27" s="660"/>
      <c r="E27" s="660"/>
      <c r="F27" s="669"/>
      <c r="G27" s="676" t="s">
        <v>80</v>
      </c>
      <c r="H27" s="653"/>
      <c r="I27" s="677"/>
      <c r="J27" s="705"/>
      <c r="K27" s="539"/>
      <c r="L27" s="540"/>
      <c r="M27" s="484"/>
      <c r="N27" s="484"/>
      <c r="O27" s="484"/>
      <c r="P27" s="484"/>
      <c r="Q27" s="484"/>
      <c r="R27" s="698"/>
      <c r="S27" s="32"/>
      <c r="T27" s="33"/>
      <c r="U27" s="33"/>
      <c r="V27" s="34"/>
      <c r="W27" s="416"/>
      <c r="X27" s="417"/>
      <c r="Y27" s="418"/>
      <c r="Z27" s="361"/>
      <c r="AA27" s="362"/>
      <c r="AB27" s="363"/>
      <c r="AC27" s="176"/>
      <c r="AG27" s="176"/>
      <c r="AH27" s="176"/>
      <c r="AO27" s="223"/>
      <c r="AP27" s="223"/>
      <c r="AQ27" s="223"/>
      <c r="AR27" s="223"/>
      <c r="AS27" s="223"/>
      <c r="AT27" s="223"/>
      <c r="AU27" s="223"/>
      <c r="AV27" s="223"/>
      <c r="AW27" s="223"/>
      <c r="AX27" s="223"/>
      <c r="AY27" s="223"/>
    </row>
    <row r="28" spans="1:51" ht="18" customHeight="1" x14ac:dyDescent="0.3">
      <c r="A28" s="670"/>
      <c r="B28" s="671"/>
      <c r="C28" s="671"/>
      <c r="D28" s="671"/>
      <c r="E28" s="671"/>
      <c r="F28" s="672"/>
      <c r="G28" s="484" t="s">
        <v>81</v>
      </c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698"/>
      <c r="S28" s="43"/>
      <c r="T28" s="370" t="s">
        <v>68</v>
      </c>
      <c r="U28" s="371"/>
      <c r="V28" s="50"/>
      <c r="W28" s="416"/>
      <c r="X28" s="417"/>
      <c r="Y28" s="418"/>
      <c r="Z28" s="364"/>
      <c r="AA28" s="365"/>
      <c r="AB28" s="366"/>
      <c r="AC28" s="176"/>
      <c r="AD28" s="176"/>
      <c r="AE28" s="176" t="str">
        <f>T28</f>
        <v>Select</v>
      </c>
      <c r="AF28" s="176" t="str">
        <f>T28</f>
        <v>Select</v>
      </c>
      <c r="AG28" s="182"/>
      <c r="AH28" s="176"/>
      <c r="AO28" s="223"/>
      <c r="AP28" s="223"/>
      <c r="AQ28" s="223"/>
      <c r="AR28" s="223"/>
      <c r="AS28" s="223"/>
      <c r="AT28" s="223"/>
      <c r="AU28" s="223"/>
      <c r="AV28" s="223"/>
      <c r="AW28" s="223"/>
      <c r="AX28" s="223"/>
      <c r="AY28" s="223"/>
    </row>
    <row r="29" spans="1:51" ht="18" customHeight="1" x14ac:dyDescent="0.3">
      <c r="A29" s="673"/>
      <c r="B29" s="674"/>
      <c r="C29" s="674"/>
      <c r="D29" s="674"/>
      <c r="E29" s="674"/>
      <c r="F29" s="675"/>
      <c r="G29" s="484"/>
      <c r="H29" s="484"/>
      <c r="I29" s="484"/>
      <c r="J29" s="484"/>
      <c r="K29" s="484"/>
      <c r="L29" s="484"/>
      <c r="M29" s="484"/>
      <c r="N29" s="484"/>
      <c r="O29" s="484"/>
      <c r="P29" s="484"/>
      <c r="Q29" s="484"/>
      <c r="R29" s="698"/>
      <c r="S29" s="35"/>
      <c r="T29" s="36"/>
      <c r="U29" s="36"/>
      <c r="V29" s="37"/>
      <c r="W29" s="416"/>
      <c r="X29" s="417"/>
      <c r="Y29" s="418"/>
      <c r="Z29" s="367"/>
      <c r="AA29" s="368"/>
      <c r="AB29" s="369"/>
      <c r="AC29" s="176"/>
      <c r="AD29" s="176">
        <f>AE29+AF29</f>
        <v>0</v>
      </c>
      <c r="AE29" s="182">
        <f>COUNTIF(AE28,"Yes")*3</f>
        <v>0</v>
      </c>
      <c r="AF29" s="182">
        <f>COUNTIF(AF28,"TRUE")*3</f>
        <v>0</v>
      </c>
      <c r="AG29" s="176"/>
      <c r="AH29" s="176"/>
      <c r="AO29" s="223"/>
      <c r="AP29" s="223"/>
      <c r="AQ29" s="223"/>
      <c r="AR29" s="223"/>
      <c r="AS29" s="223"/>
      <c r="AT29" s="223"/>
      <c r="AU29" s="223"/>
      <c r="AV29" s="223"/>
      <c r="AW29" s="223"/>
      <c r="AX29" s="223"/>
      <c r="AY29" s="223"/>
    </row>
    <row r="30" spans="1:51" ht="4.5" customHeight="1" x14ac:dyDescent="0.3">
      <c r="A30" s="659"/>
      <c r="B30" s="660"/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  <c r="S30" s="661"/>
      <c r="T30" s="661"/>
      <c r="U30" s="661"/>
      <c r="V30" s="661"/>
      <c r="W30" s="166"/>
      <c r="X30" s="166"/>
      <c r="Y30" s="166"/>
      <c r="Z30" s="166"/>
      <c r="AA30" s="166"/>
      <c r="AB30" s="166"/>
      <c r="AC30" s="176"/>
      <c r="AD30" s="176"/>
      <c r="AE30" s="176"/>
      <c r="AF30" s="176"/>
      <c r="AG30" s="176"/>
      <c r="AH30" s="176"/>
      <c r="AO30" s="223"/>
      <c r="AP30" s="223"/>
      <c r="AQ30" s="223"/>
      <c r="AR30" s="223"/>
      <c r="AS30" s="223"/>
      <c r="AT30" s="223"/>
      <c r="AU30" s="223"/>
      <c r="AV30" s="223"/>
      <c r="AW30" s="223"/>
      <c r="AX30" s="223"/>
      <c r="AY30" s="223"/>
    </row>
    <row r="31" spans="1:51" ht="19.5" customHeight="1" x14ac:dyDescent="0.3">
      <c r="A31" s="699" t="s">
        <v>82</v>
      </c>
      <c r="B31" s="496"/>
      <c r="C31" s="496"/>
      <c r="D31" s="496"/>
      <c r="E31" s="496"/>
      <c r="F31" s="496"/>
      <c r="G31" s="688"/>
      <c r="H31" s="688"/>
      <c r="I31" s="688"/>
      <c r="J31" s="688"/>
      <c r="K31" s="688"/>
      <c r="L31" s="688"/>
      <c r="M31" s="688"/>
      <c r="N31" s="688"/>
      <c r="O31" s="688"/>
      <c r="P31" s="688"/>
      <c r="Q31" s="688"/>
      <c r="R31" s="700"/>
      <c r="S31" s="701" t="str">
        <f>IFERROR(AE132/AD132,"N/A")</f>
        <v>N/A</v>
      </c>
      <c r="T31" s="701"/>
      <c r="U31" s="702"/>
      <c r="V31" s="703"/>
      <c r="W31" s="657"/>
      <c r="X31" s="658"/>
      <c r="Y31" s="658"/>
      <c r="Z31" s="408"/>
      <c r="AA31" s="409"/>
      <c r="AB31" s="410"/>
      <c r="AC31" s="176"/>
      <c r="AD31" s="176"/>
      <c r="AE31" s="176"/>
      <c r="AF31" s="176"/>
      <c r="AG31" s="176"/>
      <c r="AH31" s="176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</row>
    <row r="32" spans="1:51" ht="19.5" customHeight="1" x14ac:dyDescent="0.3">
      <c r="A32" s="628" t="str">
        <f>HYPERLINK("http://sdlegislature.gov/rules/DisplayRule.aspx?Rule=24:05:25:02.01","Initial Evaluation
(24:05:25:02.01)")</f>
        <v>Initial Evaluation
(24:05:25:02.01)</v>
      </c>
      <c r="B32" s="628"/>
      <c r="C32" s="628"/>
      <c r="D32" s="628"/>
      <c r="E32" s="628"/>
      <c r="F32" s="629"/>
      <c r="G32" s="753" t="s">
        <v>83</v>
      </c>
      <c r="H32" s="496"/>
      <c r="I32" s="756"/>
      <c r="J32" s="757"/>
      <c r="K32" s="758"/>
      <c r="L32" s="536" t="s">
        <v>84</v>
      </c>
      <c r="M32" s="536"/>
      <c r="N32" s="536"/>
      <c r="O32" s="536"/>
      <c r="P32" s="536"/>
      <c r="Q32" s="536"/>
      <c r="R32" s="537"/>
      <c r="S32" s="171"/>
      <c r="T32" s="172"/>
      <c r="U32" s="172"/>
      <c r="V32" s="173"/>
      <c r="W32" s="417"/>
      <c r="X32" s="417"/>
      <c r="Y32" s="418"/>
      <c r="Z32" s="413"/>
      <c r="AA32" s="413"/>
      <c r="AB32" s="413"/>
      <c r="AC32" s="176"/>
      <c r="AD32" s="176"/>
      <c r="AE32" s="176"/>
      <c r="AF32" s="176"/>
      <c r="AG32" s="176"/>
      <c r="AH32" s="176"/>
      <c r="AO32" s="223"/>
      <c r="AP32" s="223"/>
      <c r="AQ32" s="223"/>
      <c r="AR32" s="223"/>
      <c r="AS32" s="223"/>
      <c r="AT32" s="223"/>
      <c r="AU32" s="223"/>
      <c r="AV32" s="223"/>
      <c r="AW32" s="223"/>
      <c r="AX32" s="223"/>
      <c r="AY32" s="223"/>
    </row>
    <row r="33" spans="1:50" ht="18" customHeight="1" x14ac:dyDescent="0.3">
      <c r="A33" s="631"/>
      <c r="B33" s="631"/>
      <c r="C33" s="631"/>
      <c r="D33" s="631"/>
      <c r="E33" s="631"/>
      <c r="F33" s="632"/>
      <c r="G33" s="536" t="s">
        <v>85</v>
      </c>
      <c r="H33" s="536"/>
      <c r="I33" s="536"/>
      <c r="J33" s="536"/>
      <c r="K33" s="536"/>
      <c r="L33" s="536"/>
      <c r="M33" s="536"/>
      <c r="N33" s="536"/>
      <c r="O33" s="536"/>
      <c r="P33" s="536"/>
      <c r="Q33" s="536"/>
      <c r="R33" s="537"/>
      <c r="S33" s="43"/>
      <c r="T33" s="370" t="s">
        <v>68</v>
      </c>
      <c r="U33" s="371"/>
      <c r="V33" s="50"/>
      <c r="W33" s="417"/>
      <c r="X33" s="417"/>
      <c r="Y33" s="418"/>
      <c r="Z33" s="413"/>
      <c r="AA33" s="413"/>
      <c r="AB33" s="413"/>
      <c r="AC33" s="176"/>
      <c r="AD33" s="176"/>
      <c r="AE33" s="176" t="str">
        <f>T33</f>
        <v>Select</v>
      </c>
      <c r="AF33" s="176" t="str">
        <f>T33</f>
        <v>Select</v>
      </c>
      <c r="AG33" s="176"/>
      <c r="AH33" s="176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</row>
    <row r="34" spans="1:50" ht="18" customHeight="1" x14ac:dyDescent="0.3">
      <c r="A34" s="621" t="str">
        <f>HYPERLINK("http://sdlegislature.gov/Rules/DisplayRule.aspx?Rule=24:05:25:06.01","Reevaluation
(24:05:25:06.01)")</f>
        <v>Reevaluation
(24:05:25:06.01)</v>
      </c>
      <c r="B34" s="622"/>
      <c r="C34" s="622"/>
      <c r="D34" s="622"/>
      <c r="E34" s="622"/>
      <c r="F34" s="623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7"/>
      <c r="S34" s="153"/>
      <c r="T34" s="97"/>
      <c r="U34" s="97"/>
      <c r="V34" s="98"/>
      <c r="W34" s="417"/>
      <c r="X34" s="417"/>
      <c r="Y34" s="418"/>
      <c r="Z34" s="413"/>
      <c r="AA34" s="413"/>
      <c r="AB34" s="413"/>
      <c r="AC34" s="176"/>
      <c r="AD34" s="176"/>
      <c r="AE34" s="176"/>
      <c r="AF34" s="176"/>
      <c r="AG34" s="176"/>
      <c r="AH34" s="176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</row>
    <row r="35" spans="1:50" ht="18" customHeight="1" x14ac:dyDescent="0.3">
      <c r="A35" s="624"/>
      <c r="B35" s="625"/>
      <c r="C35" s="625"/>
      <c r="D35" s="625"/>
      <c r="E35" s="625"/>
      <c r="F35" s="626"/>
      <c r="G35" s="511"/>
      <c r="H35" s="511"/>
      <c r="I35" s="511"/>
      <c r="J35" s="511"/>
      <c r="K35" s="511"/>
      <c r="L35" s="511"/>
      <c r="M35" s="511"/>
      <c r="N35" s="511"/>
      <c r="O35" s="511"/>
      <c r="P35" s="511"/>
      <c r="Q35" s="511"/>
      <c r="R35" s="512"/>
      <c r="S35" s="35"/>
      <c r="T35" s="36"/>
      <c r="U35" s="36"/>
      <c r="V35" s="37"/>
      <c r="W35" s="417"/>
      <c r="X35" s="417"/>
      <c r="Y35" s="418"/>
      <c r="Z35" s="413"/>
      <c r="AA35" s="413"/>
      <c r="AB35" s="413"/>
      <c r="AC35" s="176"/>
      <c r="AD35" s="176"/>
      <c r="AE35" s="176"/>
      <c r="AF35" s="176"/>
      <c r="AG35" s="176"/>
      <c r="AH35" s="176"/>
      <c r="AO35" s="223"/>
      <c r="AP35" s="223"/>
      <c r="AQ35" s="223"/>
      <c r="AR35" s="223"/>
      <c r="AS35" s="223"/>
      <c r="AT35" s="223"/>
      <c r="AU35" s="223"/>
      <c r="AV35" s="223"/>
      <c r="AW35" s="223"/>
      <c r="AX35" s="223"/>
    </row>
    <row r="36" spans="1:50" ht="18" customHeight="1" x14ac:dyDescent="0.3">
      <c r="A36" s="454" t="str">
        <f>HYPERLINK("http://sdlegislature.gov/Rules/DisplayRule.aspx?Rule=24:05:25:16","Parent Input into Evalaution
(24:05:25:16)")</f>
        <v>Parent Input into Evalaution
(24:05:25:16)</v>
      </c>
      <c r="B36" s="671"/>
      <c r="C36" s="671"/>
      <c r="D36" s="671"/>
      <c r="E36" s="671"/>
      <c r="F36" s="672"/>
      <c r="G36" s="484" t="s">
        <v>86</v>
      </c>
      <c r="H36" s="484"/>
      <c r="I36" s="484"/>
      <c r="J36" s="484"/>
      <c r="K36" s="484"/>
      <c r="L36" s="484"/>
      <c r="M36" s="484"/>
      <c r="N36" s="484"/>
      <c r="O36" s="484"/>
      <c r="P36" s="484"/>
      <c r="Q36" s="484"/>
      <c r="R36" s="484"/>
      <c r="S36" s="32"/>
      <c r="T36" s="33"/>
      <c r="U36" s="33"/>
      <c r="V36" s="34"/>
      <c r="W36" s="417"/>
      <c r="X36" s="417"/>
      <c r="Y36" s="418"/>
      <c r="Z36" s="413"/>
      <c r="AA36" s="413"/>
      <c r="AB36" s="413"/>
      <c r="AC36" s="176"/>
      <c r="AD36" s="176"/>
      <c r="AE36" s="176"/>
      <c r="AF36" s="176"/>
      <c r="AG36" s="176"/>
      <c r="AH36" s="176"/>
      <c r="AO36" s="223"/>
      <c r="AP36" s="223"/>
      <c r="AQ36" s="223"/>
      <c r="AR36" s="223"/>
      <c r="AS36" s="223"/>
      <c r="AT36" s="223"/>
      <c r="AU36" s="223"/>
      <c r="AV36" s="223"/>
      <c r="AW36" s="223"/>
      <c r="AX36" s="223"/>
    </row>
    <row r="37" spans="1:50" ht="18" customHeight="1" x14ac:dyDescent="0.3">
      <c r="A37" s="454"/>
      <c r="B37" s="671"/>
      <c r="C37" s="671"/>
      <c r="D37" s="671"/>
      <c r="E37" s="671"/>
      <c r="F37" s="672"/>
      <c r="G37" s="484"/>
      <c r="H37" s="484"/>
      <c r="I37" s="484"/>
      <c r="J37" s="484"/>
      <c r="K37" s="484"/>
      <c r="L37" s="484"/>
      <c r="M37" s="484"/>
      <c r="N37" s="484"/>
      <c r="O37" s="484"/>
      <c r="P37" s="484"/>
      <c r="Q37" s="484"/>
      <c r="R37" s="484"/>
      <c r="S37" s="43"/>
      <c r="T37" s="370" t="s">
        <v>68</v>
      </c>
      <c r="U37" s="371"/>
      <c r="V37" s="50"/>
      <c r="W37" s="417"/>
      <c r="X37" s="417"/>
      <c r="Y37" s="418"/>
      <c r="Z37" s="413"/>
      <c r="AA37" s="413"/>
      <c r="AB37" s="413"/>
      <c r="AC37" s="176"/>
      <c r="AD37" s="176"/>
      <c r="AE37" s="176" t="str">
        <f>T37</f>
        <v>Select</v>
      </c>
      <c r="AF37" s="176" t="str">
        <f>T37</f>
        <v>Select</v>
      </c>
      <c r="AG37" s="176"/>
      <c r="AH37" s="176"/>
      <c r="AO37" s="223"/>
      <c r="AP37" s="223"/>
      <c r="AQ37" s="223"/>
      <c r="AR37" s="223"/>
      <c r="AS37" s="223"/>
      <c r="AT37" s="223"/>
      <c r="AU37" s="223"/>
      <c r="AV37" s="223"/>
      <c r="AW37" s="223"/>
      <c r="AX37" s="223"/>
    </row>
    <row r="38" spans="1:50" ht="18" customHeight="1" x14ac:dyDescent="0.3">
      <c r="A38" s="673"/>
      <c r="B38" s="674"/>
      <c r="C38" s="674"/>
      <c r="D38" s="674"/>
      <c r="E38" s="674"/>
      <c r="F38" s="675"/>
      <c r="G38" s="484"/>
      <c r="H38" s="484"/>
      <c r="I38" s="484"/>
      <c r="J38" s="484"/>
      <c r="K38" s="484"/>
      <c r="L38" s="484"/>
      <c r="M38" s="484"/>
      <c r="N38" s="484"/>
      <c r="O38" s="484"/>
      <c r="P38" s="484"/>
      <c r="Q38" s="484"/>
      <c r="R38" s="484"/>
      <c r="S38" s="35"/>
      <c r="T38" s="36"/>
      <c r="U38" s="36"/>
      <c r="V38" s="37"/>
      <c r="W38" s="417"/>
      <c r="X38" s="417"/>
      <c r="Y38" s="418"/>
      <c r="Z38" s="413"/>
      <c r="AA38" s="413"/>
      <c r="AB38" s="413"/>
      <c r="AC38" s="176"/>
      <c r="AD38" s="176"/>
      <c r="AE38" s="176"/>
      <c r="AF38" s="176"/>
      <c r="AG38" s="176"/>
      <c r="AH38" s="176"/>
      <c r="AO38" s="223"/>
      <c r="AP38" s="223"/>
      <c r="AQ38" s="223"/>
      <c r="AR38" s="223"/>
      <c r="AS38" s="223"/>
      <c r="AT38" s="223"/>
      <c r="AU38" s="223"/>
      <c r="AV38" s="223"/>
      <c r="AW38" s="223"/>
      <c r="AX38" s="223"/>
    </row>
    <row r="39" spans="1:50" ht="18" customHeight="1" x14ac:dyDescent="0.3">
      <c r="A39" s="454" t="str">
        <f>HYPERLINK("http://sdlegislature.gov/Rules/DisplayRule.aspx?Rule=24:05:30:06.01","Procedural Safeguards
(24:05:30:06.01)")</f>
        <v>Procedural Safeguards
(24:05:30:06.01)</v>
      </c>
      <c r="B39" s="671"/>
      <c r="C39" s="671"/>
      <c r="D39" s="671"/>
      <c r="E39" s="671"/>
      <c r="F39" s="672"/>
      <c r="G39" s="484"/>
      <c r="H39" s="484"/>
      <c r="I39" s="484"/>
      <c r="J39" s="484"/>
      <c r="K39" s="484"/>
      <c r="L39" s="484"/>
      <c r="M39" s="484"/>
      <c r="N39" s="484"/>
      <c r="O39" s="484"/>
      <c r="P39" s="484"/>
      <c r="Q39" s="484"/>
      <c r="R39" s="484"/>
      <c r="S39" s="32"/>
      <c r="T39" s="33"/>
      <c r="U39" s="33"/>
      <c r="V39" s="34"/>
      <c r="W39" s="417"/>
      <c r="X39" s="417"/>
      <c r="Y39" s="418"/>
      <c r="Z39" s="413"/>
      <c r="AA39" s="413"/>
      <c r="AB39" s="413"/>
      <c r="AC39" s="176"/>
      <c r="AD39" s="176"/>
      <c r="AE39" s="176"/>
      <c r="AF39" s="176"/>
      <c r="AG39" s="176"/>
      <c r="AH39" s="176"/>
      <c r="AO39" s="223"/>
      <c r="AP39" s="223"/>
      <c r="AQ39" s="223"/>
      <c r="AR39" s="223"/>
      <c r="AS39" s="223"/>
      <c r="AT39" s="223"/>
      <c r="AU39" s="223"/>
      <c r="AV39" s="223"/>
      <c r="AW39" s="223"/>
      <c r="AX39" s="223"/>
    </row>
    <row r="40" spans="1:50" ht="18" customHeight="1" x14ac:dyDescent="0.3">
      <c r="A40" s="454"/>
      <c r="B40" s="671"/>
      <c r="C40" s="671"/>
      <c r="D40" s="671"/>
      <c r="E40" s="671"/>
      <c r="F40" s="672"/>
      <c r="G40" s="484"/>
      <c r="H40" s="484"/>
      <c r="I40" s="484"/>
      <c r="J40" s="484"/>
      <c r="K40" s="484"/>
      <c r="L40" s="484"/>
      <c r="M40" s="484"/>
      <c r="N40" s="484"/>
      <c r="O40" s="484"/>
      <c r="P40" s="484"/>
      <c r="Q40" s="484"/>
      <c r="R40" s="484"/>
      <c r="S40" s="43"/>
      <c r="T40" s="370" t="s">
        <v>68</v>
      </c>
      <c r="U40" s="371"/>
      <c r="V40" s="50"/>
      <c r="W40" s="417"/>
      <c r="X40" s="417"/>
      <c r="Y40" s="418"/>
      <c r="Z40" s="413"/>
      <c r="AA40" s="413"/>
      <c r="AB40" s="413"/>
      <c r="AC40" s="176"/>
      <c r="AD40" s="176"/>
      <c r="AE40" s="176" t="str">
        <f>T40</f>
        <v>Select</v>
      </c>
      <c r="AF40" s="176" t="str">
        <f>T40</f>
        <v>Select</v>
      </c>
      <c r="AG40" s="176"/>
      <c r="AH40" s="176"/>
      <c r="AO40" s="223"/>
      <c r="AP40" s="223"/>
      <c r="AQ40" s="223"/>
      <c r="AR40" s="223"/>
      <c r="AS40" s="223"/>
      <c r="AT40" s="223"/>
      <c r="AU40" s="223"/>
      <c r="AV40" s="223"/>
      <c r="AW40" s="223"/>
      <c r="AX40" s="223"/>
    </row>
    <row r="41" spans="1:50" ht="18" customHeight="1" x14ac:dyDescent="0.3">
      <c r="A41" s="673"/>
      <c r="B41" s="674"/>
      <c r="C41" s="674"/>
      <c r="D41" s="674"/>
      <c r="E41" s="674"/>
      <c r="F41" s="675"/>
      <c r="G41" s="484"/>
      <c r="H41" s="484"/>
      <c r="I41" s="484"/>
      <c r="J41" s="484"/>
      <c r="K41" s="484"/>
      <c r="L41" s="484"/>
      <c r="M41" s="484"/>
      <c r="N41" s="484"/>
      <c r="O41" s="484"/>
      <c r="P41" s="484"/>
      <c r="Q41" s="484"/>
      <c r="R41" s="484"/>
      <c r="S41" s="35"/>
      <c r="T41" s="36"/>
      <c r="U41" s="36"/>
      <c r="V41" s="37"/>
      <c r="W41" s="417"/>
      <c r="X41" s="417"/>
      <c r="Y41" s="418"/>
      <c r="Z41" s="413"/>
      <c r="AA41" s="413"/>
      <c r="AB41" s="413"/>
      <c r="AC41" s="176"/>
      <c r="AD41" s="176"/>
      <c r="AE41" s="176"/>
      <c r="AF41" s="176"/>
      <c r="AG41" s="176"/>
      <c r="AH41" s="176"/>
      <c r="AO41" s="223"/>
      <c r="AP41" s="223"/>
      <c r="AQ41" s="223"/>
      <c r="AR41" s="223"/>
      <c r="AS41" s="223"/>
      <c r="AT41" s="223"/>
      <c r="AU41" s="223"/>
      <c r="AV41" s="223"/>
      <c r="AW41" s="223"/>
      <c r="AX41" s="223"/>
    </row>
    <row r="42" spans="1:50" ht="18" customHeight="1" x14ac:dyDescent="0.3">
      <c r="A42" s="451" t="str">
        <f>HYPERLINK("http://sdlegislature.gov/Rules/DisplayRule.aspx?Rule=24:05:25:03","Extension on 25 Day Timeline
(24:05:25:03)")</f>
        <v>Extension on 25 Day Timeline
(24:05:25:03)</v>
      </c>
      <c r="B42" s="971"/>
      <c r="C42" s="971"/>
      <c r="D42" s="971"/>
      <c r="E42" s="971"/>
      <c r="F42" s="669"/>
      <c r="G42" s="484" t="s">
        <v>87</v>
      </c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32"/>
      <c r="T42" s="33"/>
      <c r="U42" s="33"/>
      <c r="V42" s="34"/>
      <c r="W42" s="417"/>
      <c r="X42" s="417"/>
      <c r="Y42" s="418"/>
      <c r="Z42" s="413"/>
      <c r="AA42" s="413"/>
      <c r="AB42" s="413"/>
      <c r="AC42" s="176"/>
      <c r="AD42" s="176"/>
      <c r="AE42" s="176"/>
      <c r="AF42" s="176"/>
      <c r="AG42" s="176"/>
      <c r="AH42" s="176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</row>
    <row r="43" spans="1:50" ht="18" customHeight="1" x14ac:dyDescent="0.3">
      <c r="A43" s="454"/>
      <c r="B43" s="817"/>
      <c r="C43" s="817"/>
      <c r="D43" s="817"/>
      <c r="E43" s="817"/>
      <c r="F43" s="672"/>
      <c r="G43" s="484"/>
      <c r="H43" s="484"/>
      <c r="I43" s="484"/>
      <c r="J43" s="484"/>
      <c r="K43" s="484"/>
      <c r="L43" s="484"/>
      <c r="M43" s="484"/>
      <c r="N43" s="484"/>
      <c r="O43" s="484"/>
      <c r="P43" s="484"/>
      <c r="Q43" s="484"/>
      <c r="R43" s="484"/>
      <c r="S43" s="43"/>
      <c r="T43" s="370" t="s">
        <v>68</v>
      </c>
      <c r="U43" s="371"/>
      <c r="V43" s="50"/>
      <c r="W43" s="417"/>
      <c r="X43" s="417"/>
      <c r="Y43" s="418"/>
      <c r="Z43" s="413"/>
      <c r="AA43" s="413"/>
      <c r="AB43" s="413"/>
      <c r="AC43" s="176"/>
      <c r="AD43" s="176"/>
      <c r="AE43" s="176" t="str">
        <f>T43</f>
        <v>Select</v>
      </c>
      <c r="AF43" s="176" t="str">
        <f>T43</f>
        <v>Select</v>
      </c>
      <c r="AG43" s="176"/>
      <c r="AH43" s="176"/>
      <c r="AO43" s="223"/>
      <c r="AP43" s="223"/>
      <c r="AQ43" s="223"/>
      <c r="AR43" s="234"/>
      <c r="AS43" s="234"/>
      <c r="AT43" s="234"/>
      <c r="AU43" s="234"/>
      <c r="AV43" s="234"/>
      <c r="AW43" s="234"/>
      <c r="AX43" s="234"/>
    </row>
    <row r="44" spans="1:50" ht="18" customHeight="1" x14ac:dyDescent="0.3">
      <c r="A44" s="972"/>
      <c r="B44" s="529"/>
      <c r="C44" s="529"/>
      <c r="D44" s="529"/>
      <c r="E44" s="529"/>
      <c r="F44" s="899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35"/>
      <c r="T44" s="36"/>
      <c r="U44" s="36"/>
      <c r="V44" s="37"/>
      <c r="W44" s="417"/>
      <c r="X44" s="417"/>
      <c r="Y44" s="418"/>
      <c r="Z44" s="413"/>
      <c r="AA44" s="413"/>
      <c r="AB44" s="413"/>
      <c r="AC44" s="176"/>
      <c r="AD44" s="176"/>
      <c r="AE44" s="176"/>
      <c r="AF44" s="176"/>
      <c r="AG44" s="176"/>
      <c r="AH44" s="176"/>
      <c r="AO44" s="223"/>
      <c r="AP44" s="223"/>
      <c r="AQ44" s="223"/>
      <c r="AR44" s="234"/>
      <c r="AS44" s="234"/>
      <c r="AT44" s="234"/>
      <c r="AU44" s="234"/>
      <c r="AV44" s="234"/>
      <c r="AW44" s="234"/>
      <c r="AX44" s="234"/>
    </row>
    <row r="45" spans="1:50" ht="18" customHeight="1" x14ac:dyDescent="0.3">
      <c r="A45" s="222"/>
      <c r="B45" s="222"/>
      <c r="C45" s="222"/>
      <c r="D45" s="222"/>
      <c r="E45" s="222"/>
      <c r="F45" s="222"/>
      <c r="G45" s="590" t="s">
        <v>88</v>
      </c>
      <c r="H45" s="591"/>
      <c r="I45" s="591"/>
      <c r="J45" s="591"/>
      <c r="K45" s="591"/>
      <c r="L45" s="591"/>
      <c r="M45" s="591"/>
      <c r="N45" s="591"/>
      <c r="O45" s="591"/>
      <c r="P45" s="591"/>
      <c r="Q45" s="591"/>
      <c r="R45" s="592"/>
      <c r="S45" s="387"/>
      <c r="T45" s="388"/>
      <c r="U45" s="388"/>
      <c r="V45" s="389"/>
      <c r="W45" s="437"/>
      <c r="X45" s="438"/>
      <c r="Y45" s="438"/>
      <c r="Z45" s="361"/>
      <c r="AA45" s="362"/>
      <c r="AB45" s="363"/>
      <c r="AC45" s="176"/>
      <c r="AD45" s="176"/>
      <c r="AE45" s="176"/>
      <c r="AF45" s="176"/>
      <c r="AG45" s="176"/>
      <c r="AH45" s="176"/>
      <c r="AO45" s="223"/>
      <c r="AP45" s="223"/>
      <c r="AQ45" s="223"/>
      <c r="AR45" s="234"/>
      <c r="AS45" s="234"/>
      <c r="AT45" s="234"/>
      <c r="AU45" s="234"/>
      <c r="AV45" s="234"/>
      <c r="AW45" s="234"/>
      <c r="AX45" s="234"/>
    </row>
    <row r="46" spans="1:50" ht="10.5" customHeight="1" x14ac:dyDescent="0.3">
      <c r="A46" s="551" t="str">
        <f>HYPERLINK("http://sdlegislature.gov/Rules/DisplayRule.aspx?Rule=24:05:30:05","Content of Prior Written Notice/
Consent for Evaluation
 (24:05:30:05)")</f>
        <v>Content of Prior Written Notice/
Consent for Evaluation
 (24:05:30:05)</v>
      </c>
      <c r="B46" s="551"/>
      <c r="C46" s="551"/>
      <c r="D46" s="551"/>
      <c r="E46" s="551"/>
      <c r="F46" s="552"/>
      <c r="G46" s="429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7"/>
      <c r="S46" s="390"/>
      <c r="T46" s="391"/>
      <c r="U46" s="391"/>
      <c r="V46" s="392"/>
      <c r="W46" s="439"/>
      <c r="X46" s="440"/>
      <c r="Y46" s="440"/>
      <c r="Z46" s="364"/>
      <c r="AA46" s="365"/>
      <c r="AB46" s="366"/>
      <c r="AC46" s="176"/>
      <c r="AD46" s="176"/>
      <c r="AE46" s="176"/>
      <c r="AF46" s="176"/>
      <c r="AG46" s="176"/>
      <c r="AH46" s="176"/>
      <c r="AO46" s="223"/>
      <c r="AP46" s="223"/>
      <c r="AQ46" s="223"/>
      <c r="AR46" s="234"/>
      <c r="AS46" s="234"/>
      <c r="AT46" s="234"/>
      <c r="AU46" s="234"/>
      <c r="AV46" s="234"/>
      <c r="AW46" s="234"/>
      <c r="AX46" s="234"/>
    </row>
    <row r="47" spans="1:50" ht="18" customHeight="1" x14ac:dyDescent="0.3">
      <c r="A47" s="554"/>
      <c r="B47" s="554"/>
      <c r="C47" s="554"/>
      <c r="D47" s="554"/>
      <c r="E47" s="554"/>
      <c r="F47" s="555"/>
      <c r="G47" s="220"/>
      <c r="H47" s="530" t="s">
        <v>89</v>
      </c>
      <c r="I47" s="531"/>
      <c r="J47" s="531"/>
      <c r="K47" s="531"/>
      <c r="L47" s="531"/>
      <c r="M47" s="531"/>
      <c r="N47" s="38"/>
      <c r="O47" s="242"/>
      <c r="P47" s="242"/>
      <c r="Q47" s="28"/>
      <c r="R47" s="221"/>
      <c r="S47" s="390"/>
      <c r="T47" s="391"/>
      <c r="U47" s="391"/>
      <c r="V47" s="392"/>
      <c r="W47" s="439"/>
      <c r="X47" s="440"/>
      <c r="Y47" s="440"/>
      <c r="Z47" s="364"/>
      <c r="AA47" s="365"/>
      <c r="AB47" s="366"/>
      <c r="AC47" s="176"/>
      <c r="AD47" s="176"/>
      <c r="AE47" s="176"/>
      <c r="AF47" s="176"/>
      <c r="AG47" s="176"/>
      <c r="AH47" s="176"/>
      <c r="AO47" s="223"/>
      <c r="AP47" s="223"/>
      <c r="AQ47" s="223"/>
      <c r="AR47" s="234"/>
      <c r="AS47" s="234"/>
      <c r="AT47" s="6"/>
      <c r="AU47" s="234"/>
      <c r="AV47" s="234"/>
      <c r="AW47" s="234"/>
      <c r="AX47" s="234"/>
    </row>
    <row r="48" spans="1:50" ht="18" customHeight="1" x14ac:dyDescent="0.3">
      <c r="A48" s="554"/>
      <c r="B48" s="554"/>
      <c r="C48" s="554"/>
      <c r="D48" s="554"/>
      <c r="E48" s="554"/>
      <c r="F48" s="555"/>
      <c r="G48" s="220"/>
      <c r="H48" s="533"/>
      <c r="I48" s="534"/>
      <c r="J48" s="534"/>
      <c r="K48" s="534"/>
      <c r="L48" s="534"/>
      <c r="M48" s="534"/>
      <c r="N48" s="39"/>
      <c r="O48" s="384" t="s">
        <v>68</v>
      </c>
      <c r="P48" s="386"/>
      <c r="Q48" s="29"/>
      <c r="R48" s="221"/>
      <c r="S48" s="390"/>
      <c r="T48" s="391"/>
      <c r="U48" s="391"/>
      <c r="V48" s="392"/>
      <c r="W48" s="439"/>
      <c r="X48" s="440"/>
      <c r="Y48" s="440"/>
      <c r="Z48" s="364"/>
      <c r="AA48" s="365"/>
      <c r="AB48" s="366"/>
      <c r="AC48" s="176"/>
      <c r="AD48" s="176"/>
      <c r="AE48" s="176"/>
      <c r="AF48" s="176"/>
      <c r="AG48" s="176"/>
      <c r="AH48" s="176"/>
      <c r="AO48" s="223"/>
      <c r="AP48" s="223"/>
      <c r="AQ48" s="223"/>
      <c r="AR48" s="234"/>
      <c r="AS48" s="234"/>
      <c r="AT48" s="234"/>
      <c r="AU48" s="234"/>
      <c r="AV48" s="234"/>
      <c r="AW48" s="234"/>
      <c r="AX48" s="234"/>
    </row>
    <row r="49" spans="1:50" ht="18" customHeight="1" x14ac:dyDescent="0.3">
      <c r="A49" s="554"/>
      <c r="B49" s="554"/>
      <c r="C49" s="554"/>
      <c r="D49" s="554"/>
      <c r="E49" s="554"/>
      <c r="F49" s="555"/>
      <c r="G49" s="220"/>
      <c r="H49" s="644"/>
      <c r="I49" s="645"/>
      <c r="J49" s="645"/>
      <c r="K49" s="645"/>
      <c r="L49" s="645"/>
      <c r="M49" s="645"/>
      <c r="N49" s="40"/>
      <c r="O49" s="30"/>
      <c r="P49" s="30"/>
      <c r="Q49" s="31"/>
      <c r="R49" s="221"/>
      <c r="S49" s="390"/>
      <c r="T49" s="391"/>
      <c r="U49" s="391"/>
      <c r="V49" s="392"/>
      <c r="W49" s="439"/>
      <c r="X49" s="440"/>
      <c r="Y49" s="440"/>
      <c r="Z49" s="364"/>
      <c r="AA49" s="365"/>
      <c r="AB49" s="366"/>
      <c r="AC49" s="176"/>
      <c r="AD49" s="176"/>
      <c r="AE49" s="176"/>
      <c r="AF49" s="176"/>
      <c r="AG49" s="176"/>
      <c r="AH49" s="176"/>
      <c r="AO49" s="223"/>
      <c r="AP49" s="223"/>
      <c r="AQ49" s="223"/>
      <c r="AR49" s="234"/>
      <c r="AS49" s="234"/>
      <c r="AT49" s="234"/>
      <c r="AU49" s="6"/>
      <c r="AV49" s="234"/>
      <c r="AW49" s="234"/>
      <c r="AX49" s="234"/>
    </row>
    <row r="50" spans="1:50" ht="10.5" customHeight="1" x14ac:dyDescent="0.3">
      <c r="A50" s="554"/>
      <c r="B50" s="554"/>
      <c r="C50" s="554"/>
      <c r="D50" s="554"/>
      <c r="E50" s="554"/>
      <c r="F50" s="555"/>
      <c r="G50" s="220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21"/>
      <c r="S50" s="390"/>
      <c r="T50" s="391"/>
      <c r="U50" s="391"/>
      <c r="V50" s="392"/>
      <c r="W50" s="439"/>
      <c r="X50" s="440"/>
      <c r="Y50" s="440"/>
      <c r="Z50" s="364"/>
      <c r="AA50" s="365"/>
      <c r="AB50" s="366"/>
      <c r="AC50" s="176"/>
      <c r="AD50" s="176"/>
      <c r="AE50" s="176"/>
      <c r="AF50" s="176"/>
      <c r="AG50" s="176"/>
      <c r="AH50" s="176"/>
      <c r="AO50" s="223"/>
      <c r="AP50" s="223"/>
      <c r="AQ50" s="223"/>
      <c r="AR50" s="234"/>
      <c r="AS50" s="234"/>
      <c r="AT50" s="234"/>
      <c r="AU50" s="234"/>
      <c r="AV50" s="234"/>
      <c r="AW50" s="234"/>
      <c r="AX50" s="234"/>
    </row>
    <row r="51" spans="1:50" ht="18" customHeight="1" x14ac:dyDescent="0.3">
      <c r="A51" s="554"/>
      <c r="B51" s="554"/>
      <c r="C51" s="554"/>
      <c r="D51" s="554"/>
      <c r="E51" s="554"/>
      <c r="F51" s="555"/>
      <c r="G51" s="220"/>
      <c r="H51" s="530" t="s">
        <v>90</v>
      </c>
      <c r="I51" s="531"/>
      <c r="J51" s="531"/>
      <c r="K51" s="531"/>
      <c r="L51" s="531"/>
      <c r="M51" s="531"/>
      <c r="N51" s="38"/>
      <c r="O51" s="242"/>
      <c r="P51" s="242"/>
      <c r="Q51" s="28"/>
      <c r="R51" s="221"/>
      <c r="S51" s="390"/>
      <c r="T51" s="391"/>
      <c r="U51" s="391"/>
      <c r="V51" s="392"/>
      <c r="W51" s="439"/>
      <c r="X51" s="440"/>
      <c r="Y51" s="440"/>
      <c r="Z51" s="364"/>
      <c r="AA51" s="365"/>
      <c r="AB51" s="366"/>
      <c r="AC51" s="176"/>
      <c r="AD51" s="176"/>
      <c r="AE51" s="176"/>
      <c r="AF51" s="176"/>
      <c r="AG51" s="176"/>
      <c r="AH51" s="176"/>
      <c r="AO51" s="223"/>
      <c r="AP51" s="223"/>
      <c r="AQ51" s="223"/>
      <c r="AR51" s="234"/>
      <c r="AS51" s="234"/>
      <c r="AT51" s="234"/>
      <c r="AU51" s="234"/>
      <c r="AV51" s="6"/>
      <c r="AW51" s="234"/>
      <c r="AX51" s="234"/>
    </row>
    <row r="52" spans="1:50" ht="18" customHeight="1" x14ac:dyDescent="0.3">
      <c r="A52" s="554"/>
      <c r="B52" s="554"/>
      <c r="C52" s="554"/>
      <c r="D52" s="554"/>
      <c r="E52" s="554"/>
      <c r="F52" s="555"/>
      <c r="G52" s="220"/>
      <c r="H52" s="533"/>
      <c r="I52" s="534"/>
      <c r="J52" s="534"/>
      <c r="K52" s="534"/>
      <c r="L52" s="534"/>
      <c r="M52" s="534"/>
      <c r="N52" s="39"/>
      <c r="O52" s="384" t="s">
        <v>68</v>
      </c>
      <c r="P52" s="386"/>
      <c r="Q52" s="29"/>
      <c r="R52" s="221"/>
      <c r="S52" s="390"/>
      <c r="T52" s="391"/>
      <c r="U52" s="391"/>
      <c r="V52" s="392"/>
      <c r="W52" s="439"/>
      <c r="X52" s="440"/>
      <c r="Y52" s="440"/>
      <c r="Z52" s="364"/>
      <c r="AA52" s="365"/>
      <c r="AB52" s="366"/>
      <c r="AC52" s="176"/>
      <c r="AD52" s="176"/>
      <c r="AE52" s="176"/>
      <c r="AF52" s="176"/>
      <c r="AG52" s="176"/>
      <c r="AH52" s="176"/>
      <c r="AO52" s="223"/>
      <c r="AP52" s="223"/>
      <c r="AQ52" s="223"/>
      <c r="AR52" s="234"/>
      <c r="AS52" s="234"/>
      <c r="AT52" s="234"/>
      <c r="AU52" s="234"/>
      <c r="AV52" s="234"/>
      <c r="AW52" s="234"/>
      <c r="AX52" s="234"/>
    </row>
    <row r="53" spans="1:50" ht="18" customHeight="1" x14ac:dyDescent="0.3">
      <c r="A53" s="554"/>
      <c r="B53" s="554"/>
      <c r="C53" s="554"/>
      <c r="D53" s="554"/>
      <c r="E53" s="554"/>
      <c r="F53" s="555"/>
      <c r="G53" s="220"/>
      <c r="H53" s="644"/>
      <c r="I53" s="645"/>
      <c r="J53" s="645"/>
      <c r="K53" s="645"/>
      <c r="L53" s="645"/>
      <c r="M53" s="645"/>
      <c r="N53" s="40"/>
      <c r="O53" s="30"/>
      <c r="P53" s="30"/>
      <c r="Q53" s="31"/>
      <c r="R53" s="221"/>
      <c r="S53" s="43"/>
      <c r="T53" s="370" t="s">
        <v>68</v>
      </c>
      <c r="U53" s="371"/>
      <c r="V53" s="50"/>
      <c r="W53" s="439"/>
      <c r="X53" s="440"/>
      <c r="Y53" s="440"/>
      <c r="Z53" s="364"/>
      <c r="AA53" s="365"/>
      <c r="AB53" s="366"/>
      <c r="AC53" s="176"/>
      <c r="AD53" s="176"/>
      <c r="AE53" s="176" t="str">
        <f>T53</f>
        <v>Select</v>
      </c>
      <c r="AF53" s="176" t="str">
        <f>T53</f>
        <v>Select</v>
      </c>
      <c r="AG53" s="176"/>
      <c r="AH53" s="176"/>
      <c r="AO53" s="223"/>
      <c r="AP53" s="223"/>
      <c r="AQ53" s="223"/>
      <c r="AR53" s="234"/>
      <c r="AS53" s="234"/>
      <c r="AT53" s="234"/>
      <c r="AU53" s="234"/>
      <c r="AV53" s="234"/>
      <c r="AW53" s="234"/>
      <c r="AX53" s="234"/>
    </row>
    <row r="54" spans="1:50" ht="10.5" customHeight="1" x14ac:dyDescent="0.3">
      <c r="A54" s="554"/>
      <c r="B54" s="554"/>
      <c r="C54" s="554"/>
      <c r="D54" s="554"/>
      <c r="E54" s="554"/>
      <c r="F54" s="555"/>
      <c r="G54" s="640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7"/>
      <c r="S54" s="390"/>
      <c r="T54" s="391"/>
      <c r="U54" s="391"/>
      <c r="V54" s="392"/>
      <c r="W54" s="439"/>
      <c r="X54" s="440"/>
      <c r="Y54" s="440"/>
      <c r="Z54" s="364"/>
      <c r="AA54" s="365"/>
      <c r="AB54" s="366"/>
      <c r="AC54" s="176"/>
      <c r="AD54" s="176"/>
      <c r="AE54" s="176"/>
      <c r="AF54" s="176"/>
      <c r="AG54" s="176"/>
      <c r="AH54" s="176"/>
      <c r="AO54" s="223"/>
      <c r="AP54" s="223"/>
      <c r="AQ54" s="223"/>
      <c r="AR54" s="223"/>
      <c r="AS54" s="223"/>
      <c r="AT54" s="223"/>
      <c r="AU54" s="223"/>
      <c r="AV54" s="223"/>
      <c r="AW54" s="223"/>
      <c r="AX54" s="223"/>
    </row>
    <row r="55" spans="1:50" ht="18" customHeight="1" x14ac:dyDescent="0.3">
      <c r="A55" s="554"/>
      <c r="B55" s="554"/>
      <c r="C55" s="554"/>
      <c r="D55" s="554"/>
      <c r="E55" s="554"/>
      <c r="F55" s="555"/>
      <c r="G55" s="220"/>
      <c r="H55" s="530" t="s">
        <v>91</v>
      </c>
      <c r="I55" s="531"/>
      <c r="J55" s="531"/>
      <c r="K55" s="531"/>
      <c r="L55" s="531"/>
      <c r="M55" s="531"/>
      <c r="N55" s="38"/>
      <c r="O55" s="242"/>
      <c r="P55" s="242"/>
      <c r="Q55" s="28"/>
      <c r="R55" s="221"/>
      <c r="S55" s="390"/>
      <c r="T55" s="391"/>
      <c r="U55" s="391"/>
      <c r="V55" s="392"/>
      <c r="W55" s="439"/>
      <c r="X55" s="440"/>
      <c r="Y55" s="440"/>
      <c r="Z55" s="364"/>
      <c r="AA55" s="365"/>
      <c r="AB55" s="366"/>
      <c r="AC55" s="176"/>
      <c r="AD55" s="176"/>
      <c r="AE55" s="176"/>
      <c r="AF55" s="176"/>
      <c r="AG55" s="176"/>
      <c r="AH55" s="176"/>
      <c r="AO55" s="223"/>
      <c r="AP55" s="223"/>
      <c r="AQ55" s="223"/>
      <c r="AR55" s="223"/>
      <c r="AS55" s="223"/>
      <c r="AT55" s="223"/>
      <c r="AU55" s="223"/>
      <c r="AV55" s="223"/>
      <c r="AW55" s="223"/>
      <c r="AX55" s="223"/>
    </row>
    <row r="56" spans="1:50" ht="18" customHeight="1" x14ac:dyDescent="0.3">
      <c r="A56" s="554"/>
      <c r="B56" s="554"/>
      <c r="C56" s="554"/>
      <c r="D56" s="554"/>
      <c r="E56" s="554"/>
      <c r="F56" s="555"/>
      <c r="G56" s="220"/>
      <c r="H56" s="533"/>
      <c r="I56" s="534"/>
      <c r="J56" s="534"/>
      <c r="K56" s="534"/>
      <c r="L56" s="534"/>
      <c r="M56" s="534"/>
      <c r="N56" s="39"/>
      <c r="O56" s="384" t="s">
        <v>68</v>
      </c>
      <c r="P56" s="386"/>
      <c r="Q56" s="29"/>
      <c r="R56" s="221"/>
      <c r="S56" s="390"/>
      <c r="T56" s="391"/>
      <c r="U56" s="391"/>
      <c r="V56" s="392"/>
      <c r="W56" s="439"/>
      <c r="X56" s="440"/>
      <c r="Y56" s="440"/>
      <c r="Z56" s="364"/>
      <c r="AA56" s="365"/>
      <c r="AB56" s="366"/>
      <c r="AC56" s="176"/>
      <c r="AD56" s="176"/>
      <c r="AE56" s="176"/>
      <c r="AF56" s="176"/>
      <c r="AG56" s="176"/>
      <c r="AH56" s="176"/>
      <c r="AO56" s="223"/>
      <c r="AP56" s="223"/>
      <c r="AQ56" s="223"/>
      <c r="AR56" s="223"/>
      <c r="AS56" s="223"/>
      <c r="AT56" s="223"/>
      <c r="AU56" s="223"/>
      <c r="AV56" s="223"/>
      <c r="AW56" s="223"/>
      <c r="AX56" s="223"/>
    </row>
    <row r="57" spans="1:50" ht="18" customHeight="1" x14ac:dyDescent="0.3">
      <c r="A57" s="554"/>
      <c r="B57" s="554"/>
      <c r="C57" s="554"/>
      <c r="D57" s="554"/>
      <c r="E57" s="554"/>
      <c r="F57" s="555"/>
      <c r="G57" s="220"/>
      <c r="H57" s="644"/>
      <c r="I57" s="645"/>
      <c r="J57" s="645"/>
      <c r="K57" s="645"/>
      <c r="L57" s="645"/>
      <c r="M57" s="645"/>
      <c r="N57" s="40"/>
      <c r="O57" s="30"/>
      <c r="P57" s="30"/>
      <c r="Q57" s="31"/>
      <c r="R57" s="221"/>
      <c r="S57" s="390"/>
      <c r="T57" s="391"/>
      <c r="U57" s="391"/>
      <c r="V57" s="392"/>
      <c r="W57" s="439"/>
      <c r="X57" s="440"/>
      <c r="Y57" s="440"/>
      <c r="Z57" s="364"/>
      <c r="AA57" s="365"/>
      <c r="AB57" s="366"/>
      <c r="AC57" s="176"/>
      <c r="AD57" s="176"/>
      <c r="AE57" s="176"/>
      <c r="AF57" s="176"/>
      <c r="AG57" s="176"/>
      <c r="AH57" s="176"/>
      <c r="AO57" s="223"/>
      <c r="AP57" s="223"/>
      <c r="AQ57" s="223"/>
      <c r="AR57" s="223"/>
      <c r="AS57" s="223"/>
      <c r="AT57" s="223"/>
      <c r="AU57" s="223"/>
      <c r="AV57" s="223"/>
      <c r="AW57" s="223"/>
      <c r="AX57" s="223"/>
    </row>
    <row r="58" spans="1:50" ht="10.5" customHeight="1" x14ac:dyDescent="0.3">
      <c r="A58" s="554"/>
      <c r="B58" s="554"/>
      <c r="C58" s="554"/>
      <c r="D58" s="554"/>
      <c r="E58" s="554"/>
      <c r="F58" s="555"/>
      <c r="G58" s="220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21"/>
      <c r="S58" s="390"/>
      <c r="T58" s="391"/>
      <c r="U58" s="391"/>
      <c r="V58" s="392"/>
      <c r="W58" s="439"/>
      <c r="X58" s="440"/>
      <c r="Y58" s="440"/>
      <c r="Z58" s="364"/>
      <c r="AA58" s="365"/>
      <c r="AB58" s="366"/>
      <c r="AC58" s="176"/>
      <c r="AD58" s="176"/>
      <c r="AE58" s="176"/>
      <c r="AF58" s="176"/>
      <c r="AG58" s="176"/>
      <c r="AH58" s="176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</row>
    <row r="59" spans="1:50" ht="18" customHeight="1" x14ac:dyDescent="0.3">
      <c r="A59" s="554"/>
      <c r="B59" s="554"/>
      <c r="C59" s="554"/>
      <c r="D59" s="554"/>
      <c r="E59" s="554"/>
      <c r="F59" s="555"/>
      <c r="G59" s="220"/>
      <c r="H59" s="530" t="s">
        <v>92</v>
      </c>
      <c r="I59" s="531"/>
      <c r="J59" s="531"/>
      <c r="K59" s="531"/>
      <c r="L59" s="531"/>
      <c r="M59" s="531"/>
      <c r="N59" s="38"/>
      <c r="O59" s="242"/>
      <c r="P59" s="242"/>
      <c r="Q59" s="28"/>
      <c r="R59" s="221"/>
      <c r="S59" s="390"/>
      <c r="T59" s="391"/>
      <c r="U59" s="391"/>
      <c r="V59" s="392"/>
      <c r="W59" s="439"/>
      <c r="X59" s="440"/>
      <c r="Y59" s="440"/>
      <c r="Z59" s="364"/>
      <c r="AA59" s="365"/>
      <c r="AB59" s="366"/>
      <c r="AC59" s="176"/>
      <c r="AD59" s="176"/>
      <c r="AE59" s="176"/>
      <c r="AF59" s="176"/>
      <c r="AG59" s="176"/>
      <c r="AH59" s="176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</row>
    <row r="60" spans="1:50" ht="18" customHeight="1" x14ac:dyDescent="0.3">
      <c r="A60" s="554"/>
      <c r="B60" s="554"/>
      <c r="C60" s="554"/>
      <c r="D60" s="554"/>
      <c r="E60" s="554"/>
      <c r="F60" s="555"/>
      <c r="G60" s="220"/>
      <c r="H60" s="533"/>
      <c r="I60" s="534"/>
      <c r="J60" s="534"/>
      <c r="K60" s="534"/>
      <c r="L60" s="534"/>
      <c r="M60" s="534"/>
      <c r="N60" s="39"/>
      <c r="O60" s="384" t="s">
        <v>68</v>
      </c>
      <c r="P60" s="386"/>
      <c r="Q60" s="29"/>
      <c r="R60" s="221"/>
      <c r="S60" s="390"/>
      <c r="T60" s="391"/>
      <c r="U60" s="391"/>
      <c r="V60" s="392"/>
      <c r="W60" s="439"/>
      <c r="X60" s="440"/>
      <c r="Y60" s="440"/>
      <c r="Z60" s="364"/>
      <c r="AA60" s="365"/>
      <c r="AB60" s="366"/>
      <c r="AC60" s="176"/>
      <c r="AD60" s="176"/>
      <c r="AE60" s="176"/>
      <c r="AF60" s="176"/>
      <c r="AG60" s="176"/>
      <c r="AH60" s="176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</row>
    <row r="61" spans="1:50" ht="18" customHeight="1" x14ac:dyDescent="0.3">
      <c r="A61" s="554"/>
      <c r="B61" s="554"/>
      <c r="C61" s="554"/>
      <c r="D61" s="554"/>
      <c r="E61" s="554"/>
      <c r="F61" s="555"/>
      <c r="G61" s="220"/>
      <c r="H61" s="644"/>
      <c r="I61" s="645"/>
      <c r="J61" s="645"/>
      <c r="K61" s="645"/>
      <c r="L61" s="645"/>
      <c r="M61" s="645"/>
      <c r="N61" s="40"/>
      <c r="O61" s="30"/>
      <c r="P61" s="30"/>
      <c r="Q61" s="31"/>
      <c r="R61" s="221"/>
      <c r="S61" s="390"/>
      <c r="T61" s="391"/>
      <c r="U61" s="391"/>
      <c r="V61" s="392"/>
      <c r="W61" s="439"/>
      <c r="X61" s="440"/>
      <c r="Y61" s="440"/>
      <c r="Z61" s="364"/>
      <c r="AA61" s="365"/>
      <c r="AB61" s="366"/>
      <c r="AC61" s="176"/>
      <c r="AD61" s="176"/>
      <c r="AE61" s="176"/>
      <c r="AF61" s="176"/>
      <c r="AG61" s="176"/>
      <c r="AH61" s="176"/>
      <c r="AO61" s="223"/>
      <c r="AP61" s="223"/>
      <c r="AQ61" s="223"/>
      <c r="AR61" s="223"/>
      <c r="AS61" s="223"/>
      <c r="AT61" s="223"/>
      <c r="AU61" s="223"/>
      <c r="AV61" s="223"/>
      <c r="AW61" s="223"/>
      <c r="AX61" s="223"/>
    </row>
    <row r="62" spans="1:50" ht="10.5" customHeight="1" x14ac:dyDescent="0.3">
      <c r="A62" s="554"/>
      <c r="B62" s="554"/>
      <c r="C62" s="554"/>
      <c r="D62" s="554"/>
      <c r="E62" s="554"/>
      <c r="F62" s="555"/>
      <c r="G62" s="640"/>
      <c r="H62" s="536"/>
      <c r="I62" s="536"/>
      <c r="J62" s="536"/>
      <c r="K62" s="536"/>
      <c r="L62" s="536"/>
      <c r="M62" s="536"/>
      <c r="N62" s="536"/>
      <c r="O62" s="536"/>
      <c r="P62" s="536"/>
      <c r="Q62" s="536"/>
      <c r="R62" s="537"/>
      <c r="S62" s="390"/>
      <c r="T62" s="391"/>
      <c r="U62" s="391"/>
      <c r="V62" s="392"/>
      <c r="W62" s="439"/>
      <c r="X62" s="440"/>
      <c r="Y62" s="440"/>
      <c r="Z62" s="364"/>
      <c r="AA62" s="365"/>
      <c r="AB62" s="366"/>
      <c r="AC62" s="176"/>
      <c r="AD62" s="176"/>
      <c r="AE62" s="176"/>
      <c r="AF62" s="176"/>
      <c r="AG62" s="176"/>
      <c r="AH62" s="176"/>
      <c r="AO62" s="223"/>
      <c r="AP62" s="223"/>
      <c r="AQ62" s="223"/>
      <c r="AR62" s="223"/>
      <c r="AS62" s="223"/>
      <c r="AT62" s="223"/>
      <c r="AU62" s="223"/>
      <c r="AV62" s="223"/>
      <c r="AW62" s="223"/>
      <c r="AX62" s="223"/>
    </row>
    <row r="63" spans="1:50" ht="18" customHeight="1" x14ac:dyDescent="0.3">
      <c r="A63" s="638"/>
      <c r="B63" s="638"/>
      <c r="C63" s="638"/>
      <c r="D63" s="638"/>
      <c r="E63" s="638"/>
      <c r="F63" s="639"/>
      <c r="G63" s="641" t="s">
        <v>93</v>
      </c>
      <c r="H63" s="642"/>
      <c r="I63" s="642"/>
      <c r="J63" s="642"/>
      <c r="K63" s="642"/>
      <c r="L63" s="642"/>
      <c r="M63" s="642"/>
      <c r="N63" s="642"/>
      <c r="O63" s="642"/>
      <c r="P63" s="642"/>
      <c r="Q63" s="642"/>
      <c r="R63" s="643"/>
      <c r="S63" s="393"/>
      <c r="T63" s="394"/>
      <c r="U63" s="394"/>
      <c r="V63" s="395"/>
      <c r="W63" s="441"/>
      <c r="X63" s="442"/>
      <c r="Y63" s="442"/>
      <c r="Z63" s="367"/>
      <c r="AA63" s="368"/>
      <c r="AB63" s="369"/>
      <c r="AC63" s="176"/>
      <c r="AD63" s="176"/>
      <c r="AE63" s="176"/>
      <c r="AF63" s="176"/>
      <c r="AG63" s="176"/>
      <c r="AH63" s="176"/>
      <c r="AO63" s="223"/>
      <c r="AP63" s="223"/>
      <c r="AQ63" s="223"/>
      <c r="AR63" s="223"/>
      <c r="AS63" s="223"/>
      <c r="AT63" s="223"/>
      <c r="AU63" s="223"/>
      <c r="AV63" s="223"/>
      <c r="AW63" s="223"/>
      <c r="AX63" s="223"/>
    </row>
    <row r="64" spans="1:50" ht="18" customHeight="1" x14ac:dyDescent="0.3">
      <c r="A64" s="451" t="str">
        <f>HYPERLINK("http://sdlegislature.gov/Rules/DisplayRule.aspx?Rule=24:05:30:05","Timeline of Prior Written Notice/
Consent for Evaluation
(24:05:25:03)")</f>
        <v>Timeline of Prior Written Notice/
Consent for Evaluation
(24:05:25:03)</v>
      </c>
      <c r="B64" s="660"/>
      <c r="C64" s="660"/>
      <c r="D64" s="660"/>
      <c r="E64" s="660"/>
      <c r="F64" s="669"/>
      <c r="G64" s="968" t="s">
        <v>94</v>
      </c>
      <c r="H64" s="674"/>
      <c r="I64" s="674"/>
      <c r="J64" s="969"/>
      <c r="K64" s="970"/>
      <c r="L64" s="823"/>
      <c r="M64" s="824"/>
      <c r="N64" s="850"/>
      <c r="O64" s="850"/>
      <c r="P64" s="850"/>
      <c r="Q64" s="850"/>
      <c r="R64" s="850"/>
      <c r="S64" s="387"/>
      <c r="T64" s="388"/>
      <c r="U64" s="388"/>
      <c r="V64" s="389"/>
      <c r="W64" s="417"/>
      <c r="X64" s="417"/>
      <c r="Y64" s="418"/>
      <c r="Z64" s="361"/>
      <c r="AA64" s="362"/>
      <c r="AB64" s="363"/>
      <c r="AC64" s="176"/>
      <c r="AD64" s="176"/>
      <c r="AE64" s="176"/>
      <c r="AF64" s="176"/>
      <c r="AG64" s="176"/>
      <c r="AH64" s="176"/>
      <c r="AO64" s="223"/>
      <c r="AP64" s="223"/>
      <c r="AQ64" s="223"/>
      <c r="AR64" s="223"/>
      <c r="AS64" s="223"/>
      <c r="AT64" s="223"/>
      <c r="AU64" s="223"/>
      <c r="AV64" s="223"/>
      <c r="AW64" s="223"/>
      <c r="AX64" s="223"/>
    </row>
    <row r="65" spans="1:36" ht="18" customHeight="1" x14ac:dyDescent="0.3">
      <c r="A65" s="670"/>
      <c r="B65" s="671"/>
      <c r="C65" s="671"/>
      <c r="D65" s="671"/>
      <c r="E65" s="671"/>
      <c r="F65" s="672"/>
      <c r="G65" s="500" t="s">
        <v>95</v>
      </c>
      <c r="H65" s="653"/>
      <c r="I65" s="653"/>
      <c r="J65" s="677"/>
      <c r="K65" s="965"/>
      <c r="L65" s="539"/>
      <c r="M65" s="540"/>
      <c r="N65" s="484"/>
      <c r="O65" s="484"/>
      <c r="P65" s="484"/>
      <c r="Q65" s="484"/>
      <c r="R65" s="484"/>
      <c r="S65" s="390"/>
      <c r="T65" s="391"/>
      <c r="U65" s="391"/>
      <c r="V65" s="392"/>
      <c r="W65" s="417"/>
      <c r="X65" s="417"/>
      <c r="Y65" s="418"/>
      <c r="Z65" s="364"/>
      <c r="AA65" s="365"/>
      <c r="AB65" s="366"/>
      <c r="AC65" s="176"/>
      <c r="AD65" s="176"/>
      <c r="AE65" s="176"/>
      <c r="AF65" s="176"/>
      <c r="AG65" s="176"/>
      <c r="AH65" s="176"/>
    </row>
    <row r="66" spans="1:36" ht="18" customHeight="1" x14ac:dyDescent="0.3">
      <c r="A66" s="670"/>
      <c r="B66" s="671"/>
      <c r="C66" s="671"/>
      <c r="D66" s="671"/>
      <c r="E66" s="671"/>
      <c r="F66" s="672"/>
      <c r="G66" s="500" t="s">
        <v>96</v>
      </c>
      <c r="H66" s="653"/>
      <c r="I66" s="653"/>
      <c r="J66" s="677"/>
      <c r="K66" s="965"/>
      <c r="L66" s="539"/>
      <c r="M66" s="540"/>
      <c r="N66" s="484"/>
      <c r="O66" s="484"/>
      <c r="P66" s="484"/>
      <c r="Q66" s="484"/>
      <c r="R66" s="484"/>
      <c r="S66" s="43"/>
      <c r="T66" s="370" t="s">
        <v>68</v>
      </c>
      <c r="U66" s="371"/>
      <c r="V66" s="50"/>
      <c r="W66" s="417"/>
      <c r="X66" s="417"/>
      <c r="Y66" s="418"/>
      <c r="Z66" s="364"/>
      <c r="AA66" s="365"/>
      <c r="AB66" s="366"/>
      <c r="AC66" s="176"/>
      <c r="AD66" s="176"/>
      <c r="AE66" s="176" t="str">
        <f>T66</f>
        <v>Select</v>
      </c>
      <c r="AF66" s="176" t="str">
        <f>T66</f>
        <v>Select</v>
      </c>
      <c r="AG66" s="176"/>
      <c r="AH66" s="176"/>
    </row>
    <row r="67" spans="1:36" ht="18" customHeight="1" x14ac:dyDescent="0.3">
      <c r="A67" s="670"/>
      <c r="B67" s="671"/>
      <c r="C67" s="671"/>
      <c r="D67" s="671"/>
      <c r="E67" s="671"/>
      <c r="F67" s="672"/>
      <c r="G67" s="500" t="s">
        <v>97</v>
      </c>
      <c r="H67" s="653"/>
      <c r="I67" s="653"/>
      <c r="J67" s="677"/>
      <c r="K67" s="965"/>
      <c r="L67" s="539"/>
      <c r="M67" s="540"/>
      <c r="N67" s="484"/>
      <c r="O67" s="484"/>
      <c r="P67" s="484"/>
      <c r="Q67" s="484"/>
      <c r="R67" s="484"/>
      <c r="S67" s="390"/>
      <c r="T67" s="391"/>
      <c r="U67" s="391"/>
      <c r="V67" s="392"/>
      <c r="W67" s="417"/>
      <c r="X67" s="417"/>
      <c r="Y67" s="418"/>
      <c r="Z67" s="364"/>
      <c r="AA67" s="365"/>
      <c r="AB67" s="366"/>
      <c r="AC67" s="176"/>
      <c r="AG67" s="182"/>
      <c r="AH67" s="176"/>
    </row>
    <row r="68" spans="1:36" ht="18" customHeight="1" x14ac:dyDescent="0.3">
      <c r="A68" s="670"/>
      <c r="B68" s="671"/>
      <c r="C68" s="671"/>
      <c r="D68" s="671"/>
      <c r="E68" s="671"/>
      <c r="F68" s="672"/>
      <c r="G68" s="966" t="s">
        <v>98</v>
      </c>
      <c r="H68" s="660"/>
      <c r="I68" s="660"/>
      <c r="J68" s="967"/>
      <c r="K68" s="965">
        <f>IFERROR(AI69,"Not Determined")</f>
        <v>30</v>
      </c>
      <c r="L68" s="539"/>
      <c r="M68" s="540"/>
      <c r="N68" s="484"/>
      <c r="O68" s="484"/>
      <c r="P68" s="484"/>
      <c r="Q68" s="484"/>
      <c r="R68" s="484"/>
      <c r="S68" s="390"/>
      <c r="T68" s="391"/>
      <c r="U68" s="391"/>
      <c r="V68" s="392"/>
      <c r="W68" s="417"/>
      <c r="X68" s="417"/>
      <c r="Y68" s="418"/>
      <c r="Z68" s="364"/>
      <c r="AA68" s="365"/>
      <c r="AB68" s="366"/>
      <c r="AC68" s="176"/>
      <c r="AD68" s="176"/>
      <c r="AE68" s="176"/>
      <c r="AF68" s="176"/>
      <c r="AG68" s="176"/>
      <c r="AH68" s="176"/>
    </row>
    <row r="69" spans="1:36" ht="18" customHeight="1" x14ac:dyDescent="0.3">
      <c r="A69" s="673"/>
      <c r="B69" s="674"/>
      <c r="C69" s="674"/>
      <c r="D69" s="674"/>
      <c r="E69" s="674"/>
      <c r="F69" s="675"/>
      <c r="G69" s="500" t="s">
        <v>99</v>
      </c>
      <c r="H69" s="653"/>
      <c r="I69" s="653"/>
      <c r="J69" s="677"/>
      <c r="K69" s="965"/>
      <c r="L69" s="539"/>
      <c r="M69" s="540"/>
      <c r="N69" s="484"/>
      <c r="O69" s="484"/>
      <c r="P69" s="484"/>
      <c r="Q69" s="484"/>
      <c r="R69" s="484"/>
      <c r="S69" s="393"/>
      <c r="T69" s="394"/>
      <c r="U69" s="394"/>
      <c r="V69" s="395"/>
      <c r="W69" s="417"/>
      <c r="X69" s="417"/>
      <c r="Y69" s="418"/>
      <c r="Z69" s="367"/>
      <c r="AA69" s="368"/>
      <c r="AB69" s="369"/>
      <c r="AC69" s="176"/>
      <c r="AD69" s="176"/>
      <c r="AH69" s="183" t="s">
        <v>100</v>
      </c>
      <c r="AI69" s="184">
        <f>AJ69+30</f>
        <v>30</v>
      </c>
      <c r="AJ69" s="183">
        <f>IF(ISBLANK(K69),K67,K69)</f>
        <v>0</v>
      </c>
    </row>
    <row r="70" spans="1:36" ht="18" customHeight="1" x14ac:dyDescent="0.3">
      <c r="A70" s="451" t="str">
        <f>HYPERLINK("http://sdlegislature.gov/Rules/DisplayRule.aspx?Rule=24:05:25:04.02","Evaluations to be Completed by the District per Parental Prior Written/Consent for Evaluation
(24:05:25:04.02)")</f>
        <v>Evaluations to be Completed by the District per Parental Prior Written/Consent for Evaluation
(24:05:25:04.02)</v>
      </c>
      <c r="B70" s="660"/>
      <c r="C70" s="660"/>
      <c r="D70" s="660"/>
      <c r="E70" s="660"/>
      <c r="F70" s="669"/>
      <c r="G70" s="832" t="s">
        <v>101</v>
      </c>
      <c r="H70" s="660"/>
      <c r="I70" s="669"/>
      <c r="J70" s="832" t="s">
        <v>102</v>
      </c>
      <c r="K70" s="660"/>
      <c r="L70" s="660"/>
      <c r="M70" s="669"/>
      <c r="N70" s="832" t="s">
        <v>103</v>
      </c>
      <c r="O70" s="669"/>
      <c r="P70" s="832" t="s">
        <v>104</v>
      </c>
      <c r="Q70" s="660"/>
      <c r="R70" s="669"/>
      <c r="S70" s="401"/>
      <c r="T70" s="388"/>
      <c r="U70" s="388"/>
      <c r="V70" s="389"/>
      <c r="W70" s="417"/>
      <c r="X70" s="417"/>
      <c r="Y70" s="418"/>
      <c r="Z70" s="361"/>
      <c r="AA70" s="362"/>
      <c r="AB70" s="363"/>
      <c r="AC70" s="176"/>
      <c r="AD70" s="176"/>
      <c r="AE70" s="176"/>
      <c r="AF70" s="176"/>
      <c r="AG70" s="176"/>
      <c r="AH70" s="176"/>
    </row>
    <row r="71" spans="1:36" ht="18" customHeight="1" x14ac:dyDescent="0.3">
      <c r="A71" s="670"/>
      <c r="B71" s="671"/>
      <c r="C71" s="671"/>
      <c r="D71" s="671"/>
      <c r="E71" s="671"/>
      <c r="F71" s="672"/>
      <c r="G71" s="652"/>
      <c r="H71" s="653"/>
      <c r="I71" s="654"/>
      <c r="J71" s="652"/>
      <c r="K71" s="653"/>
      <c r="L71" s="653"/>
      <c r="M71" s="654"/>
      <c r="N71" s="655"/>
      <c r="O71" s="540"/>
      <c r="P71" s="652"/>
      <c r="Q71" s="653"/>
      <c r="R71" s="654"/>
      <c r="S71" s="396"/>
      <c r="T71" s="391"/>
      <c r="U71" s="391"/>
      <c r="V71" s="392"/>
      <c r="W71" s="417"/>
      <c r="X71" s="417"/>
      <c r="Y71" s="418"/>
      <c r="Z71" s="364"/>
      <c r="AA71" s="365"/>
      <c r="AB71" s="366"/>
      <c r="AC71" s="176"/>
      <c r="AD71" s="176"/>
      <c r="AE71" s="176"/>
      <c r="AF71" s="176"/>
      <c r="AG71" s="176"/>
      <c r="AH71" s="176"/>
    </row>
    <row r="72" spans="1:36" ht="18" customHeight="1" x14ac:dyDescent="0.3">
      <c r="A72" s="670"/>
      <c r="B72" s="671"/>
      <c r="C72" s="671"/>
      <c r="D72" s="671"/>
      <c r="E72" s="671"/>
      <c r="F72" s="672"/>
      <c r="G72" s="652"/>
      <c r="H72" s="653"/>
      <c r="I72" s="654"/>
      <c r="J72" s="652"/>
      <c r="K72" s="653"/>
      <c r="L72" s="653"/>
      <c r="M72" s="654"/>
      <c r="N72" s="655"/>
      <c r="O72" s="540"/>
      <c r="P72" s="652"/>
      <c r="Q72" s="653"/>
      <c r="R72" s="654"/>
      <c r="S72" s="396"/>
      <c r="T72" s="391"/>
      <c r="U72" s="391"/>
      <c r="V72" s="392"/>
      <c r="W72" s="417"/>
      <c r="X72" s="417"/>
      <c r="Y72" s="418"/>
      <c r="Z72" s="364"/>
      <c r="AA72" s="365"/>
      <c r="AB72" s="366"/>
      <c r="AC72" s="176"/>
      <c r="AD72" s="176"/>
      <c r="AE72" s="176"/>
      <c r="AF72" s="176"/>
      <c r="AG72" s="176"/>
      <c r="AH72" s="176"/>
    </row>
    <row r="73" spans="1:36" ht="18" customHeight="1" x14ac:dyDescent="0.3">
      <c r="A73" s="670"/>
      <c r="B73" s="671"/>
      <c r="C73" s="671"/>
      <c r="D73" s="671"/>
      <c r="E73" s="671"/>
      <c r="F73" s="672"/>
      <c r="G73" s="652"/>
      <c r="H73" s="653"/>
      <c r="I73" s="654"/>
      <c r="J73" s="652"/>
      <c r="K73" s="653"/>
      <c r="L73" s="653"/>
      <c r="M73" s="654"/>
      <c r="N73" s="655"/>
      <c r="O73" s="540"/>
      <c r="P73" s="652"/>
      <c r="Q73" s="653"/>
      <c r="R73" s="654"/>
      <c r="S73" s="43"/>
      <c r="T73" s="370" t="s">
        <v>68</v>
      </c>
      <c r="U73" s="371"/>
      <c r="V73" s="50"/>
      <c r="W73" s="417"/>
      <c r="X73" s="417"/>
      <c r="Y73" s="418"/>
      <c r="Z73" s="364"/>
      <c r="AA73" s="365"/>
      <c r="AB73" s="366"/>
      <c r="AC73" s="176"/>
      <c r="AD73" s="176"/>
      <c r="AE73" s="176" t="str">
        <f>T73</f>
        <v>Select</v>
      </c>
      <c r="AF73" s="176" t="str">
        <f>T73</f>
        <v>Select</v>
      </c>
      <c r="AG73" s="176"/>
      <c r="AH73" s="176"/>
    </row>
    <row r="74" spans="1:36" ht="18" customHeight="1" x14ac:dyDescent="0.3">
      <c r="A74" s="670"/>
      <c r="B74" s="671"/>
      <c r="C74" s="671"/>
      <c r="D74" s="671"/>
      <c r="E74" s="671"/>
      <c r="F74" s="672"/>
      <c r="G74" s="652"/>
      <c r="H74" s="653"/>
      <c r="I74" s="654"/>
      <c r="J74" s="652"/>
      <c r="K74" s="653"/>
      <c r="L74" s="653"/>
      <c r="M74" s="654"/>
      <c r="N74" s="655"/>
      <c r="O74" s="540"/>
      <c r="P74" s="652"/>
      <c r="Q74" s="653"/>
      <c r="R74" s="654"/>
      <c r="S74" s="396"/>
      <c r="T74" s="391"/>
      <c r="U74" s="391"/>
      <c r="V74" s="392"/>
      <c r="W74" s="417"/>
      <c r="X74" s="417"/>
      <c r="Y74" s="418"/>
      <c r="Z74" s="364"/>
      <c r="AA74" s="365"/>
      <c r="AB74" s="366"/>
      <c r="AC74" s="176"/>
      <c r="AD74" s="176"/>
      <c r="AE74" s="176"/>
      <c r="AF74" s="176"/>
      <c r="AG74" s="176"/>
      <c r="AH74" s="176"/>
    </row>
    <row r="75" spans="1:36" ht="18" customHeight="1" x14ac:dyDescent="0.3">
      <c r="A75" s="670"/>
      <c r="B75" s="671"/>
      <c r="C75" s="671"/>
      <c r="D75" s="671"/>
      <c r="E75" s="671"/>
      <c r="F75" s="672"/>
      <c r="G75" s="652"/>
      <c r="H75" s="653"/>
      <c r="I75" s="654"/>
      <c r="J75" s="652"/>
      <c r="K75" s="653"/>
      <c r="L75" s="653"/>
      <c r="M75" s="654"/>
      <c r="N75" s="655"/>
      <c r="O75" s="540"/>
      <c r="P75" s="652"/>
      <c r="Q75" s="653"/>
      <c r="R75" s="654"/>
      <c r="S75" s="396"/>
      <c r="T75" s="391"/>
      <c r="U75" s="391"/>
      <c r="V75" s="392"/>
      <c r="W75" s="417"/>
      <c r="X75" s="417"/>
      <c r="Y75" s="418"/>
      <c r="Z75" s="364"/>
      <c r="AA75" s="365"/>
      <c r="AB75" s="366"/>
      <c r="AC75" s="176"/>
      <c r="AD75" s="176"/>
      <c r="AE75" s="176"/>
      <c r="AF75" s="176"/>
      <c r="AG75" s="176"/>
      <c r="AH75" s="176"/>
    </row>
    <row r="76" spans="1:36" ht="18" customHeight="1" x14ac:dyDescent="0.3">
      <c r="A76" s="484" t="s">
        <v>105</v>
      </c>
      <c r="B76" s="484"/>
      <c r="C76" s="484"/>
      <c r="D76" s="484"/>
      <c r="E76" s="484"/>
      <c r="F76" s="484"/>
      <c r="G76" s="652"/>
      <c r="H76" s="653"/>
      <c r="I76" s="654"/>
      <c r="J76" s="652"/>
      <c r="K76" s="653"/>
      <c r="L76" s="653"/>
      <c r="M76" s="654"/>
      <c r="N76" s="655"/>
      <c r="O76" s="540"/>
      <c r="P76" s="652"/>
      <c r="Q76" s="653"/>
      <c r="R76" s="654"/>
      <c r="S76" s="396"/>
      <c r="T76" s="391"/>
      <c r="U76" s="391"/>
      <c r="V76" s="392"/>
      <c r="W76" s="417"/>
      <c r="X76" s="417"/>
      <c r="Y76" s="418"/>
      <c r="Z76" s="364"/>
      <c r="AA76" s="365"/>
      <c r="AB76" s="366"/>
      <c r="AC76" s="176"/>
      <c r="AD76" s="176"/>
      <c r="AE76" s="176"/>
      <c r="AF76" s="176"/>
      <c r="AG76" s="176"/>
      <c r="AH76" s="176"/>
    </row>
    <row r="77" spans="1:36" ht="18" customHeight="1" outlineLevel="1" x14ac:dyDescent="0.3">
      <c r="A77" s="423"/>
      <c r="B77" s="671"/>
      <c r="C77" s="671"/>
      <c r="D77" s="671"/>
      <c r="E77" s="671"/>
      <c r="F77" s="672"/>
      <c r="G77" s="652"/>
      <c r="H77" s="653"/>
      <c r="I77" s="654"/>
      <c r="J77" s="652"/>
      <c r="K77" s="653"/>
      <c r="L77" s="653"/>
      <c r="M77" s="654"/>
      <c r="N77" s="655"/>
      <c r="O77" s="540"/>
      <c r="P77" s="652"/>
      <c r="Q77" s="653"/>
      <c r="R77" s="654"/>
      <c r="S77" s="396"/>
      <c r="T77" s="391"/>
      <c r="U77" s="391"/>
      <c r="V77" s="392"/>
      <c r="W77" s="417"/>
      <c r="X77" s="417"/>
      <c r="Y77" s="417"/>
      <c r="Z77" s="364"/>
      <c r="AA77" s="365"/>
      <c r="AB77" s="366"/>
      <c r="AC77" s="176"/>
      <c r="AD77" s="176"/>
      <c r="AE77" s="176"/>
      <c r="AF77" s="176"/>
      <c r="AG77" s="176"/>
      <c r="AH77" s="176"/>
    </row>
    <row r="78" spans="1:36" ht="18" customHeight="1" outlineLevel="1" x14ac:dyDescent="0.3">
      <c r="A78" s="670"/>
      <c r="B78" s="671"/>
      <c r="C78" s="671"/>
      <c r="D78" s="671"/>
      <c r="E78" s="671"/>
      <c r="F78" s="672"/>
      <c r="G78" s="652"/>
      <c r="H78" s="653"/>
      <c r="I78" s="654"/>
      <c r="J78" s="652"/>
      <c r="K78" s="653"/>
      <c r="L78" s="653"/>
      <c r="M78" s="654"/>
      <c r="N78" s="655"/>
      <c r="O78" s="540"/>
      <c r="P78" s="652"/>
      <c r="Q78" s="653"/>
      <c r="R78" s="654"/>
      <c r="S78" s="396"/>
      <c r="T78" s="391"/>
      <c r="U78" s="391"/>
      <c r="V78" s="392"/>
      <c r="W78" s="417"/>
      <c r="X78" s="417"/>
      <c r="Y78" s="417"/>
      <c r="Z78" s="364"/>
      <c r="AA78" s="365"/>
      <c r="AB78" s="366"/>
      <c r="AC78" s="176"/>
      <c r="AD78" s="176"/>
      <c r="AE78" s="176"/>
      <c r="AF78" s="176"/>
      <c r="AG78" s="176"/>
      <c r="AH78" s="176"/>
    </row>
    <row r="79" spans="1:36" ht="18" customHeight="1" outlineLevel="1" x14ac:dyDescent="0.3">
      <c r="A79" s="670"/>
      <c r="B79" s="671"/>
      <c r="C79" s="671"/>
      <c r="D79" s="671"/>
      <c r="E79" s="671"/>
      <c r="F79" s="672"/>
      <c r="G79" s="652"/>
      <c r="H79" s="653"/>
      <c r="I79" s="654"/>
      <c r="J79" s="652"/>
      <c r="K79" s="653"/>
      <c r="L79" s="653"/>
      <c r="M79" s="654"/>
      <c r="N79" s="655"/>
      <c r="O79" s="540"/>
      <c r="P79" s="652"/>
      <c r="Q79" s="653"/>
      <c r="R79" s="654"/>
      <c r="S79" s="396"/>
      <c r="T79" s="391"/>
      <c r="U79" s="391"/>
      <c r="V79" s="392"/>
      <c r="W79" s="417"/>
      <c r="X79" s="417"/>
      <c r="Y79" s="417"/>
      <c r="Z79" s="364"/>
      <c r="AA79" s="365"/>
      <c r="AB79" s="366"/>
      <c r="AC79" s="176"/>
      <c r="AD79" s="176"/>
      <c r="AE79" s="176"/>
      <c r="AF79" s="176"/>
      <c r="AG79" s="176"/>
      <c r="AH79" s="176"/>
    </row>
    <row r="80" spans="1:36" ht="18" customHeight="1" outlineLevel="1" x14ac:dyDescent="0.3">
      <c r="A80" s="670"/>
      <c r="B80" s="671"/>
      <c r="C80" s="671"/>
      <c r="D80" s="671"/>
      <c r="E80" s="671"/>
      <c r="F80" s="672"/>
      <c r="G80" s="652"/>
      <c r="H80" s="653"/>
      <c r="I80" s="654"/>
      <c r="J80" s="652"/>
      <c r="K80" s="653"/>
      <c r="L80" s="653"/>
      <c r="M80" s="654"/>
      <c r="N80" s="655"/>
      <c r="O80" s="540"/>
      <c r="P80" s="652"/>
      <c r="Q80" s="653"/>
      <c r="R80" s="654"/>
      <c r="S80" s="396"/>
      <c r="T80" s="391"/>
      <c r="U80" s="391"/>
      <c r="V80" s="392"/>
      <c r="W80" s="417"/>
      <c r="X80" s="417"/>
      <c r="Y80" s="417"/>
      <c r="Z80" s="364"/>
      <c r="AA80" s="365"/>
      <c r="AB80" s="366"/>
      <c r="AC80" s="176"/>
      <c r="AD80" s="176"/>
      <c r="AE80" s="176"/>
      <c r="AF80" s="176"/>
      <c r="AG80" s="176"/>
      <c r="AH80" s="176"/>
    </row>
    <row r="81" spans="1:34" ht="18" customHeight="1" outlineLevel="1" x14ac:dyDescent="0.3">
      <c r="A81" s="670"/>
      <c r="B81" s="671"/>
      <c r="C81" s="671"/>
      <c r="D81" s="671"/>
      <c r="E81" s="671"/>
      <c r="F81" s="672"/>
      <c r="G81" s="652"/>
      <c r="H81" s="653"/>
      <c r="I81" s="654"/>
      <c r="J81" s="652"/>
      <c r="K81" s="653"/>
      <c r="L81" s="653"/>
      <c r="M81" s="654"/>
      <c r="N81" s="655"/>
      <c r="O81" s="540"/>
      <c r="P81" s="652"/>
      <c r="Q81" s="653"/>
      <c r="R81" s="654"/>
      <c r="S81" s="396"/>
      <c r="T81" s="391"/>
      <c r="U81" s="391"/>
      <c r="V81" s="392"/>
      <c r="W81" s="417"/>
      <c r="X81" s="417"/>
      <c r="Y81" s="417"/>
      <c r="Z81" s="364"/>
      <c r="AA81" s="365"/>
      <c r="AB81" s="366"/>
      <c r="AC81" s="176"/>
      <c r="AD81" s="176"/>
      <c r="AE81" s="176"/>
      <c r="AF81" s="176"/>
      <c r="AG81" s="176"/>
      <c r="AH81" s="176"/>
    </row>
    <row r="82" spans="1:34" ht="18" customHeight="1" outlineLevel="1" x14ac:dyDescent="0.3">
      <c r="A82" s="673"/>
      <c r="B82" s="674"/>
      <c r="C82" s="674"/>
      <c r="D82" s="674"/>
      <c r="E82" s="674"/>
      <c r="F82" s="675"/>
      <c r="G82" s="652"/>
      <c r="H82" s="653"/>
      <c r="I82" s="654"/>
      <c r="J82" s="652"/>
      <c r="K82" s="653"/>
      <c r="L82" s="653"/>
      <c r="M82" s="654"/>
      <c r="N82" s="655"/>
      <c r="O82" s="540"/>
      <c r="P82" s="652"/>
      <c r="Q82" s="653"/>
      <c r="R82" s="654"/>
      <c r="S82" s="400"/>
      <c r="T82" s="394"/>
      <c r="U82" s="394"/>
      <c r="V82" s="395"/>
      <c r="W82" s="417"/>
      <c r="X82" s="417"/>
      <c r="Y82" s="417"/>
      <c r="Z82" s="367"/>
      <c r="AA82" s="368"/>
      <c r="AB82" s="369"/>
      <c r="AC82" s="176"/>
      <c r="AD82" s="176"/>
      <c r="AE82" s="176"/>
      <c r="AF82" s="176"/>
      <c r="AG82" s="176"/>
      <c r="AH82" s="176"/>
    </row>
    <row r="83" spans="1:34" ht="18" customHeight="1" x14ac:dyDescent="0.3">
      <c r="A83" s="451" t="str">
        <f>HYPERLINK("http://sdlegislature.gov/Rules/DisplayRule.aspx?Rule=24:05:25:04.02","Existing Evaluation Data
to be Pulled Forward
(24:05:25:04.02)")</f>
        <v>Existing Evaluation Data
to be Pulled Forward
(24:05:25:04.02)</v>
      </c>
      <c r="B83" s="660"/>
      <c r="C83" s="660"/>
      <c r="D83" s="660"/>
      <c r="E83" s="660"/>
      <c r="F83" s="669"/>
      <c r="G83" s="832" t="s">
        <v>101</v>
      </c>
      <c r="H83" s="660"/>
      <c r="I83" s="669"/>
      <c r="J83" s="832" t="s">
        <v>102</v>
      </c>
      <c r="K83" s="660"/>
      <c r="L83" s="660"/>
      <c r="M83" s="669"/>
      <c r="N83" s="832" t="s">
        <v>103</v>
      </c>
      <c r="O83" s="669"/>
      <c r="P83" s="832" t="s">
        <v>104</v>
      </c>
      <c r="Q83" s="660"/>
      <c r="R83" s="669"/>
      <c r="S83" s="401"/>
      <c r="T83" s="388"/>
      <c r="U83" s="388"/>
      <c r="V83" s="389"/>
      <c r="W83" s="417"/>
      <c r="X83" s="417"/>
      <c r="Y83" s="418"/>
      <c r="Z83" s="361"/>
      <c r="AA83" s="362"/>
      <c r="AB83" s="363"/>
      <c r="AC83" s="176"/>
      <c r="AD83" s="176"/>
      <c r="AE83" s="176"/>
      <c r="AF83" s="176"/>
      <c r="AG83" s="176"/>
      <c r="AH83" s="176"/>
    </row>
    <row r="84" spans="1:34" ht="18" customHeight="1" x14ac:dyDescent="0.3">
      <c r="A84" s="670"/>
      <c r="B84" s="671"/>
      <c r="C84" s="671"/>
      <c r="D84" s="671"/>
      <c r="E84" s="671"/>
      <c r="F84" s="672"/>
      <c r="G84" s="652"/>
      <c r="H84" s="653"/>
      <c r="I84" s="654"/>
      <c r="J84" s="652"/>
      <c r="K84" s="653"/>
      <c r="L84" s="653"/>
      <c r="M84" s="654"/>
      <c r="N84" s="655"/>
      <c r="O84" s="540"/>
      <c r="P84" s="652"/>
      <c r="Q84" s="653"/>
      <c r="R84" s="654"/>
      <c r="S84" s="396"/>
      <c r="T84" s="391"/>
      <c r="U84" s="391"/>
      <c r="V84" s="392"/>
      <c r="W84" s="417"/>
      <c r="X84" s="417"/>
      <c r="Y84" s="418"/>
      <c r="Z84" s="364"/>
      <c r="AA84" s="365"/>
      <c r="AB84" s="366"/>
      <c r="AC84" s="176"/>
      <c r="AD84" s="176"/>
      <c r="AE84" s="176"/>
      <c r="AF84" s="176"/>
      <c r="AG84" s="176"/>
      <c r="AH84" s="176"/>
    </row>
    <row r="85" spans="1:34" ht="18" customHeight="1" x14ac:dyDescent="0.3">
      <c r="A85" s="670"/>
      <c r="B85" s="671"/>
      <c r="C85" s="671"/>
      <c r="D85" s="671"/>
      <c r="E85" s="671"/>
      <c r="F85" s="672"/>
      <c r="G85" s="652"/>
      <c r="H85" s="653"/>
      <c r="I85" s="654"/>
      <c r="J85" s="652"/>
      <c r="K85" s="653"/>
      <c r="L85" s="653"/>
      <c r="M85" s="654"/>
      <c r="N85" s="655"/>
      <c r="O85" s="540"/>
      <c r="P85" s="652"/>
      <c r="Q85" s="653"/>
      <c r="R85" s="654"/>
      <c r="S85" s="43"/>
      <c r="T85" s="370" t="s">
        <v>68</v>
      </c>
      <c r="U85" s="371"/>
      <c r="V85" s="50"/>
      <c r="W85" s="417"/>
      <c r="X85" s="417"/>
      <c r="Y85" s="418"/>
      <c r="Z85" s="364"/>
      <c r="AA85" s="365"/>
      <c r="AB85" s="366"/>
      <c r="AC85" s="176"/>
      <c r="AD85" s="176"/>
      <c r="AE85" s="176" t="str">
        <f>T85</f>
        <v>Select</v>
      </c>
      <c r="AF85" s="176" t="str">
        <f>T85</f>
        <v>Select</v>
      </c>
      <c r="AG85" s="176"/>
      <c r="AH85" s="176"/>
    </row>
    <row r="86" spans="1:34" ht="18" customHeight="1" x14ac:dyDescent="0.3">
      <c r="A86" s="670"/>
      <c r="B86" s="671"/>
      <c r="C86" s="671"/>
      <c r="D86" s="671"/>
      <c r="E86" s="671"/>
      <c r="F86" s="672"/>
      <c r="G86" s="652"/>
      <c r="H86" s="653"/>
      <c r="I86" s="654"/>
      <c r="J86" s="652"/>
      <c r="K86" s="653"/>
      <c r="L86" s="653"/>
      <c r="M86" s="654"/>
      <c r="N86" s="655"/>
      <c r="O86" s="540"/>
      <c r="P86" s="652"/>
      <c r="Q86" s="653"/>
      <c r="R86" s="654"/>
      <c r="S86" s="396"/>
      <c r="T86" s="391"/>
      <c r="U86" s="391"/>
      <c r="V86" s="392"/>
      <c r="W86" s="417"/>
      <c r="X86" s="417"/>
      <c r="Y86" s="418"/>
      <c r="Z86" s="364"/>
      <c r="AA86" s="365"/>
      <c r="AB86" s="366"/>
      <c r="AC86" s="176"/>
      <c r="AD86" s="176"/>
      <c r="AE86" s="176"/>
      <c r="AF86" s="176"/>
      <c r="AG86" s="176"/>
      <c r="AH86" s="176"/>
    </row>
    <row r="87" spans="1:34" ht="18" customHeight="1" x14ac:dyDescent="0.3">
      <c r="A87" s="484" t="s">
        <v>106</v>
      </c>
      <c r="B87" s="484"/>
      <c r="C87" s="484"/>
      <c r="D87" s="484"/>
      <c r="E87" s="484"/>
      <c r="F87" s="484"/>
      <c r="G87" s="652"/>
      <c r="H87" s="653"/>
      <c r="I87" s="654"/>
      <c r="J87" s="652"/>
      <c r="K87" s="653"/>
      <c r="L87" s="653"/>
      <c r="M87" s="654"/>
      <c r="N87" s="655"/>
      <c r="O87" s="540"/>
      <c r="P87" s="652"/>
      <c r="Q87" s="653"/>
      <c r="R87" s="654"/>
      <c r="S87" s="396"/>
      <c r="T87" s="391"/>
      <c r="U87" s="391"/>
      <c r="V87" s="392"/>
      <c r="W87" s="417"/>
      <c r="X87" s="417"/>
      <c r="Y87" s="418"/>
      <c r="Z87" s="364"/>
      <c r="AA87" s="365"/>
      <c r="AB87" s="366"/>
      <c r="AC87" s="176"/>
      <c r="AD87" s="176"/>
      <c r="AE87" s="176"/>
      <c r="AF87" s="176"/>
      <c r="AG87" s="176"/>
      <c r="AH87" s="176"/>
    </row>
    <row r="88" spans="1:34" ht="18" customHeight="1" outlineLevel="1" x14ac:dyDescent="0.3">
      <c r="A88" s="964"/>
      <c r="B88" s="671"/>
      <c r="C88" s="671"/>
      <c r="D88" s="671"/>
      <c r="E88" s="671"/>
      <c r="F88" s="672"/>
      <c r="G88" s="652"/>
      <c r="H88" s="653"/>
      <c r="I88" s="654"/>
      <c r="J88" s="652"/>
      <c r="K88" s="653"/>
      <c r="L88" s="653"/>
      <c r="M88" s="654"/>
      <c r="N88" s="655"/>
      <c r="O88" s="540"/>
      <c r="P88" s="652"/>
      <c r="Q88" s="653"/>
      <c r="R88" s="654"/>
      <c r="S88" s="396"/>
      <c r="T88" s="391"/>
      <c r="U88" s="391"/>
      <c r="V88" s="392"/>
      <c r="W88" s="417"/>
      <c r="X88" s="417"/>
      <c r="Y88" s="417"/>
      <c r="Z88" s="364"/>
      <c r="AA88" s="365"/>
      <c r="AB88" s="366"/>
      <c r="AC88" s="176"/>
      <c r="AD88" s="176"/>
      <c r="AE88" s="176"/>
      <c r="AF88" s="176"/>
      <c r="AG88" s="176"/>
      <c r="AH88" s="176"/>
    </row>
    <row r="89" spans="1:34" ht="18" customHeight="1" outlineLevel="1" x14ac:dyDescent="0.3">
      <c r="A89" s="670"/>
      <c r="B89" s="671"/>
      <c r="C89" s="671"/>
      <c r="D89" s="671"/>
      <c r="E89" s="671"/>
      <c r="F89" s="672"/>
      <c r="G89" s="652"/>
      <c r="H89" s="653"/>
      <c r="I89" s="654"/>
      <c r="J89" s="652"/>
      <c r="K89" s="653"/>
      <c r="L89" s="653"/>
      <c r="M89" s="654"/>
      <c r="N89" s="655"/>
      <c r="O89" s="540"/>
      <c r="P89" s="652"/>
      <c r="Q89" s="653"/>
      <c r="R89" s="654"/>
      <c r="S89" s="396"/>
      <c r="T89" s="391"/>
      <c r="U89" s="391"/>
      <c r="V89" s="392"/>
      <c r="W89" s="417"/>
      <c r="X89" s="417"/>
      <c r="Y89" s="417"/>
      <c r="Z89" s="364"/>
      <c r="AA89" s="365"/>
      <c r="AB89" s="366"/>
      <c r="AC89" s="176"/>
      <c r="AD89" s="176"/>
      <c r="AE89" s="176"/>
      <c r="AF89" s="176"/>
      <c r="AG89" s="176"/>
      <c r="AH89" s="176"/>
    </row>
    <row r="90" spans="1:34" ht="18" customHeight="1" outlineLevel="1" x14ac:dyDescent="0.3">
      <c r="A90" s="670"/>
      <c r="B90" s="671"/>
      <c r="C90" s="671"/>
      <c r="D90" s="671"/>
      <c r="E90" s="671"/>
      <c r="F90" s="672"/>
      <c r="G90" s="652"/>
      <c r="H90" s="653"/>
      <c r="I90" s="654"/>
      <c r="J90" s="652"/>
      <c r="K90" s="653"/>
      <c r="L90" s="653"/>
      <c r="M90" s="654"/>
      <c r="N90" s="655"/>
      <c r="O90" s="540"/>
      <c r="P90" s="652"/>
      <c r="Q90" s="653"/>
      <c r="R90" s="654"/>
      <c r="S90" s="396"/>
      <c r="T90" s="391"/>
      <c r="U90" s="391"/>
      <c r="V90" s="392"/>
      <c r="W90" s="417"/>
      <c r="X90" s="417"/>
      <c r="Y90" s="417"/>
      <c r="Z90" s="364"/>
      <c r="AA90" s="365"/>
      <c r="AB90" s="366"/>
      <c r="AC90" s="176"/>
      <c r="AD90" s="176"/>
      <c r="AE90" s="176"/>
      <c r="AF90" s="176"/>
      <c r="AG90" s="176"/>
      <c r="AH90" s="176"/>
    </row>
    <row r="91" spans="1:34" ht="18" customHeight="1" outlineLevel="1" x14ac:dyDescent="0.3">
      <c r="A91" s="670"/>
      <c r="B91" s="661"/>
      <c r="C91" s="661"/>
      <c r="D91" s="661"/>
      <c r="E91" s="661"/>
      <c r="F91" s="672"/>
      <c r="G91" s="652"/>
      <c r="H91" s="653"/>
      <c r="I91" s="654"/>
      <c r="J91" s="652"/>
      <c r="K91" s="653"/>
      <c r="L91" s="653"/>
      <c r="M91" s="654"/>
      <c r="N91" s="655"/>
      <c r="O91" s="540"/>
      <c r="P91" s="652"/>
      <c r="Q91" s="653"/>
      <c r="R91" s="654"/>
      <c r="S91" s="400"/>
      <c r="T91" s="394"/>
      <c r="U91" s="394"/>
      <c r="V91" s="395"/>
      <c r="W91" s="417"/>
      <c r="X91" s="417"/>
      <c r="Y91" s="417"/>
      <c r="Z91" s="367"/>
      <c r="AA91" s="368"/>
      <c r="AB91" s="369"/>
      <c r="AC91" s="176"/>
      <c r="AD91" s="176"/>
      <c r="AE91" s="176"/>
      <c r="AF91" s="176"/>
      <c r="AG91" s="176"/>
      <c r="AH91" s="176"/>
    </row>
    <row r="92" spans="1:34" ht="18" customHeight="1" x14ac:dyDescent="0.3">
      <c r="A92" s="27"/>
      <c r="B92" s="41"/>
      <c r="C92" s="41"/>
      <c r="D92" s="41"/>
      <c r="E92" s="41"/>
      <c r="F92" s="42"/>
      <c r="G92" s="963" t="s">
        <v>101</v>
      </c>
      <c r="H92" s="660"/>
      <c r="I92" s="669"/>
      <c r="J92" s="832" t="s">
        <v>102</v>
      </c>
      <c r="K92" s="660"/>
      <c r="L92" s="660"/>
      <c r="M92" s="669"/>
      <c r="N92" s="832" t="s">
        <v>103</v>
      </c>
      <c r="O92" s="669"/>
      <c r="P92" s="832" t="s">
        <v>104</v>
      </c>
      <c r="Q92" s="660"/>
      <c r="R92" s="669"/>
      <c r="S92" s="401"/>
      <c r="T92" s="388"/>
      <c r="U92" s="388"/>
      <c r="V92" s="389"/>
      <c r="W92" s="417"/>
      <c r="X92" s="417"/>
      <c r="Y92" s="418"/>
      <c r="Z92" s="361"/>
      <c r="AA92" s="362"/>
      <c r="AB92" s="363"/>
      <c r="AC92" s="176"/>
      <c r="AD92" s="176"/>
      <c r="AE92" s="176"/>
      <c r="AF92" s="176"/>
      <c r="AG92" s="176"/>
      <c r="AH92" s="176"/>
    </row>
    <row r="93" spans="1:34" ht="18" customHeight="1" x14ac:dyDescent="0.3">
      <c r="A93" s="463" t="str">
        <f>HYPERLINK("http://sdlegislature.gov/Rules/DisplayRule.aspx?Rule=24:05:25:04.02","Skills Based Assessment and Report
(24:05:25:04.02)")</f>
        <v>Skills Based Assessment and Report
(24:05:25:04.02)</v>
      </c>
      <c r="B93" s="455"/>
      <c r="C93" s="455"/>
      <c r="D93" s="455"/>
      <c r="E93" s="455"/>
      <c r="F93" s="456"/>
      <c r="G93" s="656"/>
      <c r="H93" s="653"/>
      <c r="I93" s="654"/>
      <c r="J93" s="652"/>
      <c r="K93" s="653"/>
      <c r="L93" s="653"/>
      <c r="M93" s="654"/>
      <c r="N93" s="655"/>
      <c r="O93" s="540"/>
      <c r="P93" s="652"/>
      <c r="Q93" s="653"/>
      <c r="R93" s="654"/>
      <c r="S93" s="396"/>
      <c r="T93" s="391"/>
      <c r="U93" s="391"/>
      <c r="V93" s="392"/>
      <c r="W93" s="417"/>
      <c r="X93" s="417"/>
      <c r="Y93" s="418"/>
      <c r="Z93" s="364"/>
      <c r="AA93" s="365"/>
      <c r="AB93" s="366"/>
      <c r="AC93" s="176"/>
      <c r="AD93" s="176"/>
      <c r="AE93" s="176"/>
      <c r="AF93" s="176"/>
      <c r="AG93" s="176"/>
      <c r="AH93" s="176"/>
    </row>
    <row r="94" spans="1:34" ht="18" customHeight="1" x14ac:dyDescent="0.3">
      <c r="A94" s="463"/>
      <c r="B94" s="455"/>
      <c r="C94" s="455"/>
      <c r="D94" s="455"/>
      <c r="E94" s="455"/>
      <c r="F94" s="456"/>
      <c r="G94" s="656"/>
      <c r="H94" s="653"/>
      <c r="I94" s="654"/>
      <c r="J94" s="652"/>
      <c r="K94" s="653"/>
      <c r="L94" s="653"/>
      <c r="M94" s="654"/>
      <c r="N94" s="962"/>
      <c r="O94" s="824"/>
      <c r="P94" s="652"/>
      <c r="Q94" s="653"/>
      <c r="R94" s="654"/>
      <c r="S94" s="396"/>
      <c r="T94" s="391"/>
      <c r="U94" s="391"/>
      <c r="V94" s="392"/>
      <c r="W94" s="417"/>
      <c r="X94" s="417"/>
      <c r="Y94" s="418"/>
      <c r="Z94" s="364"/>
      <c r="AA94" s="365"/>
      <c r="AB94" s="366"/>
      <c r="AC94" s="176"/>
      <c r="AD94" s="176"/>
      <c r="AE94" s="176"/>
      <c r="AF94" s="176"/>
      <c r="AG94" s="176"/>
      <c r="AH94" s="176"/>
    </row>
    <row r="95" spans="1:34" ht="18" customHeight="1" x14ac:dyDescent="0.3">
      <c r="A95" s="464"/>
      <c r="B95" s="458"/>
      <c r="C95" s="458"/>
      <c r="D95" s="458"/>
      <c r="E95" s="458"/>
      <c r="F95" s="459"/>
      <c r="G95" s="656"/>
      <c r="H95" s="653"/>
      <c r="I95" s="654"/>
      <c r="J95" s="652"/>
      <c r="K95" s="653"/>
      <c r="L95" s="653"/>
      <c r="M95" s="654"/>
      <c r="N95" s="655"/>
      <c r="O95" s="540"/>
      <c r="P95" s="652"/>
      <c r="Q95" s="653"/>
      <c r="R95" s="654"/>
      <c r="S95" s="43"/>
      <c r="T95" s="370" t="s">
        <v>68</v>
      </c>
      <c r="U95" s="371"/>
      <c r="V95" s="50"/>
      <c r="W95" s="417"/>
      <c r="X95" s="417"/>
      <c r="Y95" s="418"/>
      <c r="Z95" s="364"/>
      <c r="AA95" s="365"/>
      <c r="AB95" s="366"/>
      <c r="AC95" s="176"/>
      <c r="AD95" s="176"/>
      <c r="AE95" s="176" t="str">
        <f>T95</f>
        <v>Select</v>
      </c>
      <c r="AF95" s="176" t="str">
        <f>T95</f>
        <v>Select</v>
      </c>
      <c r="AG95" s="176"/>
      <c r="AH95" s="176"/>
    </row>
    <row r="96" spans="1:34" ht="18" customHeight="1" x14ac:dyDescent="0.3">
      <c r="A96" s="427" t="s">
        <v>107</v>
      </c>
      <c r="B96" s="427"/>
      <c r="C96" s="427"/>
      <c r="D96" s="427"/>
      <c r="E96" s="427"/>
      <c r="F96" s="427"/>
      <c r="G96" s="656"/>
      <c r="H96" s="653"/>
      <c r="I96" s="654"/>
      <c r="J96" s="652"/>
      <c r="K96" s="653"/>
      <c r="L96" s="653"/>
      <c r="M96" s="654"/>
      <c r="N96" s="655"/>
      <c r="O96" s="540"/>
      <c r="P96" s="652"/>
      <c r="Q96" s="653"/>
      <c r="R96" s="654"/>
      <c r="S96" s="396"/>
      <c r="T96" s="391"/>
      <c r="U96" s="391"/>
      <c r="V96" s="392"/>
      <c r="W96" s="417"/>
      <c r="X96" s="417"/>
      <c r="Y96" s="418"/>
      <c r="Z96" s="364"/>
      <c r="AA96" s="365"/>
      <c r="AB96" s="366"/>
      <c r="AC96" s="176"/>
      <c r="AD96" s="176"/>
      <c r="AE96" s="176"/>
      <c r="AF96" s="176"/>
      <c r="AG96" s="176"/>
      <c r="AH96" s="176"/>
    </row>
    <row r="97" spans="1:40" ht="18" customHeight="1" x14ac:dyDescent="0.3">
      <c r="A97" s="427"/>
      <c r="B97" s="427"/>
      <c r="C97" s="427"/>
      <c r="D97" s="427"/>
      <c r="E97" s="427"/>
      <c r="F97" s="427"/>
      <c r="G97" s="656"/>
      <c r="H97" s="653"/>
      <c r="I97" s="654"/>
      <c r="J97" s="652"/>
      <c r="K97" s="653"/>
      <c r="L97" s="653"/>
      <c r="M97" s="654"/>
      <c r="N97" s="655"/>
      <c r="O97" s="540"/>
      <c r="P97" s="652"/>
      <c r="Q97" s="653"/>
      <c r="R97" s="654"/>
      <c r="S97" s="396"/>
      <c r="T97" s="391"/>
      <c r="U97" s="391"/>
      <c r="V97" s="392"/>
      <c r="W97" s="417"/>
      <c r="X97" s="417"/>
      <c r="Y97" s="418"/>
      <c r="Z97" s="364"/>
      <c r="AA97" s="365"/>
      <c r="AB97" s="366"/>
      <c r="AC97" s="176"/>
      <c r="AD97" s="176"/>
      <c r="AE97" s="176"/>
      <c r="AF97" s="176"/>
      <c r="AG97" s="176"/>
      <c r="AH97" s="176"/>
    </row>
    <row r="98" spans="1:40" ht="18" customHeight="1" x14ac:dyDescent="0.3">
      <c r="A98" s="427" t="s">
        <v>108</v>
      </c>
      <c r="B98" s="427"/>
      <c r="C98" s="427"/>
      <c r="D98" s="427"/>
      <c r="E98" s="427"/>
      <c r="F98" s="427"/>
      <c r="G98" s="656"/>
      <c r="H98" s="653"/>
      <c r="I98" s="654"/>
      <c r="J98" s="652"/>
      <c r="K98" s="653"/>
      <c r="L98" s="653"/>
      <c r="M98" s="654"/>
      <c r="N98" s="655"/>
      <c r="O98" s="540"/>
      <c r="P98" s="652"/>
      <c r="Q98" s="653"/>
      <c r="R98" s="654"/>
      <c r="S98" s="396"/>
      <c r="T98" s="391"/>
      <c r="U98" s="391"/>
      <c r="V98" s="392"/>
      <c r="W98" s="417"/>
      <c r="X98" s="417"/>
      <c r="Y98" s="418"/>
      <c r="Z98" s="364"/>
      <c r="AA98" s="365"/>
      <c r="AB98" s="366"/>
      <c r="AC98" s="176"/>
      <c r="AD98" s="176"/>
      <c r="AE98" s="176"/>
      <c r="AF98" s="176"/>
      <c r="AG98" s="176"/>
      <c r="AH98" s="176"/>
      <c r="AI98" s="237"/>
      <c r="AJ98" s="237"/>
      <c r="AK98" s="237"/>
      <c r="AL98" s="237"/>
      <c r="AM98" s="237"/>
      <c r="AN98" s="237"/>
    </row>
    <row r="99" spans="1:40" ht="18" customHeight="1" outlineLevel="1" x14ac:dyDescent="0.3">
      <c r="A99" s="423"/>
      <c r="B99" s="671"/>
      <c r="C99" s="671"/>
      <c r="D99" s="671"/>
      <c r="E99" s="671"/>
      <c r="F99" s="671"/>
      <c r="G99" s="652"/>
      <c r="H99" s="653"/>
      <c r="I99" s="654"/>
      <c r="J99" s="652"/>
      <c r="K99" s="653"/>
      <c r="L99" s="653"/>
      <c r="M99" s="654"/>
      <c r="N99" s="655"/>
      <c r="O99" s="540"/>
      <c r="P99" s="652"/>
      <c r="Q99" s="653"/>
      <c r="R99" s="654"/>
      <c r="S99" s="396"/>
      <c r="T99" s="391"/>
      <c r="U99" s="391"/>
      <c r="V99" s="392"/>
      <c r="W99" s="417"/>
      <c r="X99" s="417"/>
      <c r="Y99" s="417"/>
      <c r="Z99" s="364"/>
      <c r="AA99" s="365"/>
      <c r="AB99" s="366"/>
      <c r="AC99" s="176"/>
      <c r="AD99" s="176"/>
      <c r="AE99" s="176"/>
      <c r="AF99" s="176"/>
      <c r="AG99" s="176"/>
      <c r="AH99" s="176"/>
      <c r="AI99" s="237"/>
      <c r="AJ99" s="237"/>
      <c r="AK99" s="237"/>
      <c r="AL99" s="237"/>
      <c r="AM99" s="237"/>
      <c r="AN99" s="237"/>
    </row>
    <row r="100" spans="1:40" ht="18" customHeight="1" outlineLevel="1" x14ac:dyDescent="0.3">
      <c r="A100" s="670"/>
      <c r="B100" s="671"/>
      <c r="C100" s="671"/>
      <c r="D100" s="671"/>
      <c r="E100" s="671"/>
      <c r="F100" s="671"/>
      <c r="G100" s="652"/>
      <c r="H100" s="653"/>
      <c r="I100" s="654"/>
      <c r="J100" s="652"/>
      <c r="K100" s="653"/>
      <c r="L100" s="653"/>
      <c r="M100" s="654"/>
      <c r="N100" s="655"/>
      <c r="O100" s="540"/>
      <c r="P100" s="652"/>
      <c r="Q100" s="653"/>
      <c r="R100" s="654"/>
      <c r="S100" s="396"/>
      <c r="T100" s="391"/>
      <c r="U100" s="391"/>
      <c r="V100" s="392"/>
      <c r="W100" s="417"/>
      <c r="X100" s="417"/>
      <c r="Y100" s="417"/>
      <c r="Z100" s="364"/>
      <c r="AA100" s="365"/>
      <c r="AB100" s="366"/>
      <c r="AC100" s="176"/>
      <c r="AD100" s="176"/>
      <c r="AE100" s="176"/>
      <c r="AF100" s="176"/>
      <c r="AG100" s="176"/>
      <c r="AH100" s="176"/>
      <c r="AI100" s="237"/>
      <c r="AJ100" s="237"/>
      <c r="AK100" s="237"/>
      <c r="AL100" s="237"/>
      <c r="AM100" s="237"/>
      <c r="AN100" s="237"/>
    </row>
    <row r="101" spans="1:40" ht="18" customHeight="1" outlineLevel="1" x14ac:dyDescent="0.3">
      <c r="A101" s="670"/>
      <c r="B101" s="671"/>
      <c r="C101" s="671"/>
      <c r="D101" s="671"/>
      <c r="E101" s="671"/>
      <c r="F101" s="671"/>
      <c r="G101" s="652"/>
      <c r="H101" s="653"/>
      <c r="I101" s="654"/>
      <c r="J101" s="652"/>
      <c r="K101" s="653"/>
      <c r="L101" s="653"/>
      <c r="M101" s="654"/>
      <c r="N101" s="655"/>
      <c r="O101" s="540"/>
      <c r="P101" s="652"/>
      <c r="Q101" s="653"/>
      <c r="R101" s="654"/>
      <c r="S101" s="396"/>
      <c r="T101" s="391"/>
      <c r="U101" s="391"/>
      <c r="V101" s="392"/>
      <c r="W101" s="417"/>
      <c r="X101" s="417"/>
      <c r="Y101" s="417"/>
      <c r="Z101" s="364"/>
      <c r="AA101" s="365"/>
      <c r="AB101" s="366"/>
      <c r="AC101" s="176"/>
      <c r="AD101" s="176"/>
      <c r="AE101" s="176"/>
      <c r="AF101" s="176"/>
      <c r="AG101" s="176"/>
      <c r="AH101" s="176"/>
      <c r="AI101" s="237"/>
      <c r="AJ101" s="237"/>
      <c r="AK101" s="237"/>
      <c r="AL101" s="237"/>
      <c r="AM101" s="237"/>
      <c r="AN101" s="237"/>
    </row>
    <row r="102" spans="1:40" ht="18" customHeight="1" outlineLevel="1" x14ac:dyDescent="0.3">
      <c r="A102" s="670"/>
      <c r="B102" s="671"/>
      <c r="C102" s="671"/>
      <c r="D102" s="671"/>
      <c r="E102" s="671"/>
      <c r="F102" s="671"/>
      <c r="G102" s="652"/>
      <c r="H102" s="653"/>
      <c r="I102" s="654"/>
      <c r="J102" s="652"/>
      <c r="K102" s="653"/>
      <c r="L102" s="653"/>
      <c r="M102" s="654"/>
      <c r="N102" s="2"/>
      <c r="O102" s="2"/>
      <c r="P102" s="652"/>
      <c r="Q102" s="653"/>
      <c r="R102" s="654"/>
      <c r="S102" s="396"/>
      <c r="T102" s="391"/>
      <c r="U102" s="391"/>
      <c r="V102" s="392"/>
      <c r="W102" s="417"/>
      <c r="X102" s="417"/>
      <c r="Y102" s="417"/>
      <c r="Z102" s="364"/>
      <c r="AA102" s="365"/>
      <c r="AB102" s="366"/>
      <c r="AC102" s="176"/>
      <c r="AD102" s="176"/>
      <c r="AE102" s="176"/>
      <c r="AF102" s="176"/>
      <c r="AG102" s="176"/>
      <c r="AH102" s="176"/>
      <c r="AI102" s="237"/>
      <c r="AJ102" s="237"/>
      <c r="AK102" s="237"/>
      <c r="AL102" s="237"/>
      <c r="AM102" s="237"/>
      <c r="AN102" s="237"/>
    </row>
    <row r="103" spans="1:40" ht="18" customHeight="1" outlineLevel="1" x14ac:dyDescent="0.3">
      <c r="A103" s="670"/>
      <c r="B103" s="671"/>
      <c r="C103" s="671"/>
      <c r="D103" s="671"/>
      <c r="E103" s="671"/>
      <c r="F103" s="671"/>
      <c r="G103" s="652"/>
      <c r="H103" s="653"/>
      <c r="I103" s="654"/>
      <c r="J103" s="652"/>
      <c r="K103" s="653"/>
      <c r="L103" s="653"/>
      <c r="M103" s="654"/>
      <c r="N103" s="655"/>
      <c r="O103" s="540"/>
      <c r="P103" s="652"/>
      <c r="Q103" s="653"/>
      <c r="R103" s="654"/>
      <c r="S103" s="396"/>
      <c r="T103" s="391"/>
      <c r="U103" s="391"/>
      <c r="V103" s="392"/>
      <c r="W103" s="417"/>
      <c r="X103" s="417"/>
      <c r="Y103" s="417"/>
      <c r="Z103" s="364"/>
      <c r="AA103" s="365"/>
      <c r="AB103" s="366"/>
      <c r="AC103" s="176"/>
      <c r="AD103" s="176"/>
      <c r="AE103" s="176"/>
      <c r="AF103" s="176"/>
      <c r="AG103" s="176"/>
      <c r="AH103" s="176"/>
      <c r="AI103" s="237"/>
      <c r="AJ103" s="237"/>
      <c r="AK103" s="237"/>
      <c r="AL103" s="237"/>
      <c r="AM103" s="237"/>
      <c r="AN103" s="237"/>
    </row>
    <row r="104" spans="1:40" ht="18" customHeight="1" outlineLevel="1" x14ac:dyDescent="0.3">
      <c r="A104" s="673"/>
      <c r="B104" s="674"/>
      <c r="C104" s="674"/>
      <c r="D104" s="674"/>
      <c r="E104" s="674"/>
      <c r="F104" s="674"/>
      <c r="G104" s="652"/>
      <c r="H104" s="653"/>
      <c r="I104" s="654"/>
      <c r="J104" s="652"/>
      <c r="K104" s="653"/>
      <c r="L104" s="653"/>
      <c r="M104" s="654"/>
      <c r="N104" s="655"/>
      <c r="O104" s="685"/>
      <c r="P104" s="686"/>
      <c r="Q104" s="660"/>
      <c r="R104" s="669"/>
      <c r="S104" s="400"/>
      <c r="T104" s="394"/>
      <c r="U104" s="394"/>
      <c r="V104" s="395"/>
      <c r="W104" s="417"/>
      <c r="X104" s="417"/>
      <c r="Y104" s="417"/>
      <c r="Z104" s="367"/>
      <c r="AA104" s="368"/>
      <c r="AB104" s="369"/>
      <c r="AC104" s="176"/>
      <c r="AD104" s="176"/>
      <c r="AE104" s="176"/>
      <c r="AF104" s="176"/>
      <c r="AG104" s="176"/>
      <c r="AH104" s="176"/>
      <c r="AI104" s="237"/>
      <c r="AJ104" s="237"/>
      <c r="AK104" s="237"/>
      <c r="AL104" s="237"/>
      <c r="AM104" s="237"/>
      <c r="AN104" s="237"/>
    </row>
    <row r="105" spans="1:40" ht="18" customHeight="1" x14ac:dyDescent="0.3">
      <c r="A105" s="451" t="str">
        <f>HYPERLINK("http://sdlegislature.gov/Rules/DisplayRule.aspx?Rule=24:05:25:03","Consent Received
(24:05:25:03)")</f>
        <v>Consent Received
(24:05:25:03)</v>
      </c>
      <c r="B105" s="660"/>
      <c r="C105" s="660"/>
      <c r="D105" s="660"/>
      <c r="E105" s="660"/>
      <c r="F105" s="669"/>
      <c r="G105" s="676" t="s">
        <v>109</v>
      </c>
      <c r="H105" s="653"/>
      <c r="I105" s="653"/>
      <c r="J105" s="653"/>
      <c r="K105" s="654"/>
      <c r="L105" s="837">
        <f>K66</f>
        <v>0</v>
      </c>
      <c r="M105" s="539"/>
      <c r="N105" s="539"/>
      <c r="O105" s="541" t="s">
        <v>110</v>
      </c>
      <c r="P105" s="542"/>
      <c r="Q105" s="542"/>
      <c r="R105" s="543"/>
      <c r="S105" s="33"/>
      <c r="T105" s="33"/>
      <c r="U105" s="33"/>
      <c r="V105" s="34"/>
      <c r="W105" s="417"/>
      <c r="X105" s="417"/>
      <c r="Y105" s="418"/>
      <c r="Z105" s="361"/>
      <c r="AA105" s="362"/>
      <c r="AB105" s="363"/>
      <c r="AC105" s="176"/>
      <c r="AD105" s="176"/>
      <c r="AF105" s="176"/>
      <c r="AG105" s="185"/>
      <c r="AH105" s="185">
        <f>MIN(N71:O82,N93:O104)</f>
        <v>0</v>
      </c>
      <c r="AI105" s="237"/>
      <c r="AJ105" s="961"/>
      <c r="AK105" s="961"/>
      <c r="AL105" s="961"/>
      <c r="AM105" s="961"/>
      <c r="AN105" s="237"/>
    </row>
    <row r="106" spans="1:40" ht="18" customHeight="1" x14ac:dyDescent="0.3">
      <c r="A106" s="670"/>
      <c r="B106" s="671"/>
      <c r="C106" s="671"/>
      <c r="D106" s="671"/>
      <c r="E106" s="671"/>
      <c r="F106" s="672"/>
      <c r="G106" s="676" t="s">
        <v>111</v>
      </c>
      <c r="H106" s="653"/>
      <c r="I106" s="653"/>
      <c r="J106" s="653"/>
      <c r="K106" s="654"/>
      <c r="L106" s="837" t="str">
        <f>TEXT(MIN(N71:O82,N93:O104),"M/D/YYYY;;")</f>
        <v/>
      </c>
      <c r="M106" s="539"/>
      <c r="N106" s="539"/>
      <c r="O106" s="471"/>
      <c r="P106" s="383"/>
      <c r="Q106" s="383"/>
      <c r="R106" s="472"/>
      <c r="S106" s="48"/>
      <c r="T106" s="370" t="s">
        <v>68</v>
      </c>
      <c r="U106" s="371"/>
      <c r="V106" s="50"/>
      <c r="W106" s="417"/>
      <c r="X106" s="417"/>
      <c r="Y106" s="418"/>
      <c r="Z106" s="364"/>
      <c r="AA106" s="365"/>
      <c r="AB106" s="366"/>
      <c r="AC106" s="176"/>
      <c r="AD106" s="176"/>
      <c r="AE106" s="176" t="str">
        <f>T106</f>
        <v>Select</v>
      </c>
      <c r="AF106" s="176" t="str">
        <f>T106</f>
        <v>Select</v>
      </c>
      <c r="AG106" s="176"/>
      <c r="AH106" s="176"/>
      <c r="AI106" s="237"/>
      <c r="AJ106" s="961"/>
      <c r="AK106" s="961"/>
      <c r="AL106" s="961"/>
      <c r="AM106" s="961"/>
      <c r="AN106" s="237"/>
    </row>
    <row r="107" spans="1:40" ht="18" customHeight="1" x14ac:dyDescent="0.3">
      <c r="A107" s="670"/>
      <c r="B107" s="671"/>
      <c r="C107" s="671"/>
      <c r="D107" s="671"/>
      <c r="E107" s="671"/>
      <c r="F107" s="672"/>
      <c r="G107" s="676" t="s">
        <v>112</v>
      </c>
      <c r="H107" s="653"/>
      <c r="I107" s="653"/>
      <c r="J107" s="653"/>
      <c r="K107" s="654"/>
      <c r="L107" s="837" t="str">
        <f>TEXT(MAX(N71:O82,N93:O104),"M/D/YYYY;;")</f>
        <v/>
      </c>
      <c r="M107" s="539"/>
      <c r="N107" s="539"/>
      <c r="O107" s="52"/>
      <c r="P107" s="384" t="s">
        <v>68</v>
      </c>
      <c r="Q107" s="386"/>
      <c r="R107" s="29"/>
      <c r="S107" s="391"/>
      <c r="T107" s="391"/>
      <c r="U107" s="391"/>
      <c r="V107" s="392"/>
      <c r="W107" s="417"/>
      <c r="X107" s="417"/>
      <c r="Y107" s="418"/>
      <c r="Z107" s="364"/>
      <c r="AA107" s="365"/>
      <c r="AB107" s="366"/>
      <c r="AC107" s="176"/>
      <c r="AD107" s="176"/>
      <c r="AE107" s="176"/>
      <c r="AF107" s="176"/>
      <c r="AG107" s="176"/>
      <c r="AH107" s="176"/>
      <c r="AI107" s="237"/>
      <c r="AJ107" s="961"/>
      <c r="AK107" s="961"/>
      <c r="AL107" s="961"/>
      <c r="AM107" s="961"/>
      <c r="AN107" s="237"/>
    </row>
    <row r="108" spans="1:40" ht="18" customHeight="1" x14ac:dyDescent="0.3">
      <c r="A108" s="673"/>
      <c r="B108" s="674"/>
      <c r="C108" s="674"/>
      <c r="D108" s="674"/>
      <c r="E108" s="674"/>
      <c r="F108" s="675"/>
      <c r="G108" s="676" t="s">
        <v>113</v>
      </c>
      <c r="H108" s="653"/>
      <c r="I108" s="653"/>
      <c r="J108" s="653"/>
      <c r="K108" s="654"/>
      <c r="L108" s="960">
        <f>IF(ISBLANK(K69),K67,K69)</f>
        <v>0</v>
      </c>
      <c r="M108" s="539"/>
      <c r="N108" s="539"/>
      <c r="O108" s="70"/>
      <c r="P108" s="30"/>
      <c r="Q108" s="30"/>
      <c r="R108" s="31"/>
      <c r="S108" s="394"/>
      <c r="T108" s="394"/>
      <c r="U108" s="394"/>
      <c r="V108" s="395"/>
      <c r="W108" s="417"/>
      <c r="X108" s="417"/>
      <c r="Y108" s="418"/>
      <c r="Z108" s="367"/>
      <c r="AA108" s="368"/>
      <c r="AB108" s="369"/>
      <c r="AC108" s="176"/>
      <c r="AD108" s="176"/>
      <c r="AE108" s="176"/>
      <c r="AF108" s="176"/>
      <c r="AG108" s="176"/>
      <c r="AH108" s="176"/>
      <c r="AI108" s="237"/>
      <c r="AJ108" s="237"/>
      <c r="AK108" s="237"/>
      <c r="AL108" s="237"/>
      <c r="AM108" s="237"/>
      <c r="AN108" s="237"/>
    </row>
    <row r="109" spans="1:40" ht="18" customHeight="1" x14ac:dyDescent="0.3">
      <c r="A109" s="451" t="str">
        <f>HYPERLINK("http://sdlegislature.gov/Rules/DisplayRule.aspx?Rule=24:05:25:20","All Evaluations Administered 
(24:05:25:20)")</f>
        <v>All Evaluations Administered 
(24:05:25:20)</v>
      </c>
      <c r="B109" s="660"/>
      <c r="C109" s="660"/>
      <c r="D109" s="660"/>
      <c r="E109" s="660"/>
      <c r="F109" s="669"/>
      <c r="G109" s="484" t="s">
        <v>114</v>
      </c>
      <c r="H109" s="484"/>
      <c r="I109" s="484"/>
      <c r="J109" s="484"/>
      <c r="K109" s="484"/>
      <c r="L109" s="484"/>
      <c r="M109" s="484"/>
      <c r="N109" s="484"/>
      <c r="O109" s="484"/>
      <c r="P109" s="484"/>
      <c r="Q109" s="484"/>
      <c r="R109" s="484"/>
      <c r="S109" s="32"/>
      <c r="T109" s="33"/>
      <c r="U109" s="33"/>
      <c r="V109" s="34"/>
      <c r="W109" s="417"/>
      <c r="X109" s="417"/>
      <c r="Y109" s="418"/>
      <c r="Z109" s="361"/>
      <c r="AA109" s="362"/>
      <c r="AB109" s="363"/>
      <c r="AC109" s="176"/>
      <c r="AD109" s="176"/>
      <c r="AE109" s="176"/>
      <c r="AF109" s="176"/>
      <c r="AG109" s="176"/>
      <c r="AH109" s="176"/>
    </row>
    <row r="110" spans="1:40" ht="18" customHeight="1" x14ac:dyDescent="0.3">
      <c r="A110" s="454"/>
      <c r="B110" s="661"/>
      <c r="C110" s="661"/>
      <c r="D110" s="661"/>
      <c r="E110" s="661"/>
      <c r="F110" s="672"/>
      <c r="G110" s="484"/>
      <c r="H110" s="484"/>
      <c r="I110" s="484"/>
      <c r="J110" s="484"/>
      <c r="K110" s="484"/>
      <c r="L110" s="484"/>
      <c r="M110" s="484"/>
      <c r="N110" s="484"/>
      <c r="O110" s="484"/>
      <c r="P110" s="484"/>
      <c r="Q110" s="484"/>
      <c r="R110" s="484"/>
      <c r="S110" s="43"/>
      <c r="T110" s="370" t="s">
        <v>68</v>
      </c>
      <c r="U110" s="371"/>
      <c r="V110" s="50"/>
      <c r="W110" s="417"/>
      <c r="X110" s="417"/>
      <c r="Y110" s="418"/>
      <c r="Z110" s="364"/>
      <c r="AA110" s="365"/>
      <c r="AB110" s="366"/>
      <c r="AC110" s="176"/>
      <c r="AD110" s="176"/>
      <c r="AE110" s="176" t="str">
        <f>T110</f>
        <v>Select</v>
      </c>
      <c r="AF110" s="176" t="str">
        <f>T110</f>
        <v>Select</v>
      </c>
      <c r="AG110" s="176"/>
      <c r="AH110" s="176"/>
    </row>
    <row r="111" spans="1:40" ht="18" customHeight="1" x14ac:dyDescent="0.3">
      <c r="A111" s="673"/>
      <c r="B111" s="674"/>
      <c r="C111" s="674"/>
      <c r="D111" s="674"/>
      <c r="E111" s="674"/>
      <c r="F111" s="675"/>
      <c r="G111" s="484"/>
      <c r="H111" s="484"/>
      <c r="I111" s="484"/>
      <c r="J111" s="484"/>
      <c r="K111" s="484"/>
      <c r="L111" s="484"/>
      <c r="M111" s="484"/>
      <c r="N111" s="484"/>
      <c r="O111" s="484"/>
      <c r="P111" s="484"/>
      <c r="Q111" s="484"/>
      <c r="R111" s="484"/>
      <c r="S111" s="35"/>
      <c r="T111" s="36"/>
      <c r="U111" s="36"/>
      <c r="V111" s="37"/>
      <c r="W111" s="417"/>
      <c r="X111" s="417"/>
      <c r="Y111" s="418"/>
      <c r="Z111" s="364"/>
      <c r="AA111" s="365"/>
      <c r="AB111" s="366"/>
      <c r="AC111" s="176"/>
      <c r="AD111" s="176"/>
      <c r="AE111" s="176"/>
      <c r="AF111" s="176"/>
      <c r="AG111" s="176"/>
      <c r="AH111" s="176"/>
    </row>
    <row r="112" spans="1:40" ht="18" customHeight="1" x14ac:dyDescent="0.3">
      <c r="A112" s="451" t="str">
        <f>HYPERLINK("http://sdlegislature.gov/Rules/DisplayRule.aspx?Rule=24:05:25:06.01","Consent was Acquired
(24:05:25:06.01)")</f>
        <v>Consent was Acquired
(24:05:25:06.01)</v>
      </c>
      <c r="B112" s="660"/>
      <c r="C112" s="660"/>
      <c r="D112" s="660"/>
      <c r="E112" s="660"/>
      <c r="F112" s="669"/>
      <c r="G112" s="484" t="s">
        <v>115</v>
      </c>
      <c r="H112" s="484"/>
      <c r="I112" s="484"/>
      <c r="J112" s="484"/>
      <c r="K112" s="484"/>
      <c r="L112" s="484"/>
      <c r="M112" s="484"/>
      <c r="N112" s="484"/>
      <c r="O112" s="484"/>
      <c r="P112" s="484"/>
      <c r="Q112" s="484"/>
      <c r="R112" s="484"/>
      <c r="S112" s="32"/>
      <c r="T112" s="33"/>
      <c r="U112" s="33"/>
      <c r="V112" s="34"/>
      <c r="W112" s="417"/>
      <c r="X112" s="417"/>
      <c r="Y112" s="418"/>
      <c r="Z112" s="364"/>
      <c r="AA112" s="365"/>
      <c r="AB112" s="366"/>
      <c r="AC112" s="176"/>
      <c r="AD112" s="176"/>
      <c r="AE112" s="176"/>
      <c r="AF112" s="176"/>
      <c r="AG112" s="176"/>
      <c r="AH112" s="176"/>
    </row>
    <row r="113" spans="1:36" ht="18" customHeight="1" x14ac:dyDescent="0.3">
      <c r="A113" s="454"/>
      <c r="B113" s="661"/>
      <c r="C113" s="661"/>
      <c r="D113" s="661"/>
      <c r="E113" s="661"/>
      <c r="F113" s="672"/>
      <c r="G113" s="484"/>
      <c r="H113" s="484"/>
      <c r="I113" s="484"/>
      <c r="J113" s="484"/>
      <c r="K113" s="484"/>
      <c r="L113" s="484"/>
      <c r="M113" s="484"/>
      <c r="N113" s="484"/>
      <c r="O113" s="484"/>
      <c r="P113" s="484"/>
      <c r="Q113" s="484"/>
      <c r="R113" s="484"/>
      <c r="S113" s="43"/>
      <c r="T113" s="370" t="s">
        <v>68</v>
      </c>
      <c r="U113" s="371"/>
      <c r="V113" s="50"/>
      <c r="W113" s="417"/>
      <c r="X113" s="417"/>
      <c r="Y113" s="418"/>
      <c r="Z113" s="364"/>
      <c r="AA113" s="365"/>
      <c r="AB113" s="366"/>
      <c r="AC113" s="176"/>
      <c r="AD113" s="176"/>
      <c r="AE113" s="176" t="str">
        <f>T113</f>
        <v>Select</v>
      </c>
      <c r="AF113" s="176" t="str">
        <f>T113</f>
        <v>Select</v>
      </c>
      <c r="AG113" s="176"/>
      <c r="AH113" s="176"/>
    </row>
    <row r="114" spans="1:36" ht="18" customHeight="1" x14ac:dyDescent="0.3">
      <c r="A114" s="673"/>
      <c r="B114" s="674"/>
      <c r="C114" s="674"/>
      <c r="D114" s="674"/>
      <c r="E114" s="674"/>
      <c r="F114" s="675"/>
      <c r="G114" s="484"/>
      <c r="H114" s="484"/>
      <c r="I114" s="484"/>
      <c r="J114" s="484"/>
      <c r="K114" s="484"/>
      <c r="L114" s="484"/>
      <c r="M114" s="484"/>
      <c r="N114" s="484"/>
      <c r="O114" s="484"/>
      <c r="P114" s="484"/>
      <c r="Q114" s="484"/>
      <c r="R114" s="484"/>
      <c r="S114" s="35"/>
      <c r="T114" s="36"/>
      <c r="U114" s="36"/>
      <c r="V114" s="37"/>
      <c r="W114" s="417"/>
      <c r="X114" s="417"/>
      <c r="Y114" s="418"/>
      <c r="Z114" s="364"/>
      <c r="AA114" s="365"/>
      <c r="AB114" s="366"/>
      <c r="AC114" s="176"/>
      <c r="AD114" s="176"/>
      <c r="AE114" s="176"/>
      <c r="AF114" s="176"/>
      <c r="AG114" s="176"/>
      <c r="AH114" s="176"/>
    </row>
    <row r="115" spans="1:36" ht="18" customHeight="1" x14ac:dyDescent="0.3">
      <c r="A115" s="451" t="str">
        <f>HYPERLINK("http://sdlegislature.gov/Rules/DisplayRule.aspx?Rule=24:05:25:04","Variety of Sources 
(24:05:25:04)")</f>
        <v>Variety of Sources 
(24:05:25:04)</v>
      </c>
      <c r="B115" s="660"/>
      <c r="C115" s="660"/>
      <c r="D115" s="660"/>
      <c r="E115" s="660"/>
      <c r="F115" s="669"/>
      <c r="G115" s="484" t="s">
        <v>116</v>
      </c>
      <c r="H115" s="484"/>
      <c r="I115" s="484"/>
      <c r="J115" s="484"/>
      <c r="K115" s="484"/>
      <c r="L115" s="484"/>
      <c r="M115" s="484"/>
      <c r="N115" s="484"/>
      <c r="O115" s="484"/>
      <c r="P115" s="484"/>
      <c r="Q115" s="484"/>
      <c r="R115" s="484"/>
      <c r="S115" s="32"/>
      <c r="T115" s="33"/>
      <c r="U115" s="33"/>
      <c r="V115" s="34"/>
      <c r="W115" s="417"/>
      <c r="X115" s="417"/>
      <c r="Y115" s="418"/>
      <c r="Z115" s="364"/>
      <c r="AA115" s="365"/>
      <c r="AB115" s="366"/>
      <c r="AC115" s="176"/>
      <c r="AD115" s="176"/>
      <c r="AE115" s="176"/>
      <c r="AF115" s="176"/>
      <c r="AG115" s="176"/>
      <c r="AH115" s="176"/>
    </row>
    <row r="116" spans="1:36" ht="18" customHeight="1" x14ac:dyDescent="0.3">
      <c r="A116" s="454"/>
      <c r="B116" s="661"/>
      <c r="C116" s="661"/>
      <c r="D116" s="661"/>
      <c r="E116" s="661"/>
      <c r="F116" s="672"/>
      <c r="G116" s="484"/>
      <c r="H116" s="484"/>
      <c r="I116" s="484"/>
      <c r="J116" s="484"/>
      <c r="K116" s="484"/>
      <c r="L116" s="484"/>
      <c r="M116" s="484"/>
      <c r="N116" s="484"/>
      <c r="O116" s="484"/>
      <c r="P116" s="484"/>
      <c r="Q116" s="484"/>
      <c r="R116" s="484"/>
      <c r="S116" s="43"/>
      <c r="T116" s="370" t="s">
        <v>68</v>
      </c>
      <c r="U116" s="371"/>
      <c r="V116" s="50"/>
      <c r="W116" s="417"/>
      <c r="X116" s="417"/>
      <c r="Y116" s="418"/>
      <c r="Z116" s="364"/>
      <c r="AA116" s="365"/>
      <c r="AB116" s="366"/>
      <c r="AC116" s="176"/>
      <c r="AD116" s="176"/>
      <c r="AE116" s="176" t="str">
        <f>T116</f>
        <v>Select</v>
      </c>
      <c r="AF116" s="176" t="str">
        <f>T116</f>
        <v>Select</v>
      </c>
      <c r="AG116" s="176"/>
      <c r="AH116" s="176"/>
    </row>
    <row r="117" spans="1:36" ht="18" customHeight="1" x14ac:dyDescent="0.3">
      <c r="A117" s="673"/>
      <c r="B117" s="674"/>
      <c r="C117" s="674"/>
      <c r="D117" s="674"/>
      <c r="E117" s="674"/>
      <c r="F117" s="675"/>
      <c r="G117" s="484"/>
      <c r="H117" s="484"/>
      <c r="I117" s="484"/>
      <c r="J117" s="484"/>
      <c r="K117" s="484"/>
      <c r="L117" s="484"/>
      <c r="M117" s="484"/>
      <c r="N117" s="484"/>
      <c r="O117" s="484"/>
      <c r="P117" s="484"/>
      <c r="Q117" s="484"/>
      <c r="R117" s="484"/>
      <c r="S117" s="35"/>
      <c r="T117" s="36"/>
      <c r="U117" s="36"/>
      <c r="V117" s="37"/>
      <c r="W117" s="417"/>
      <c r="X117" s="417"/>
      <c r="Y117" s="418"/>
      <c r="Z117" s="364"/>
      <c r="AA117" s="365"/>
      <c r="AB117" s="366"/>
      <c r="AC117" s="176"/>
      <c r="AD117" s="176"/>
      <c r="AE117" s="176"/>
      <c r="AF117" s="176"/>
      <c r="AG117" s="176"/>
      <c r="AH117" s="176"/>
    </row>
    <row r="118" spans="1:36" ht="18" customHeight="1" x14ac:dyDescent="0.3">
      <c r="A118" s="451" t="str">
        <f>HYPERLINK("http://sdlegislature.gov/Rules/DisplayRule.aspx?Rule=24:05:25:04","Met Requirements for the Disability
(24:05:25:04) ")</f>
        <v xml:space="preserve">Met Requirements for the Disability
(24:05:25:04) </v>
      </c>
      <c r="B118" s="660"/>
      <c r="C118" s="660"/>
      <c r="D118" s="660"/>
      <c r="E118" s="660"/>
      <c r="F118" s="669"/>
      <c r="G118" s="484" t="s">
        <v>117</v>
      </c>
      <c r="H118" s="484"/>
      <c r="I118" s="484"/>
      <c r="J118" s="484"/>
      <c r="K118" s="484"/>
      <c r="L118" s="484"/>
      <c r="M118" s="484"/>
      <c r="N118" s="484"/>
      <c r="O118" s="484"/>
      <c r="P118" s="484"/>
      <c r="Q118" s="484"/>
      <c r="R118" s="484"/>
      <c r="S118" s="32"/>
      <c r="T118" s="33"/>
      <c r="U118" s="33"/>
      <c r="V118" s="34"/>
      <c r="W118" s="417"/>
      <c r="X118" s="417"/>
      <c r="Y118" s="418"/>
      <c r="Z118" s="364"/>
      <c r="AA118" s="365"/>
      <c r="AB118" s="366"/>
      <c r="AC118" s="176"/>
      <c r="AD118" s="176"/>
      <c r="AE118" s="176"/>
      <c r="AF118" s="176"/>
      <c r="AG118" s="176"/>
      <c r="AH118" s="176"/>
    </row>
    <row r="119" spans="1:36" ht="18" customHeight="1" x14ac:dyDescent="0.3">
      <c r="A119" s="454"/>
      <c r="B119" s="661"/>
      <c r="C119" s="661"/>
      <c r="D119" s="661"/>
      <c r="E119" s="661"/>
      <c r="F119" s="672"/>
      <c r="G119" s="484"/>
      <c r="H119" s="484"/>
      <c r="I119" s="484"/>
      <c r="J119" s="484"/>
      <c r="K119" s="484"/>
      <c r="L119" s="484"/>
      <c r="M119" s="484"/>
      <c r="N119" s="484"/>
      <c r="O119" s="484"/>
      <c r="P119" s="484"/>
      <c r="Q119" s="484"/>
      <c r="R119" s="484"/>
      <c r="S119" s="43"/>
      <c r="T119" s="370" t="s">
        <v>68</v>
      </c>
      <c r="U119" s="371"/>
      <c r="V119" s="50"/>
      <c r="W119" s="417"/>
      <c r="X119" s="417"/>
      <c r="Y119" s="418"/>
      <c r="Z119" s="364"/>
      <c r="AA119" s="365"/>
      <c r="AB119" s="366"/>
      <c r="AC119" s="176"/>
      <c r="AD119" s="176"/>
      <c r="AE119" s="176" t="str">
        <f>T119</f>
        <v>Select</v>
      </c>
      <c r="AF119" s="176" t="str">
        <f>T119</f>
        <v>Select</v>
      </c>
      <c r="AG119" s="176"/>
      <c r="AH119" s="176"/>
    </row>
    <row r="120" spans="1:36" ht="18" customHeight="1" x14ac:dyDescent="0.3">
      <c r="A120" s="673"/>
      <c r="B120" s="674"/>
      <c r="C120" s="674"/>
      <c r="D120" s="674"/>
      <c r="E120" s="674"/>
      <c r="F120" s="675"/>
      <c r="G120" s="484"/>
      <c r="H120" s="484"/>
      <c r="I120" s="484"/>
      <c r="J120" s="484"/>
      <c r="K120" s="484"/>
      <c r="L120" s="484"/>
      <c r="M120" s="484"/>
      <c r="N120" s="484"/>
      <c r="O120" s="484"/>
      <c r="P120" s="484"/>
      <c r="Q120" s="484"/>
      <c r="R120" s="484"/>
      <c r="S120" s="35"/>
      <c r="T120" s="36"/>
      <c r="U120" s="36"/>
      <c r="V120" s="37"/>
      <c r="W120" s="417"/>
      <c r="X120" s="417"/>
      <c r="Y120" s="418"/>
      <c r="Z120" s="367"/>
      <c r="AA120" s="368"/>
      <c r="AB120" s="369"/>
      <c r="AC120" s="176"/>
      <c r="AD120" s="176"/>
      <c r="AE120" s="176"/>
      <c r="AF120" s="176"/>
      <c r="AG120" s="176"/>
      <c r="AH120" s="176"/>
    </row>
    <row r="121" spans="1:36" ht="18" customHeight="1" x14ac:dyDescent="0.3">
      <c r="A121" s="451" t="str">
        <f>HYPERLINK("http://sdlegislature.gov/Rules/DisplayRule.aspx?Rule=24:05:25:03","Eligibility within 30 Calendar Days 
(24:05:25:03)")</f>
        <v>Eligibility within 30 Calendar Days 
(24:05:25:03)</v>
      </c>
      <c r="B121" s="452"/>
      <c r="C121" s="452"/>
      <c r="D121" s="452"/>
      <c r="E121" s="452"/>
      <c r="F121" s="453"/>
      <c r="G121" s="892" t="s">
        <v>118</v>
      </c>
      <c r="H121" s="862"/>
      <c r="I121" s="862"/>
      <c r="J121" s="862"/>
      <c r="K121" s="893"/>
      <c r="L121" s="894">
        <f>IFERROR(AF121,"Not Determined")</f>
        <v>1</v>
      </c>
      <c r="M121" s="913"/>
      <c r="N121" s="914"/>
      <c r="O121" s="427"/>
      <c r="P121" s="427"/>
      <c r="Q121" s="427"/>
      <c r="R121" s="427"/>
      <c r="S121" s="33"/>
      <c r="T121" s="33"/>
      <c r="U121" s="33"/>
      <c r="V121" s="34"/>
      <c r="W121" s="417"/>
      <c r="X121" s="417"/>
      <c r="Y121" s="418"/>
      <c r="Z121" s="361"/>
      <c r="AA121" s="362"/>
      <c r="AB121" s="363"/>
      <c r="AC121" s="176"/>
      <c r="AD121" s="176"/>
      <c r="AE121" s="176" t="s">
        <v>119</v>
      </c>
      <c r="AF121" s="185">
        <f>L108+1</f>
        <v>1</v>
      </c>
      <c r="AG121" s="176"/>
      <c r="AH121" s="176"/>
    </row>
    <row r="122" spans="1:36" ht="18" customHeight="1" x14ac:dyDescent="0.3">
      <c r="A122" s="454"/>
      <c r="B122" s="455"/>
      <c r="C122" s="455"/>
      <c r="D122" s="455"/>
      <c r="E122" s="455"/>
      <c r="F122" s="456"/>
      <c r="G122" s="646" t="s">
        <v>120</v>
      </c>
      <c r="H122" s="647"/>
      <c r="I122" s="647"/>
      <c r="J122" s="647"/>
      <c r="K122" s="648"/>
      <c r="L122" s="649">
        <f>S6</f>
        <v>0</v>
      </c>
      <c r="M122" s="650"/>
      <c r="N122" s="651"/>
      <c r="O122" s="428"/>
      <c r="P122" s="428"/>
      <c r="Q122" s="428"/>
      <c r="R122" s="428"/>
      <c r="S122" s="48"/>
      <c r="T122" s="370" t="s">
        <v>68</v>
      </c>
      <c r="U122" s="371"/>
      <c r="V122" s="50"/>
      <c r="W122" s="417"/>
      <c r="X122" s="417"/>
      <c r="Y122" s="418"/>
      <c r="Z122" s="364"/>
      <c r="AA122" s="365"/>
      <c r="AB122" s="366"/>
      <c r="AC122" s="176"/>
      <c r="AD122" s="176"/>
      <c r="AE122" s="176" t="str">
        <f>T122</f>
        <v>Select</v>
      </c>
      <c r="AF122" s="176" t="str">
        <f>T122</f>
        <v>Select</v>
      </c>
      <c r="AG122" s="176"/>
      <c r="AH122" s="176"/>
    </row>
    <row r="123" spans="1:36" ht="18" customHeight="1" x14ac:dyDescent="0.3">
      <c r="A123" s="890"/>
      <c r="B123" s="891"/>
      <c r="C123" s="891"/>
      <c r="D123" s="891"/>
      <c r="E123" s="891"/>
      <c r="F123" s="946"/>
      <c r="G123" s="865" t="s">
        <v>121</v>
      </c>
      <c r="H123" s="866"/>
      <c r="I123" s="866"/>
      <c r="J123" s="866"/>
      <c r="K123" s="866"/>
      <c r="L123" s="866"/>
      <c r="M123" s="866"/>
      <c r="N123" s="866"/>
      <c r="O123" s="866"/>
      <c r="P123" s="866"/>
      <c r="Q123" s="943">
        <f>IFERROR(AI69," Not Determined")</f>
        <v>30</v>
      </c>
      <c r="R123" s="944"/>
      <c r="S123" s="36"/>
      <c r="T123" s="36"/>
      <c r="U123" s="36"/>
      <c r="V123" s="37"/>
      <c r="W123" s="417"/>
      <c r="X123" s="417"/>
      <c r="Y123" s="418"/>
      <c r="Z123" s="364"/>
      <c r="AA123" s="365"/>
      <c r="AB123" s="366"/>
      <c r="AC123" s="176"/>
      <c r="AD123" s="176"/>
      <c r="AE123" s="176"/>
      <c r="AF123" s="176"/>
      <c r="AG123" s="176"/>
      <c r="AH123" s="176"/>
    </row>
    <row r="124" spans="1:36" ht="18" customHeight="1" x14ac:dyDescent="0.3">
      <c r="A124" s="451" t="str">
        <f>HYPERLINK("http://sdlegislature.gov/Rules/DisplayRule.aspx?Rule=24:05:25:04.03","Student Eligible for Special Education 
(24:05:25:04.03)")</f>
        <v>Student Eligible for Special Education 
(24:05:25:04.03)</v>
      </c>
      <c r="B124" s="660"/>
      <c r="C124" s="660"/>
      <c r="D124" s="660"/>
      <c r="E124" s="660"/>
      <c r="F124" s="669"/>
      <c r="G124" s="850"/>
      <c r="H124" s="850"/>
      <c r="I124" s="850"/>
      <c r="J124" s="850"/>
      <c r="K124" s="850"/>
      <c r="L124" s="850"/>
      <c r="M124" s="850"/>
      <c r="N124" s="850"/>
      <c r="O124" s="850"/>
      <c r="P124" s="850"/>
      <c r="Q124" s="850"/>
      <c r="R124" s="850"/>
      <c r="S124" s="32"/>
      <c r="T124" s="33"/>
      <c r="U124" s="33"/>
      <c r="V124" s="34"/>
      <c r="W124" s="417"/>
      <c r="X124" s="417"/>
      <c r="Y124" s="418"/>
      <c r="Z124" s="364"/>
      <c r="AA124" s="365"/>
      <c r="AB124" s="366"/>
      <c r="AC124" s="176"/>
      <c r="AD124" s="176"/>
      <c r="AE124" s="176"/>
      <c r="AF124" s="176"/>
      <c r="AG124" s="176"/>
      <c r="AH124" s="176"/>
    </row>
    <row r="125" spans="1:36" ht="18" customHeight="1" x14ac:dyDescent="0.3">
      <c r="A125" s="454"/>
      <c r="B125" s="661"/>
      <c r="C125" s="661"/>
      <c r="D125" s="661"/>
      <c r="E125" s="661"/>
      <c r="F125" s="672"/>
      <c r="G125" s="484"/>
      <c r="H125" s="484"/>
      <c r="I125" s="484"/>
      <c r="J125" s="484"/>
      <c r="K125" s="484"/>
      <c r="L125" s="484"/>
      <c r="M125" s="484"/>
      <c r="N125" s="484"/>
      <c r="O125" s="484"/>
      <c r="P125" s="484"/>
      <c r="Q125" s="484"/>
      <c r="R125" s="484"/>
      <c r="S125" s="43"/>
      <c r="T125" s="370" t="s">
        <v>68</v>
      </c>
      <c r="U125" s="371"/>
      <c r="V125" s="50"/>
      <c r="W125" s="417"/>
      <c r="X125" s="417"/>
      <c r="Y125" s="418"/>
      <c r="Z125" s="364"/>
      <c r="AA125" s="365"/>
      <c r="AB125" s="366"/>
      <c r="AC125" s="176"/>
      <c r="AD125" s="176"/>
      <c r="AE125" s="176" t="str">
        <f>T125</f>
        <v>Select</v>
      </c>
      <c r="AF125" s="176" t="str">
        <f>T125</f>
        <v>Select</v>
      </c>
      <c r="AG125" s="176"/>
      <c r="AH125" s="176"/>
    </row>
    <row r="126" spans="1:36" ht="18" customHeight="1" x14ac:dyDescent="0.3">
      <c r="A126" s="670"/>
      <c r="B126" s="671"/>
      <c r="C126" s="671"/>
      <c r="D126" s="671"/>
      <c r="E126" s="671"/>
      <c r="F126" s="672"/>
      <c r="G126" s="484"/>
      <c r="H126" s="484"/>
      <c r="I126" s="484"/>
      <c r="J126" s="484"/>
      <c r="K126" s="484"/>
      <c r="L126" s="484"/>
      <c r="M126" s="484"/>
      <c r="N126" s="484"/>
      <c r="O126" s="484"/>
      <c r="P126" s="484"/>
      <c r="Q126" s="484"/>
      <c r="R126" s="484"/>
      <c r="S126" s="35"/>
      <c r="T126" s="36"/>
      <c r="U126" s="36"/>
      <c r="V126" s="37"/>
      <c r="W126" s="417"/>
      <c r="X126" s="417"/>
      <c r="Y126" s="418"/>
      <c r="Z126" s="364"/>
      <c r="AA126" s="365"/>
      <c r="AB126" s="366"/>
      <c r="AC126" s="176"/>
      <c r="AD126" s="176"/>
      <c r="AE126" s="176"/>
      <c r="AF126" s="176"/>
      <c r="AG126" s="176"/>
      <c r="AH126" s="176"/>
    </row>
    <row r="127" spans="1:36" ht="18" customHeight="1" x14ac:dyDescent="0.3">
      <c r="A127" s="911" t="str">
        <f>HYPERLINK("http://sdlegislature.gov/Rules/DisplayRule.aspx?Rule=24:05:25:06","Three Year Re-Evaluation
(24:05:25:06)")</f>
        <v>Three Year Re-Evaluation
(24:05:25:06)</v>
      </c>
      <c r="B127" s="911"/>
      <c r="C127" s="911"/>
      <c r="D127" s="911"/>
      <c r="E127" s="911"/>
      <c r="F127" s="911"/>
      <c r="G127" s="912" t="s">
        <v>122</v>
      </c>
      <c r="H127" s="862"/>
      <c r="I127" s="862"/>
      <c r="J127" s="862"/>
      <c r="K127" s="893"/>
      <c r="L127" s="894">
        <f>S6</f>
        <v>0</v>
      </c>
      <c r="M127" s="913"/>
      <c r="N127" s="914"/>
      <c r="O127" s="427"/>
      <c r="P127" s="427"/>
      <c r="Q127" s="427"/>
      <c r="R127" s="427"/>
      <c r="S127" s="32"/>
      <c r="T127" s="33"/>
      <c r="U127" s="33"/>
      <c r="V127" s="34"/>
      <c r="W127" s="417"/>
      <c r="X127" s="417"/>
      <c r="Y127" s="418"/>
      <c r="Z127" s="364"/>
      <c r="AA127" s="365"/>
      <c r="AB127" s="366"/>
      <c r="AC127" s="176"/>
      <c r="AD127" s="176"/>
      <c r="AE127" s="176"/>
      <c r="AF127" s="176"/>
      <c r="AG127" s="176"/>
      <c r="AH127" s="176"/>
    </row>
    <row r="128" spans="1:36" ht="18" customHeight="1" x14ac:dyDescent="0.3">
      <c r="A128" s="911"/>
      <c r="B128" s="911"/>
      <c r="C128" s="911"/>
      <c r="D128" s="911"/>
      <c r="E128" s="911"/>
      <c r="F128" s="911"/>
      <c r="G128" s="945" t="s">
        <v>123</v>
      </c>
      <c r="H128" s="647"/>
      <c r="I128" s="647"/>
      <c r="J128" s="647"/>
      <c r="K128" s="648"/>
      <c r="L128" s="649"/>
      <c r="M128" s="650"/>
      <c r="N128" s="651"/>
      <c r="O128" s="428"/>
      <c r="P128" s="428"/>
      <c r="Q128" s="428"/>
      <c r="R128" s="428"/>
      <c r="S128" s="43"/>
      <c r="T128" s="370" t="s">
        <v>68</v>
      </c>
      <c r="U128" s="371"/>
      <c r="V128" s="50"/>
      <c r="W128" s="417"/>
      <c r="X128" s="417"/>
      <c r="Y128" s="418"/>
      <c r="Z128" s="364"/>
      <c r="AA128" s="365"/>
      <c r="AB128" s="366"/>
      <c r="AC128" s="176"/>
      <c r="AD128" s="176"/>
      <c r="AE128" s="174" t="str">
        <f>T128</f>
        <v>Select</v>
      </c>
      <c r="AF128" s="174" t="str">
        <f>T128</f>
        <v>Select</v>
      </c>
      <c r="AH128" s="176">
        <v>3</v>
      </c>
      <c r="AI128" s="176" t="s">
        <v>124</v>
      </c>
      <c r="AJ128" s="185">
        <f>DATE(YEAR(S6)-AH128,MONTH(S6),DAY(S6))</f>
        <v>692867</v>
      </c>
    </row>
    <row r="129" spans="1:37" ht="18" customHeight="1" x14ac:dyDescent="0.3">
      <c r="A129" s="911"/>
      <c r="B129" s="911"/>
      <c r="C129" s="911"/>
      <c r="D129" s="911"/>
      <c r="E129" s="911"/>
      <c r="F129" s="911"/>
      <c r="G129" s="950" t="s">
        <v>125</v>
      </c>
      <c r="H129" s="950"/>
      <c r="I129" s="950"/>
      <c r="J129" s="950"/>
      <c r="K129" s="950"/>
      <c r="L129" s="950"/>
      <c r="M129" s="950"/>
      <c r="N129" s="950"/>
      <c r="O129" s="950"/>
      <c r="P129" s="950"/>
      <c r="Q129" s="951" t="str">
        <f>TEXT(IFERROR(AJ128,"Not Determined"),"m/d/YYYY;;")</f>
        <v>12/31/3796</v>
      </c>
      <c r="R129" s="952"/>
      <c r="S129" s="35"/>
      <c r="T129" s="36"/>
      <c r="U129" s="36"/>
      <c r="V129" s="37"/>
      <c r="W129" s="417"/>
      <c r="X129" s="417"/>
      <c r="Y129" s="418"/>
      <c r="Z129" s="364"/>
      <c r="AA129" s="365"/>
      <c r="AB129" s="366"/>
      <c r="AC129" s="176"/>
      <c r="AD129" s="176"/>
      <c r="AE129" s="176"/>
      <c r="AF129" s="176"/>
      <c r="AG129" s="176"/>
      <c r="AH129" s="176"/>
    </row>
    <row r="130" spans="1:37" ht="18" customHeight="1" x14ac:dyDescent="0.3">
      <c r="A130" s="953" t="s">
        <v>126</v>
      </c>
      <c r="B130" s="954"/>
      <c r="C130" s="954"/>
      <c r="D130" s="954"/>
      <c r="E130" s="954"/>
      <c r="F130" s="955"/>
      <c r="G130" s="484"/>
      <c r="H130" s="484"/>
      <c r="I130" s="484"/>
      <c r="J130" s="484"/>
      <c r="K130" s="484"/>
      <c r="L130" s="484"/>
      <c r="M130" s="484"/>
      <c r="N130" s="484"/>
      <c r="O130" s="484"/>
      <c r="P130" s="484"/>
      <c r="Q130" s="484"/>
      <c r="R130" s="484"/>
      <c r="S130" s="32"/>
      <c r="T130" s="33"/>
      <c r="U130" s="33"/>
      <c r="V130" s="34"/>
      <c r="W130" s="417"/>
      <c r="X130" s="417"/>
      <c r="Y130" s="418"/>
      <c r="Z130" s="364"/>
      <c r="AA130" s="365"/>
      <c r="AB130" s="366"/>
      <c r="AC130" s="176"/>
      <c r="AD130" s="176"/>
      <c r="AE130" s="176"/>
      <c r="AF130" s="176"/>
      <c r="AG130" s="176"/>
      <c r="AH130" s="176"/>
    </row>
    <row r="131" spans="1:37" ht="18" customHeight="1" x14ac:dyDescent="0.3">
      <c r="A131" s="847"/>
      <c r="B131" s="424"/>
      <c r="C131" s="424"/>
      <c r="D131" s="424"/>
      <c r="E131" s="424"/>
      <c r="F131" s="956"/>
      <c r="G131" s="484"/>
      <c r="H131" s="484"/>
      <c r="I131" s="484"/>
      <c r="J131" s="484"/>
      <c r="K131" s="484"/>
      <c r="L131" s="484"/>
      <c r="M131" s="484"/>
      <c r="N131" s="484"/>
      <c r="O131" s="484"/>
      <c r="P131" s="484"/>
      <c r="Q131" s="484"/>
      <c r="R131" s="484"/>
      <c r="S131" s="43"/>
      <c r="T131" s="370" t="s">
        <v>68</v>
      </c>
      <c r="U131" s="371"/>
      <c r="V131" s="50"/>
      <c r="W131" s="417"/>
      <c r="X131" s="417"/>
      <c r="Y131" s="418"/>
      <c r="Z131" s="364"/>
      <c r="AA131" s="365"/>
      <c r="AB131" s="366"/>
      <c r="AC131" s="176"/>
      <c r="AD131" s="176"/>
      <c r="AE131" s="176" t="str">
        <f>T131</f>
        <v>Select</v>
      </c>
      <c r="AF131" s="176" t="str">
        <f>T131</f>
        <v>Select</v>
      </c>
      <c r="AG131" s="176"/>
      <c r="AH131" s="176"/>
    </row>
    <row r="132" spans="1:37" ht="18" customHeight="1" x14ac:dyDescent="0.3">
      <c r="A132" s="957"/>
      <c r="B132" s="958"/>
      <c r="C132" s="958"/>
      <c r="D132" s="958"/>
      <c r="E132" s="958"/>
      <c r="F132" s="959"/>
      <c r="G132" s="484"/>
      <c r="H132" s="484"/>
      <c r="I132" s="484"/>
      <c r="J132" s="484"/>
      <c r="K132" s="484"/>
      <c r="L132" s="484"/>
      <c r="M132" s="484"/>
      <c r="N132" s="484"/>
      <c r="O132" s="484"/>
      <c r="P132" s="484"/>
      <c r="Q132" s="484"/>
      <c r="R132" s="484"/>
      <c r="S132" s="35"/>
      <c r="T132" s="36"/>
      <c r="U132" s="36"/>
      <c r="V132" s="37"/>
      <c r="W132" s="417"/>
      <c r="X132" s="417"/>
      <c r="Y132" s="418"/>
      <c r="Z132" s="367"/>
      <c r="AA132" s="368"/>
      <c r="AB132" s="369"/>
      <c r="AC132" s="176"/>
      <c r="AD132" s="176">
        <f>AE132+AF132</f>
        <v>0</v>
      </c>
      <c r="AE132" s="182">
        <f>COUNTIF(AE32:AE131,"Yes")*3</f>
        <v>0</v>
      </c>
      <c r="AF132" s="182">
        <f>COUNTIF(AF32:AF131,"No")*3</f>
        <v>0</v>
      </c>
      <c r="AG132" s="176"/>
      <c r="AH132" s="176"/>
    </row>
    <row r="133" spans="1:37" ht="4.5" customHeight="1" x14ac:dyDescent="0.3">
      <c r="A133" s="495"/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74"/>
      <c r="T133" s="674"/>
      <c r="U133" s="674"/>
      <c r="V133" s="674"/>
      <c r="W133" s="166"/>
      <c r="X133" s="166"/>
      <c r="Y133" s="166"/>
      <c r="Z133" s="166"/>
      <c r="AA133" s="166"/>
      <c r="AB133" s="166"/>
      <c r="AC133" s="176"/>
      <c r="AD133" s="176"/>
      <c r="AE133" s="176"/>
      <c r="AF133" s="176"/>
      <c r="AG133" s="176"/>
      <c r="AH133" s="176"/>
    </row>
    <row r="134" spans="1:37" ht="19.5" customHeight="1" x14ac:dyDescent="0.3">
      <c r="A134" s="699" t="s">
        <v>127</v>
      </c>
      <c r="B134" s="496"/>
      <c r="C134" s="496"/>
      <c r="D134" s="496"/>
      <c r="E134" s="496"/>
      <c r="F134" s="496"/>
      <c r="G134" s="496"/>
      <c r="H134" s="496"/>
      <c r="I134" s="496"/>
      <c r="J134" s="496"/>
      <c r="K134" s="496"/>
      <c r="L134" s="496"/>
      <c r="M134" s="496"/>
      <c r="N134" s="496"/>
      <c r="O134" s="496"/>
      <c r="P134" s="496"/>
      <c r="Q134" s="496"/>
      <c r="R134" s="783"/>
      <c r="S134" s="882" t="str">
        <f>IFERROR(AE224/AD224,"N/A")</f>
        <v>N/A</v>
      </c>
      <c r="T134" s="882"/>
      <c r="U134" s="883"/>
      <c r="V134" s="884"/>
      <c r="W134" s="657"/>
      <c r="X134" s="658"/>
      <c r="Y134" s="658"/>
      <c r="Z134" s="408"/>
      <c r="AA134" s="409"/>
      <c r="AB134" s="410"/>
      <c r="AC134" s="176"/>
      <c r="AD134" s="176"/>
      <c r="AE134" s="176"/>
      <c r="AF134" s="176"/>
      <c r="AG134" s="176"/>
      <c r="AH134" s="176"/>
    </row>
    <row r="135" spans="1:37" ht="12" customHeight="1" x14ac:dyDescent="0.3">
      <c r="A135" s="939" t="s">
        <v>128</v>
      </c>
      <c r="B135" s="940"/>
      <c r="C135" s="940"/>
      <c r="D135" s="940"/>
      <c r="E135" s="940"/>
      <c r="F135" s="940"/>
      <c r="G135" s="940"/>
      <c r="H135" s="940"/>
      <c r="I135" s="940"/>
      <c r="J135" s="940"/>
      <c r="K135" s="941" t="s">
        <v>129</v>
      </c>
      <c r="L135" s="941"/>
      <c r="M135" s="941"/>
      <c r="N135" s="941"/>
      <c r="O135" s="941"/>
      <c r="P135" s="941"/>
      <c r="Q135" s="941"/>
      <c r="R135" s="942"/>
      <c r="S135" s="930"/>
      <c r="T135" s="931"/>
      <c r="U135" s="931"/>
      <c r="V135" s="932"/>
      <c r="W135" s="732"/>
      <c r="X135" s="732"/>
      <c r="Y135" s="733"/>
      <c r="Z135" s="361"/>
      <c r="AA135" s="362"/>
      <c r="AB135" s="363"/>
      <c r="AC135" s="176"/>
      <c r="AD135" s="176"/>
      <c r="AE135" s="176"/>
      <c r="AF135" s="176"/>
      <c r="AG135" s="176"/>
      <c r="AH135" s="176"/>
    </row>
    <row r="136" spans="1:37" ht="18" customHeight="1" x14ac:dyDescent="0.3">
      <c r="A136" s="451" t="str">
        <f>HYPERLINK("http://sdlegislature.gov/Rules/DisplayRule.aspx?Rule=24:05:24.01:19","Specific Learning Disabilities
(24:05:24.01:19)")</f>
        <v>Specific Learning Disabilities
(24:05:24.01:19)</v>
      </c>
      <c r="B136" s="660"/>
      <c r="C136" s="660"/>
      <c r="D136" s="660"/>
      <c r="E136" s="660"/>
      <c r="F136" s="660"/>
      <c r="G136" s="917" t="s">
        <v>130</v>
      </c>
      <c r="H136" s="496"/>
      <c r="I136" s="496"/>
      <c r="J136" s="496"/>
      <c r="K136" s="496"/>
      <c r="L136" s="496"/>
      <c r="M136" s="496"/>
      <c r="N136" s="496"/>
      <c r="O136" s="496"/>
      <c r="P136" s="496"/>
      <c r="Q136" s="496"/>
      <c r="R136" s="783"/>
      <c r="S136" s="390"/>
      <c r="T136" s="391"/>
      <c r="U136" s="391"/>
      <c r="V136" s="392"/>
      <c r="W136" s="732"/>
      <c r="X136" s="732"/>
      <c r="Y136" s="733"/>
      <c r="Z136" s="364"/>
      <c r="AA136" s="365"/>
      <c r="AB136" s="366"/>
      <c r="AC136" s="176"/>
      <c r="AD136" s="176"/>
      <c r="AE136" s="176"/>
      <c r="AF136" s="176"/>
      <c r="AG136" s="176"/>
      <c r="AH136" s="176"/>
    </row>
    <row r="137" spans="1:37" ht="18" customHeight="1" x14ac:dyDescent="0.3">
      <c r="A137" s="670"/>
      <c r="B137" s="817"/>
      <c r="C137" s="817"/>
      <c r="D137" s="817"/>
      <c r="E137" s="817"/>
      <c r="F137" s="661"/>
      <c r="G137" s="936"/>
      <c r="H137" s="937"/>
      <c r="I137" s="937"/>
      <c r="J137" s="937"/>
      <c r="K137" s="937"/>
      <c r="L137" s="937"/>
      <c r="M137" s="937"/>
      <c r="N137" s="937"/>
      <c r="O137" s="937"/>
      <c r="P137" s="937"/>
      <c r="Q137" s="937"/>
      <c r="R137" s="938"/>
      <c r="S137" s="390"/>
      <c r="T137" s="391"/>
      <c r="U137" s="391"/>
      <c r="V137" s="392"/>
      <c r="W137" s="732"/>
      <c r="X137" s="732"/>
      <c r="Y137" s="733"/>
      <c r="Z137" s="364"/>
      <c r="AA137" s="365"/>
      <c r="AB137" s="366"/>
      <c r="AC137" s="176"/>
      <c r="AD137" s="176"/>
      <c r="AE137" s="176"/>
      <c r="AF137" s="176"/>
      <c r="AG137" s="176"/>
      <c r="AH137" s="176"/>
    </row>
    <row r="138" spans="1:37" ht="18" customHeight="1" x14ac:dyDescent="0.3">
      <c r="A138" s="670"/>
      <c r="B138" s="817"/>
      <c r="C138" s="817"/>
      <c r="D138" s="817"/>
      <c r="E138" s="817"/>
      <c r="F138" s="661"/>
      <c r="G138" s="947"/>
      <c r="H138" s="948"/>
      <c r="I138" s="948"/>
      <c r="J138" s="948"/>
      <c r="K138" s="948"/>
      <c r="L138" s="948"/>
      <c r="M138" s="948"/>
      <c r="N138" s="948"/>
      <c r="O138" s="948"/>
      <c r="P138" s="948"/>
      <c r="Q138" s="948"/>
      <c r="R138" s="949"/>
      <c r="S138" s="43"/>
      <c r="T138" s="370" t="s">
        <v>68</v>
      </c>
      <c r="U138" s="371"/>
      <c r="V138" s="50"/>
      <c r="W138" s="732"/>
      <c r="X138" s="732"/>
      <c r="Y138" s="733"/>
      <c r="Z138" s="364"/>
      <c r="AA138" s="365"/>
      <c r="AB138" s="366"/>
      <c r="AC138" s="176"/>
      <c r="AD138" s="176"/>
      <c r="AE138" s="176" t="str">
        <f>T138</f>
        <v>Select</v>
      </c>
      <c r="AF138" s="176" t="str">
        <f>T138</f>
        <v>Select</v>
      </c>
      <c r="AG138" s="176"/>
      <c r="AH138" s="176"/>
    </row>
    <row r="139" spans="1:37" ht="18" customHeight="1" x14ac:dyDescent="0.3">
      <c r="A139" s="670"/>
      <c r="B139" s="817"/>
      <c r="C139" s="817"/>
      <c r="D139" s="817"/>
      <c r="E139" s="817"/>
      <c r="F139" s="661"/>
      <c r="G139" s="947"/>
      <c r="H139" s="948"/>
      <c r="I139" s="948"/>
      <c r="J139" s="948"/>
      <c r="K139" s="948"/>
      <c r="L139" s="948"/>
      <c r="M139" s="948"/>
      <c r="N139" s="948"/>
      <c r="O139" s="948"/>
      <c r="P139" s="948"/>
      <c r="Q139" s="948"/>
      <c r="R139" s="949"/>
      <c r="S139" s="390"/>
      <c r="T139" s="391"/>
      <c r="U139" s="391"/>
      <c r="V139" s="392"/>
      <c r="W139" s="732"/>
      <c r="X139" s="732"/>
      <c r="Y139" s="733"/>
      <c r="Z139" s="364"/>
      <c r="AA139" s="365"/>
      <c r="AB139" s="366"/>
      <c r="AC139" s="176"/>
      <c r="AD139" s="176"/>
      <c r="AE139" s="176"/>
      <c r="AF139" s="176"/>
      <c r="AG139" s="176"/>
      <c r="AH139" s="176"/>
    </row>
    <row r="140" spans="1:37" ht="18" customHeight="1" x14ac:dyDescent="0.3">
      <c r="A140" s="670"/>
      <c r="B140" s="817"/>
      <c r="C140" s="817"/>
      <c r="D140" s="817"/>
      <c r="E140" s="817"/>
      <c r="F140" s="661"/>
      <c r="G140" s="933"/>
      <c r="H140" s="934"/>
      <c r="I140" s="934"/>
      <c r="J140" s="934"/>
      <c r="K140" s="934"/>
      <c r="L140" s="934"/>
      <c r="M140" s="934"/>
      <c r="N140" s="934"/>
      <c r="O140" s="934"/>
      <c r="P140" s="934"/>
      <c r="Q140" s="934"/>
      <c r="R140" s="935"/>
      <c r="S140" s="393"/>
      <c r="T140" s="394"/>
      <c r="U140" s="394"/>
      <c r="V140" s="395"/>
      <c r="W140" s="732"/>
      <c r="X140" s="732"/>
      <c r="Y140" s="733"/>
      <c r="Z140" s="367"/>
      <c r="AA140" s="368"/>
      <c r="AB140" s="369"/>
      <c r="AC140" s="176"/>
      <c r="AG140" s="182"/>
      <c r="AH140" s="176"/>
    </row>
    <row r="141" spans="1:37" ht="13.5" customHeight="1" x14ac:dyDescent="0.3">
      <c r="A141" s="925" t="s">
        <v>131</v>
      </c>
      <c r="B141" s="926"/>
      <c r="C141" s="926"/>
      <c r="D141" s="926"/>
      <c r="E141" s="926"/>
      <c r="F141" s="926"/>
      <c r="G141" s="927"/>
      <c r="H141" s="927"/>
      <c r="I141" s="927"/>
      <c r="J141" s="927"/>
      <c r="K141" s="927"/>
      <c r="L141" s="927"/>
      <c r="M141" s="927"/>
      <c r="N141" s="927"/>
      <c r="O141" s="927"/>
      <c r="P141" s="927"/>
      <c r="Q141" s="927"/>
      <c r="R141" s="928"/>
      <c r="S141" s="401"/>
      <c r="T141" s="388"/>
      <c r="U141" s="388"/>
      <c r="V141" s="389"/>
      <c r="W141" s="732"/>
      <c r="X141" s="732"/>
      <c r="Y141" s="733"/>
      <c r="Z141" s="361"/>
      <c r="AA141" s="362"/>
      <c r="AB141" s="363"/>
      <c r="AC141" s="176"/>
      <c r="AD141" s="176"/>
      <c r="AE141" s="176"/>
      <c r="AF141" s="176"/>
      <c r="AG141" s="176"/>
      <c r="AH141" s="176"/>
    </row>
    <row r="142" spans="1:37" ht="18" customHeight="1" x14ac:dyDescent="0.3">
      <c r="A142" s="460" t="str">
        <f>HYPERLINK("http://sdlegislature.gov/Rules/DisplayRule.aspx?Rule=24:05:24.01:19","Initial Eligibility
(24:05:24.01:19)")</f>
        <v>Initial Eligibility
(24:05:24.01:19)</v>
      </c>
      <c r="B142" s="461"/>
      <c r="C142" s="461"/>
      <c r="D142" s="461"/>
      <c r="E142" s="461"/>
      <c r="F142" s="462"/>
      <c r="G142" s="923" t="s">
        <v>132</v>
      </c>
      <c r="H142" s="660"/>
      <c r="I142" s="660"/>
      <c r="J142" s="660"/>
      <c r="K142" s="660"/>
      <c r="L142" s="660"/>
      <c r="M142" s="660"/>
      <c r="N142" s="660"/>
      <c r="O142" s="660"/>
      <c r="P142" s="660"/>
      <c r="Q142" s="254"/>
      <c r="R142" s="924"/>
      <c r="S142" s="396"/>
      <c r="T142" s="391"/>
      <c r="U142" s="391"/>
      <c r="V142" s="392"/>
      <c r="W142" s="732"/>
      <c r="X142" s="732"/>
      <c r="Y142" s="733"/>
      <c r="Z142" s="364"/>
      <c r="AA142" s="365"/>
      <c r="AB142" s="366"/>
      <c r="AC142" s="176"/>
      <c r="AD142" s="176"/>
      <c r="AE142" s="176"/>
      <c r="AF142" s="176"/>
      <c r="AG142" s="176"/>
      <c r="AH142" s="176"/>
    </row>
    <row r="143" spans="1:37" ht="10.5" customHeight="1" x14ac:dyDescent="0.3">
      <c r="A143" s="463"/>
      <c r="B143" s="455"/>
      <c r="C143" s="455"/>
      <c r="D143" s="455"/>
      <c r="E143" s="455"/>
      <c r="F143" s="455"/>
      <c r="G143" s="66"/>
      <c r="H143" s="58"/>
      <c r="I143" s="58"/>
      <c r="J143" s="58"/>
      <c r="K143" s="58"/>
      <c r="L143" s="58"/>
      <c r="M143" s="58"/>
      <c r="N143" s="58"/>
      <c r="O143" s="58"/>
      <c r="P143" s="59"/>
      <c r="Q143" s="56"/>
      <c r="R143" s="672"/>
      <c r="S143" s="396"/>
      <c r="T143" s="391"/>
      <c r="U143" s="391"/>
      <c r="V143" s="392"/>
      <c r="W143" s="732"/>
      <c r="X143" s="732"/>
      <c r="Y143" s="733"/>
      <c r="Z143" s="364"/>
      <c r="AA143" s="365"/>
      <c r="AB143" s="366"/>
      <c r="AC143" s="176"/>
      <c r="AD143" s="176"/>
      <c r="AE143" s="176"/>
      <c r="AF143" s="176"/>
      <c r="AG143" s="176"/>
      <c r="AH143" s="176"/>
    </row>
    <row r="144" spans="1:37" ht="18" customHeight="1" x14ac:dyDescent="0.3">
      <c r="A144" s="463"/>
      <c r="B144" s="455"/>
      <c r="C144" s="455"/>
      <c r="D144" s="455"/>
      <c r="E144" s="455"/>
      <c r="F144" s="455"/>
      <c r="G144" s="600">
        <v>1</v>
      </c>
      <c r="H144" s="541" t="s">
        <v>133</v>
      </c>
      <c r="I144" s="542"/>
      <c r="J144" s="542"/>
      <c r="K144" s="542"/>
      <c r="L144" s="542"/>
      <c r="M144" s="242"/>
      <c r="N144" s="242"/>
      <c r="O144" s="72"/>
      <c r="P144" s="221"/>
      <c r="Q144" s="56"/>
      <c r="R144" s="672"/>
      <c r="S144" s="396"/>
      <c r="T144" s="391"/>
      <c r="U144" s="391"/>
      <c r="V144" s="392"/>
      <c r="W144" s="732"/>
      <c r="X144" s="732"/>
      <c r="Y144" s="733"/>
      <c r="Z144" s="364"/>
      <c r="AA144" s="365"/>
      <c r="AB144" s="366"/>
      <c r="AC144" s="176"/>
      <c r="AD144" s="176"/>
      <c r="AE144" s="176"/>
      <c r="AF144" s="176"/>
      <c r="AG144" s="176"/>
      <c r="AH144" s="176"/>
      <c r="AK144" s="183"/>
    </row>
    <row r="145" spans="1:37" ht="18" customHeight="1" x14ac:dyDescent="0.3">
      <c r="A145" s="463"/>
      <c r="B145" s="455"/>
      <c r="C145" s="455"/>
      <c r="D145" s="455"/>
      <c r="E145" s="455"/>
      <c r="F145" s="455"/>
      <c r="G145" s="600"/>
      <c r="H145" s="471"/>
      <c r="I145" s="383"/>
      <c r="J145" s="383"/>
      <c r="K145" s="383"/>
      <c r="L145" s="383"/>
      <c r="M145" s="384" t="s">
        <v>68</v>
      </c>
      <c r="N145" s="386"/>
      <c r="O145" s="73"/>
      <c r="P145" s="221"/>
      <c r="Q145" s="56"/>
      <c r="R145" s="672"/>
      <c r="S145" s="396"/>
      <c r="T145" s="391"/>
      <c r="U145" s="391"/>
      <c r="V145" s="392"/>
      <c r="W145" s="732"/>
      <c r="X145" s="732"/>
      <c r="Y145" s="733"/>
      <c r="Z145" s="364"/>
      <c r="AA145" s="365"/>
      <c r="AB145" s="366"/>
      <c r="AC145" s="176"/>
      <c r="AD145" s="176"/>
      <c r="AE145" s="176"/>
      <c r="AF145" s="176"/>
      <c r="AG145" s="176"/>
      <c r="AH145" s="176"/>
    </row>
    <row r="146" spans="1:37" ht="18" customHeight="1" x14ac:dyDescent="0.3">
      <c r="A146" s="463"/>
      <c r="B146" s="455"/>
      <c r="C146" s="455"/>
      <c r="D146" s="455"/>
      <c r="E146" s="455"/>
      <c r="F146" s="455"/>
      <c r="G146" s="600"/>
      <c r="H146" s="636"/>
      <c r="I146" s="637"/>
      <c r="J146" s="637"/>
      <c r="K146" s="637"/>
      <c r="L146" s="637"/>
      <c r="M146" s="30"/>
      <c r="N146" s="30"/>
      <c r="O146" s="74"/>
      <c r="P146" s="221"/>
      <c r="Q146" s="56"/>
      <c r="R146" s="672"/>
      <c r="S146" s="396"/>
      <c r="T146" s="391"/>
      <c r="U146" s="391"/>
      <c r="V146" s="392"/>
      <c r="W146" s="732"/>
      <c r="X146" s="732"/>
      <c r="Y146" s="733"/>
      <c r="Z146" s="364"/>
      <c r="AA146" s="365"/>
      <c r="AB146" s="366"/>
      <c r="AC146" s="176"/>
      <c r="AD146" s="176"/>
      <c r="AE146" s="176"/>
      <c r="AF146" s="176"/>
      <c r="AG146" s="176"/>
      <c r="AH146" s="176"/>
      <c r="AJ146" s="183"/>
      <c r="AK146" s="183"/>
    </row>
    <row r="147" spans="1:37" ht="10.5" customHeight="1" x14ac:dyDescent="0.3">
      <c r="A147" s="463"/>
      <c r="B147" s="455"/>
      <c r="C147" s="455"/>
      <c r="D147" s="455"/>
      <c r="E147" s="455"/>
      <c r="F147" s="455"/>
      <c r="G147" s="78"/>
      <c r="H147" s="65"/>
      <c r="I147" s="65"/>
      <c r="J147" s="65"/>
      <c r="K147" s="65"/>
      <c r="L147" s="65"/>
      <c r="M147" s="65"/>
      <c r="N147" s="65"/>
      <c r="O147" s="75"/>
      <c r="P147" s="221"/>
      <c r="Q147" s="56"/>
      <c r="R147" s="672"/>
      <c r="S147" s="396"/>
      <c r="T147" s="391"/>
      <c r="U147" s="391"/>
      <c r="V147" s="392"/>
      <c r="W147" s="732"/>
      <c r="X147" s="732"/>
      <c r="Y147" s="733"/>
      <c r="Z147" s="364"/>
      <c r="AA147" s="365"/>
      <c r="AB147" s="366"/>
      <c r="AC147" s="176"/>
      <c r="AD147" s="176"/>
      <c r="AE147" s="176"/>
      <c r="AF147" s="176"/>
      <c r="AG147" s="176"/>
      <c r="AH147" s="176"/>
    </row>
    <row r="148" spans="1:37" ht="18" customHeight="1" x14ac:dyDescent="0.3">
      <c r="A148" s="463"/>
      <c r="B148" s="455"/>
      <c r="C148" s="455"/>
      <c r="D148" s="455"/>
      <c r="E148" s="455"/>
      <c r="F148" s="455"/>
      <c r="G148" s="600">
        <v>2</v>
      </c>
      <c r="H148" s="541" t="s">
        <v>134</v>
      </c>
      <c r="I148" s="542"/>
      <c r="J148" s="542"/>
      <c r="K148" s="542"/>
      <c r="L148" s="542"/>
      <c r="M148" s="242"/>
      <c r="N148" s="242"/>
      <c r="O148" s="76"/>
      <c r="P148" s="221"/>
      <c r="Q148" s="56"/>
      <c r="R148" s="672"/>
      <c r="S148" s="396"/>
      <c r="T148" s="391"/>
      <c r="U148" s="391"/>
      <c r="V148" s="392"/>
      <c r="W148" s="732"/>
      <c r="X148" s="732"/>
      <c r="Y148" s="733"/>
      <c r="Z148" s="364"/>
      <c r="AA148" s="365"/>
      <c r="AB148" s="366"/>
      <c r="AC148" s="176"/>
      <c r="AD148" s="176"/>
      <c r="AE148" s="176"/>
      <c r="AF148" s="176"/>
      <c r="AG148" s="176"/>
      <c r="AH148" s="176"/>
      <c r="AK148" s="183"/>
    </row>
    <row r="149" spans="1:37" ht="18" customHeight="1" x14ac:dyDescent="0.3">
      <c r="A149" s="463"/>
      <c r="B149" s="455"/>
      <c r="C149" s="455"/>
      <c r="D149" s="455"/>
      <c r="E149" s="455"/>
      <c r="F149" s="455"/>
      <c r="G149" s="600"/>
      <c r="H149" s="471"/>
      <c r="I149" s="383"/>
      <c r="J149" s="383"/>
      <c r="K149" s="383"/>
      <c r="L149" s="383"/>
      <c r="M149" s="384" t="s">
        <v>68</v>
      </c>
      <c r="N149" s="386"/>
      <c r="O149" s="73"/>
      <c r="P149" s="221"/>
      <c r="Q149" s="56"/>
      <c r="R149" s="672"/>
      <c r="S149" s="396"/>
      <c r="T149" s="391"/>
      <c r="U149" s="391"/>
      <c r="V149" s="392"/>
      <c r="W149" s="732"/>
      <c r="X149" s="732"/>
      <c r="Y149" s="733"/>
      <c r="Z149" s="364"/>
      <c r="AA149" s="365"/>
      <c r="AB149" s="366"/>
      <c r="AC149" s="176"/>
      <c r="AD149" s="176"/>
      <c r="AE149" s="176"/>
      <c r="AF149" s="176"/>
      <c r="AG149" s="176"/>
      <c r="AH149" s="176"/>
      <c r="AJ149" s="183"/>
    </row>
    <row r="150" spans="1:37" ht="18" customHeight="1" x14ac:dyDescent="0.3">
      <c r="A150" s="463"/>
      <c r="B150" s="455"/>
      <c r="C150" s="455"/>
      <c r="D150" s="455"/>
      <c r="E150" s="455"/>
      <c r="F150" s="455"/>
      <c r="G150" s="600"/>
      <c r="H150" s="636"/>
      <c r="I150" s="637"/>
      <c r="J150" s="637"/>
      <c r="K150" s="637"/>
      <c r="L150" s="637"/>
      <c r="M150" s="30"/>
      <c r="N150" s="30"/>
      <c r="O150" s="74"/>
      <c r="P150" s="221"/>
      <c r="Q150" s="56"/>
      <c r="R150" s="672"/>
      <c r="S150" s="396"/>
      <c r="T150" s="391"/>
      <c r="U150" s="391"/>
      <c r="V150" s="392"/>
      <c r="W150" s="732"/>
      <c r="X150" s="732"/>
      <c r="Y150" s="733"/>
      <c r="Z150" s="364"/>
      <c r="AA150" s="365"/>
      <c r="AB150" s="366"/>
      <c r="AC150" s="176"/>
      <c r="AD150" s="176"/>
      <c r="AE150" s="176"/>
      <c r="AF150" s="176"/>
      <c r="AG150" s="176"/>
      <c r="AH150" s="176"/>
      <c r="AJ150" s="183"/>
      <c r="AK150" s="183"/>
    </row>
    <row r="151" spans="1:37" ht="10.5" customHeight="1" x14ac:dyDescent="0.3">
      <c r="A151" s="463"/>
      <c r="B151" s="455"/>
      <c r="C151" s="455"/>
      <c r="D151" s="455"/>
      <c r="E151" s="455"/>
      <c r="F151" s="455"/>
      <c r="G151" s="78"/>
      <c r="H151" s="65"/>
      <c r="I151" s="65"/>
      <c r="J151" s="65"/>
      <c r="K151" s="65"/>
      <c r="L151" s="65"/>
      <c r="M151" s="65"/>
      <c r="N151" s="65"/>
      <c r="O151" s="75"/>
      <c r="P151" s="221"/>
      <c r="Q151" s="56"/>
      <c r="R151" s="672"/>
      <c r="S151" s="396"/>
      <c r="T151" s="391"/>
      <c r="U151" s="391"/>
      <c r="V151" s="392"/>
      <c r="W151" s="732"/>
      <c r="X151" s="732"/>
      <c r="Y151" s="733"/>
      <c r="Z151" s="364"/>
      <c r="AA151" s="365"/>
      <c r="AB151" s="366"/>
      <c r="AC151" s="176"/>
      <c r="AD151" s="176"/>
      <c r="AE151" s="176"/>
      <c r="AF151" s="176"/>
      <c r="AG151" s="176"/>
      <c r="AH151" s="176"/>
      <c r="AJ151" s="183"/>
    </row>
    <row r="152" spans="1:37" ht="18" customHeight="1" x14ac:dyDescent="0.3">
      <c r="A152" s="463"/>
      <c r="B152" s="455"/>
      <c r="C152" s="455"/>
      <c r="D152" s="455"/>
      <c r="E152" s="455"/>
      <c r="F152" s="455"/>
      <c r="G152" s="600">
        <v>3</v>
      </c>
      <c r="H152" s="541" t="s">
        <v>135</v>
      </c>
      <c r="I152" s="542"/>
      <c r="J152" s="542"/>
      <c r="K152" s="542"/>
      <c r="L152" s="542"/>
      <c r="M152" s="242"/>
      <c r="N152" s="242"/>
      <c r="O152" s="76"/>
      <c r="P152" s="221"/>
      <c r="Q152" s="56"/>
      <c r="R152" s="672"/>
      <c r="S152" s="396"/>
      <c r="T152" s="391"/>
      <c r="U152" s="391"/>
      <c r="V152" s="392"/>
      <c r="W152" s="732"/>
      <c r="X152" s="732"/>
      <c r="Y152" s="733"/>
      <c r="Z152" s="364"/>
      <c r="AA152" s="365"/>
      <c r="AB152" s="366"/>
      <c r="AC152" s="176"/>
      <c r="AD152" s="176"/>
      <c r="AE152" s="176"/>
      <c r="AF152" s="176"/>
      <c r="AG152" s="176"/>
      <c r="AH152" s="176"/>
      <c r="AJ152" s="183"/>
    </row>
    <row r="153" spans="1:37" ht="18" customHeight="1" x14ac:dyDescent="0.3">
      <c r="A153" s="463"/>
      <c r="B153" s="455"/>
      <c r="C153" s="455"/>
      <c r="D153" s="455"/>
      <c r="E153" s="455"/>
      <c r="F153" s="455"/>
      <c r="G153" s="600"/>
      <c r="H153" s="471"/>
      <c r="I153" s="383"/>
      <c r="J153" s="383"/>
      <c r="K153" s="383"/>
      <c r="L153" s="383"/>
      <c r="M153" s="384" t="s">
        <v>68</v>
      </c>
      <c r="N153" s="386"/>
      <c r="O153" s="73"/>
      <c r="P153" s="221"/>
      <c r="Q153" s="56"/>
      <c r="R153" s="672"/>
      <c r="S153" s="396"/>
      <c r="T153" s="391"/>
      <c r="U153" s="391"/>
      <c r="V153" s="392"/>
      <c r="W153" s="732"/>
      <c r="X153" s="732"/>
      <c r="Y153" s="733"/>
      <c r="Z153" s="364"/>
      <c r="AA153" s="365"/>
      <c r="AB153" s="366"/>
      <c r="AC153" s="176"/>
      <c r="AD153" s="176"/>
      <c r="AE153" s="176"/>
      <c r="AF153" s="176"/>
      <c r="AG153" s="176"/>
      <c r="AH153" s="176"/>
      <c r="AJ153" s="183"/>
    </row>
    <row r="154" spans="1:37" ht="18" customHeight="1" x14ac:dyDescent="0.3">
      <c r="A154" s="463"/>
      <c r="B154" s="455"/>
      <c r="C154" s="455"/>
      <c r="D154" s="455"/>
      <c r="E154" s="455"/>
      <c r="F154" s="455"/>
      <c r="G154" s="600"/>
      <c r="H154" s="636"/>
      <c r="I154" s="637"/>
      <c r="J154" s="637"/>
      <c r="K154" s="637"/>
      <c r="L154" s="637"/>
      <c r="M154" s="30"/>
      <c r="N154" s="30"/>
      <c r="O154" s="74"/>
      <c r="P154" s="221"/>
      <c r="Q154" s="56"/>
      <c r="R154" s="672"/>
      <c r="S154" s="396"/>
      <c r="T154" s="391"/>
      <c r="U154" s="391"/>
      <c r="V154" s="392"/>
      <c r="W154" s="732"/>
      <c r="X154" s="732"/>
      <c r="Y154" s="733"/>
      <c r="Z154" s="364"/>
      <c r="AA154" s="365"/>
      <c r="AB154" s="366"/>
      <c r="AC154" s="176"/>
      <c r="AD154" s="176"/>
      <c r="AE154" s="176"/>
      <c r="AF154" s="176"/>
      <c r="AG154" s="176"/>
      <c r="AH154" s="176"/>
      <c r="AJ154" s="183"/>
    </row>
    <row r="155" spans="1:37" ht="10.5" customHeight="1" x14ac:dyDescent="0.3">
      <c r="A155" s="463"/>
      <c r="B155" s="455"/>
      <c r="C155" s="455"/>
      <c r="D155" s="455"/>
      <c r="E155" s="455"/>
      <c r="F155" s="455"/>
      <c r="G155" s="78"/>
      <c r="H155" s="65"/>
      <c r="I155" s="65"/>
      <c r="J155" s="65"/>
      <c r="K155" s="65"/>
      <c r="L155" s="65"/>
      <c r="M155" s="65"/>
      <c r="N155" s="65"/>
      <c r="O155" s="75"/>
      <c r="P155" s="221"/>
      <c r="Q155" s="56"/>
      <c r="R155" s="672"/>
      <c r="S155" s="396"/>
      <c r="T155" s="391"/>
      <c r="U155" s="391"/>
      <c r="V155" s="392"/>
      <c r="W155" s="732"/>
      <c r="X155" s="732"/>
      <c r="Y155" s="733"/>
      <c r="Z155" s="364"/>
      <c r="AA155" s="365"/>
      <c r="AB155" s="366"/>
      <c r="AC155" s="176"/>
      <c r="AD155" s="176"/>
      <c r="AE155" s="176"/>
      <c r="AF155" s="176"/>
      <c r="AG155" s="176"/>
      <c r="AH155" s="176"/>
      <c r="AJ155" s="183"/>
    </row>
    <row r="156" spans="1:37" ht="18" customHeight="1" x14ac:dyDescent="0.3">
      <c r="A156" s="463"/>
      <c r="B156" s="455"/>
      <c r="C156" s="455"/>
      <c r="D156" s="455"/>
      <c r="E156" s="455"/>
      <c r="F156" s="455"/>
      <c r="G156" s="600">
        <v>5</v>
      </c>
      <c r="H156" s="541" t="s">
        <v>136</v>
      </c>
      <c r="I156" s="542"/>
      <c r="J156" s="542"/>
      <c r="K156" s="542"/>
      <c r="L156" s="542"/>
      <c r="M156" s="242"/>
      <c r="N156" s="242"/>
      <c r="O156" s="76"/>
      <c r="P156" s="221"/>
      <c r="Q156" s="56"/>
      <c r="R156" s="672"/>
      <c r="S156" s="396"/>
      <c r="T156" s="391"/>
      <c r="U156" s="391"/>
      <c r="V156" s="392"/>
      <c r="W156" s="732"/>
      <c r="X156" s="732"/>
      <c r="Y156" s="733"/>
      <c r="Z156" s="364"/>
      <c r="AA156" s="365"/>
      <c r="AB156" s="366"/>
      <c r="AC156" s="176"/>
      <c r="AD156" s="176"/>
      <c r="AE156" s="176"/>
      <c r="AF156" s="176"/>
      <c r="AG156" s="176"/>
      <c r="AH156" s="176"/>
      <c r="AJ156" s="183"/>
    </row>
    <row r="157" spans="1:37" ht="18" customHeight="1" x14ac:dyDescent="0.3">
      <c r="A157" s="463"/>
      <c r="B157" s="455"/>
      <c r="C157" s="455"/>
      <c r="D157" s="455"/>
      <c r="E157" s="455"/>
      <c r="F157" s="455"/>
      <c r="G157" s="600"/>
      <c r="H157" s="471"/>
      <c r="I157" s="383"/>
      <c r="J157" s="383"/>
      <c r="K157" s="383"/>
      <c r="L157" s="383"/>
      <c r="M157" s="384" t="s">
        <v>68</v>
      </c>
      <c r="N157" s="386"/>
      <c r="O157" s="73"/>
      <c r="P157" s="221"/>
      <c r="Q157" s="56"/>
      <c r="R157" s="672"/>
      <c r="S157" s="396"/>
      <c r="T157" s="391"/>
      <c r="U157" s="391"/>
      <c r="V157" s="392"/>
      <c r="W157" s="732"/>
      <c r="X157" s="732"/>
      <c r="Y157" s="733"/>
      <c r="Z157" s="364"/>
      <c r="AA157" s="365"/>
      <c r="AB157" s="366"/>
      <c r="AC157" s="176"/>
      <c r="AD157" s="176"/>
      <c r="AE157" s="176"/>
      <c r="AF157" s="176"/>
      <c r="AG157" s="176"/>
      <c r="AH157" s="176"/>
      <c r="AJ157" s="183"/>
    </row>
    <row r="158" spans="1:37" ht="18" customHeight="1" x14ac:dyDescent="0.3">
      <c r="A158" s="463"/>
      <c r="B158" s="455"/>
      <c r="C158" s="455"/>
      <c r="D158" s="455"/>
      <c r="E158" s="455"/>
      <c r="F158" s="455"/>
      <c r="G158" s="600"/>
      <c r="H158" s="636"/>
      <c r="I158" s="637"/>
      <c r="J158" s="637"/>
      <c r="K158" s="637"/>
      <c r="L158" s="637"/>
      <c r="M158" s="30"/>
      <c r="N158" s="30"/>
      <c r="O158" s="74"/>
      <c r="P158" s="221"/>
      <c r="Q158" s="56"/>
      <c r="R158" s="672"/>
      <c r="S158" s="396"/>
      <c r="T158" s="391"/>
      <c r="U158" s="391"/>
      <c r="V158" s="392"/>
      <c r="W158" s="732"/>
      <c r="X158" s="732"/>
      <c r="Y158" s="733"/>
      <c r="Z158" s="364"/>
      <c r="AA158" s="365"/>
      <c r="AB158" s="366"/>
      <c r="AC158" s="176"/>
      <c r="AD158" s="176"/>
      <c r="AE158" s="176"/>
      <c r="AF158" s="176"/>
      <c r="AG158" s="176"/>
      <c r="AH158" s="176"/>
      <c r="AJ158" s="183"/>
    </row>
    <row r="159" spans="1:37" ht="10.5" customHeight="1" x14ac:dyDescent="0.3">
      <c r="A159" s="463"/>
      <c r="B159" s="455"/>
      <c r="C159" s="455"/>
      <c r="D159" s="455"/>
      <c r="E159" s="455"/>
      <c r="F159" s="455"/>
      <c r="G159" s="78"/>
      <c r="H159" s="65"/>
      <c r="I159" s="65"/>
      <c r="J159" s="65"/>
      <c r="K159" s="65"/>
      <c r="L159" s="65"/>
      <c r="M159" s="65"/>
      <c r="N159" s="65"/>
      <c r="O159" s="75"/>
      <c r="P159" s="221"/>
      <c r="Q159" s="56"/>
      <c r="R159" s="672"/>
      <c r="S159" s="396"/>
      <c r="T159" s="391"/>
      <c r="U159" s="391"/>
      <c r="V159" s="392"/>
      <c r="W159" s="732"/>
      <c r="X159" s="732"/>
      <c r="Y159" s="733"/>
      <c r="Z159" s="364"/>
      <c r="AA159" s="365"/>
      <c r="AB159" s="366"/>
      <c r="AC159" s="176"/>
      <c r="AD159" s="176"/>
      <c r="AE159" s="176"/>
      <c r="AF159" s="176"/>
      <c r="AG159" s="176"/>
      <c r="AH159" s="176"/>
      <c r="AJ159" s="183"/>
    </row>
    <row r="160" spans="1:37" ht="18" customHeight="1" x14ac:dyDescent="0.3">
      <c r="A160" s="463"/>
      <c r="B160" s="455"/>
      <c r="C160" s="455"/>
      <c r="D160" s="455"/>
      <c r="E160" s="455"/>
      <c r="F160" s="455"/>
      <c r="G160" s="600">
        <v>7</v>
      </c>
      <c r="H160" s="541" t="s">
        <v>137</v>
      </c>
      <c r="I160" s="542"/>
      <c r="J160" s="542"/>
      <c r="K160" s="542"/>
      <c r="L160" s="542"/>
      <c r="M160" s="242"/>
      <c r="N160" s="242"/>
      <c r="O160" s="76"/>
      <c r="P160" s="221"/>
      <c r="Q160" s="56"/>
      <c r="R160" s="672"/>
      <c r="S160" s="396"/>
      <c r="T160" s="391"/>
      <c r="U160" s="391"/>
      <c r="V160" s="392"/>
      <c r="W160" s="732"/>
      <c r="X160" s="732"/>
      <c r="Y160" s="733"/>
      <c r="Z160" s="364"/>
      <c r="AA160" s="365"/>
      <c r="AB160" s="366"/>
      <c r="AC160" s="176"/>
      <c r="AD160" s="176"/>
      <c r="AE160" s="176"/>
      <c r="AF160" s="176"/>
      <c r="AG160" s="176"/>
      <c r="AH160" s="176"/>
      <c r="AJ160" s="183"/>
    </row>
    <row r="161" spans="1:36" ht="18" customHeight="1" x14ac:dyDescent="0.3">
      <c r="A161" s="463"/>
      <c r="B161" s="455"/>
      <c r="C161" s="455"/>
      <c r="D161" s="455"/>
      <c r="E161" s="455"/>
      <c r="F161" s="455"/>
      <c r="G161" s="600"/>
      <c r="H161" s="471"/>
      <c r="I161" s="383"/>
      <c r="J161" s="383"/>
      <c r="K161" s="383"/>
      <c r="L161" s="383"/>
      <c r="M161" s="384" t="s">
        <v>68</v>
      </c>
      <c r="N161" s="386"/>
      <c r="O161" s="73"/>
      <c r="P161" s="221"/>
      <c r="Q161" s="56"/>
      <c r="R161" s="672"/>
      <c r="S161" s="43"/>
      <c r="T161" s="370" t="s">
        <v>68</v>
      </c>
      <c r="U161" s="371"/>
      <c r="V161" s="50"/>
      <c r="W161" s="732"/>
      <c r="X161" s="732"/>
      <c r="Y161" s="733"/>
      <c r="Z161" s="364"/>
      <c r="AA161" s="365"/>
      <c r="AB161" s="366"/>
      <c r="AC161" s="176"/>
      <c r="AD161" s="176"/>
      <c r="AE161" s="176" t="str">
        <f>T161</f>
        <v>Select</v>
      </c>
      <c r="AF161" s="176" t="str">
        <f>T161</f>
        <v>Select</v>
      </c>
      <c r="AG161" s="176"/>
      <c r="AH161" s="176"/>
      <c r="AJ161" s="183"/>
    </row>
    <row r="162" spans="1:36" ht="18" customHeight="1" x14ac:dyDescent="0.3">
      <c r="A162" s="463"/>
      <c r="B162" s="455"/>
      <c r="C162" s="455"/>
      <c r="D162" s="455"/>
      <c r="E162" s="455"/>
      <c r="F162" s="455"/>
      <c r="G162" s="600"/>
      <c r="H162" s="636"/>
      <c r="I162" s="637"/>
      <c r="J162" s="637"/>
      <c r="K162" s="637"/>
      <c r="L162" s="637"/>
      <c r="M162" s="30"/>
      <c r="N162" s="30"/>
      <c r="O162" s="74"/>
      <c r="P162" s="221"/>
      <c r="Q162" s="56"/>
      <c r="R162" s="672"/>
      <c r="S162" s="396"/>
      <c r="T162" s="391"/>
      <c r="U162" s="391"/>
      <c r="V162" s="392"/>
      <c r="W162" s="732"/>
      <c r="X162" s="732"/>
      <c r="Y162" s="733"/>
      <c r="Z162" s="364"/>
      <c r="AA162" s="365"/>
      <c r="AB162" s="366"/>
      <c r="AC162" s="176"/>
      <c r="AD162" s="176"/>
      <c r="AE162" s="176"/>
      <c r="AF162" s="176"/>
      <c r="AG162" s="176"/>
      <c r="AH162" s="176"/>
      <c r="AJ162" s="183"/>
    </row>
    <row r="163" spans="1:36" ht="10.5" customHeight="1" x14ac:dyDescent="0.3">
      <c r="A163" s="463" t="str">
        <f>HYPERLINK("http://sdlegislature.gov/Rules/DisplayRule.aspx?Rule=24:05:24.01:19","Initial Eligibility
(24:05:24.01:19)")</f>
        <v>Initial Eligibility
(24:05:24.01:19)</v>
      </c>
      <c r="B163" s="455"/>
      <c r="C163" s="455"/>
      <c r="D163" s="455"/>
      <c r="E163" s="455"/>
      <c r="F163" s="455"/>
      <c r="G163" s="78"/>
      <c r="H163" s="65"/>
      <c r="I163" s="65"/>
      <c r="J163" s="65"/>
      <c r="K163" s="65"/>
      <c r="L163" s="65"/>
      <c r="M163" s="65"/>
      <c r="N163" s="65"/>
      <c r="O163" s="75"/>
      <c r="P163" s="221"/>
      <c r="Q163" s="56"/>
      <c r="R163" s="672"/>
      <c r="S163" s="396"/>
      <c r="T163" s="391"/>
      <c r="U163" s="391"/>
      <c r="V163" s="392"/>
      <c r="W163" s="732"/>
      <c r="X163" s="732"/>
      <c r="Y163" s="733"/>
      <c r="Z163" s="364"/>
      <c r="AA163" s="365"/>
      <c r="AB163" s="366"/>
      <c r="AC163" s="176"/>
      <c r="AD163" s="176"/>
      <c r="AE163" s="176"/>
      <c r="AF163" s="176"/>
      <c r="AG163" s="176"/>
      <c r="AH163" s="176"/>
      <c r="AJ163" s="183"/>
    </row>
    <row r="164" spans="1:36" ht="18" customHeight="1" x14ac:dyDescent="0.3">
      <c r="A164" s="463"/>
      <c r="B164" s="455"/>
      <c r="C164" s="455"/>
      <c r="D164" s="455"/>
      <c r="E164" s="455"/>
      <c r="F164" s="455"/>
      <c r="G164" s="600">
        <v>8</v>
      </c>
      <c r="H164" s="541" t="s">
        <v>138</v>
      </c>
      <c r="I164" s="542"/>
      <c r="J164" s="542"/>
      <c r="K164" s="542"/>
      <c r="L164" s="542"/>
      <c r="M164" s="242"/>
      <c r="N164" s="242"/>
      <c r="O164" s="76"/>
      <c r="P164" s="221"/>
      <c r="Q164" s="56"/>
      <c r="R164" s="672"/>
      <c r="S164" s="396"/>
      <c r="T164" s="391"/>
      <c r="U164" s="391"/>
      <c r="V164" s="392"/>
      <c r="W164" s="732"/>
      <c r="X164" s="732"/>
      <c r="Y164" s="733"/>
      <c r="Z164" s="364"/>
      <c r="AA164" s="365"/>
      <c r="AB164" s="366"/>
      <c r="AC164" s="176"/>
      <c r="AD164" s="176"/>
      <c r="AE164" s="176"/>
      <c r="AF164" s="176"/>
      <c r="AG164" s="176"/>
      <c r="AH164" s="176"/>
      <c r="AJ164" s="183"/>
    </row>
    <row r="165" spans="1:36" ht="18" customHeight="1" x14ac:dyDescent="0.3">
      <c r="A165" s="463"/>
      <c r="B165" s="455"/>
      <c r="C165" s="455"/>
      <c r="D165" s="455"/>
      <c r="E165" s="455"/>
      <c r="F165" s="455"/>
      <c r="G165" s="600"/>
      <c r="H165" s="471"/>
      <c r="I165" s="383"/>
      <c r="J165" s="383"/>
      <c r="K165" s="383"/>
      <c r="L165" s="383"/>
      <c r="M165" s="384" t="s">
        <v>68</v>
      </c>
      <c r="N165" s="386"/>
      <c r="O165" s="73"/>
      <c r="P165" s="221"/>
      <c r="Q165" s="56"/>
      <c r="R165" s="672"/>
      <c r="S165" s="396"/>
      <c r="T165" s="391"/>
      <c r="U165" s="391"/>
      <c r="V165" s="392"/>
      <c r="W165" s="732"/>
      <c r="X165" s="732"/>
      <c r="Y165" s="733"/>
      <c r="Z165" s="364"/>
      <c r="AA165" s="365"/>
      <c r="AB165" s="366"/>
      <c r="AC165" s="176"/>
      <c r="AD165" s="176"/>
      <c r="AE165" s="176"/>
      <c r="AF165" s="176"/>
      <c r="AG165" s="176"/>
      <c r="AH165" s="176"/>
      <c r="AJ165" s="183"/>
    </row>
    <row r="166" spans="1:36" ht="18" customHeight="1" x14ac:dyDescent="0.3">
      <c r="A166" s="463"/>
      <c r="B166" s="455"/>
      <c r="C166" s="455"/>
      <c r="D166" s="455"/>
      <c r="E166" s="455"/>
      <c r="F166" s="455"/>
      <c r="G166" s="600"/>
      <c r="H166" s="636"/>
      <c r="I166" s="637"/>
      <c r="J166" s="637"/>
      <c r="K166" s="637"/>
      <c r="L166" s="637"/>
      <c r="M166" s="30"/>
      <c r="N166" s="30"/>
      <c r="O166" s="74"/>
      <c r="P166" s="221"/>
      <c r="Q166" s="56"/>
      <c r="R166" s="672"/>
      <c r="S166" s="396"/>
      <c r="T166" s="391"/>
      <c r="U166" s="391"/>
      <c r="V166" s="392"/>
      <c r="W166" s="732"/>
      <c r="X166" s="732"/>
      <c r="Y166" s="733"/>
      <c r="Z166" s="364"/>
      <c r="AA166" s="365"/>
      <c r="AB166" s="366"/>
      <c r="AC166" s="176"/>
      <c r="AD166" s="176"/>
      <c r="AE166" s="176"/>
      <c r="AF166" s="176"/>
      <c r="AG166" s="176"/>
      <c r="AH166" s="176"/>
      <c r="AJ166" s="183"/>
    </row>
    <row r="167" spans="1:36" ht="10.5" customHeight="1" x14ac:dyDescent="0.3">
      <c r="A167" s="463"/>
      <c r="B167" s="455"/>
      <c r="C167" s="455"/>
      <c r="D167" s="455"/>
      <c r="E167" s="455"/>
      <c r="F167" s="455"/>
      <c r="G167" s="78"/>
      <c r="H167" s="65"/>
      <c r="I167" s="65"/>
      <c r="J167" s="65"/>
      <c r="K167" s="65"/>
      <c r="L167" s="65"/>
      <c r="M167" s="65"/>
      <c r="N167" s="65"/>
      <c r="O167" s="75"/>
      <c r="P167" s="221"/>
      <c r="Q167" s="56"/>
      <c r="R167" s="672"/>
      <c r="S167" s="396"/>
      <c r="T167" s="391"/>
      <c r="U167" s="391"/>
      <c r="V167" s="392"/>
      <c r="W167" s="732"/>
      <c r="X167" s="732"/>
      <c r="Y167" s="733"/>
      <c r="Z167" s="364"/>
      <c r="AA167" s="365"/>
      <c r="AB167" s="366"/>
      <c r="AC167" s="176"/>
      <c r="AD167" s="176"/>
      <c r="AE167" s="176"/>
      <c r="AF167" s="176"/>
      <c r="AG167" s="176"/>
      <c r="AH167" s="176"/>
      <c r="AJ167" s="183"/>
    </row>
    <row r="168" spans="1:36" ht="18" customHeight="1" x14ac:dyDescent="0.3">
      <c r="A168" s="463"/>
      <c r="B168" s="455"/>
      <c r="C168" s="455"/>
      <c r="D168" s="455"/>
      <c r="E168" s="455"/>
      <c r="F168" s="455"/>
      <c r="G168" s="600">
        <v>9</v>
      </c>
      <c r="H168" s="541" t="s">
        <v>139</v>
      </c>
      <c r="I168" s="542"/>
      <c r="J168" s="542"/>
      <c r="K168" s="542"/>
      <c r="L168" s="542"/>
      <c r="M168" s="242"/>
      <c r="N168" s="242"/>
      <c r="O168" s="76"/>
      <c r="P168" s="221"/>
      <c r="Q168" s="56"/>
      <c r="R168" s="672"/>
      <c r="S168" s="396"/>
      <c r="T168" s="391"/>
      <c r="U168" s="391"/>
      <c r="V168" s="392"/>
      <c r="W168" s="732"/>
      <c r="X168" s="732"/>
      <c r="Y168" s="733"/>
      <c r="Z168" s="364"/>
      <c r="AA168" s="365"/>
      <c r="AB168" s="366"/>
      <c r="AC168" s="176"/>
      <c r="AD168" s="176"/>
      <c r="AE168" s="176"/>
      <c r="AF168" s="176"/>
      <c r="AG168" s="176"/>
      <c r="AH168" s="176"/>
      <c r="AJ168" s="183"/>
    </row>
    <row r="169" spans="1:36" ht="18" customHeight="1" x14ac:dyDescent="0.3">
      <c r="A169" s="463"/>
      <c r="B169" s="455"/>
      <c r="C169" s="455"/>
      <c r="D169" s="455"/>
      <c r="E169" s="455"/>
      <c r="F169" s="455"/>
      <c r="G169" s="600"/>
      <c r="H169" s="471"/>
      <c r="I169" s="383"/>
      <c r="J169" s="383"/>
      <c r="K169" s="383"/>
      <c r="L169" s="383"/>
      <c r="M169" s="384" t="s">
        <v>68</v>
      </c>
      <c r="N169" s="386"/>
      <c r="O169" s="73"/>
      <c r="P169" s="221"/>
      <c r="Q169" s="56"/>
      <c r="R169" s="672"/>
      <c r="S169" s="396"/>
      <c r="T169" s="391"/>
      <c r="U169" s="391"/>
      <c r="V169" s="392"/>
      <c r="W169" s="732"/>
      <c r="X169" s="732"/>
      <c r="Y169" s="733"/>
      <c r="Z169" s="364"/>
      <c r="AA169" s="365"/>
      <c r="AB169" s="366"/>
      <c r="AC169" s="176"/>
      <c r="AD169" s="176"/>
      <c r="AE169" s="176"/>
      <c r="AF169" s="176"/>
      <c r="AG169" s="176"/>
      <c r="AH169" s="176"/>
      <c r="AJ169" s="183"/>
    </row>
    <row r="170" spans="1:36" ht="18" customHeight="1" x14ac:dyDescent="0.3">
      <c r="A170" s="463"/>
      <c r="B170" s="455"/>
      <c r="C170" s="455"/>
      <c r="D170" s="455"/>
      <c r="E170" s="455"/>
      <c r="F170" s="455"/>
      <c r="G170" s="600"/>
      <c r="H170" s="636"/>
      <c r="I170" s="637"/>
      <c r="J170" s="637"/>
      <c r="K170" s="637"/>
      <c r="L170" s="637"/>
      <c r="M170" s="30"/>
      <c r="N170" s="30"/>
      <c r="O170" s="74"/>
      <c r="P170" s="221"/>
      <c r="Q170" s="56"/>
      <c r="R170" s="672"/>
      <c r="S170" s="396"/>
      <c r="T170" s="391"/>
      <c r="U170" s="391"/>
      <c r="V170" s="392"/>
      <c r="W170" s="732"/>
      <c r="X170" s="732"/>
      <c r="Y170" s="733"/>
      <c r="Z170" s="364"/>
      <c r="AA170" s="365"/>
      <c r="AB170" s="366"/>
      <c r="AC170" s="176"/>
      <c r="AD170" s="176"/>
      <c r="AE170" s="176"/>
      <c r="AF170" s="176"/>
      <c r="AG170" s="176"/>
      <c r="AH170" s="176"/>
      <c r="AJ170" s="183"/>
    </row>
    <row r="171" spans="1:36" ht="10.5" customHeight="1" x14ac:dyDescent="0.3">
      <c r="A171" s="463"/>
      <c r="B171" s="455"/>
      <c r="C171" s="455"/>
      <c r="D171" s="455"/>
      <c r="E171" s="455"/>
      <c r="F171" s="455"/>
      <c r="G171" s="78"/>
      <c r="H171" s="65"/>
      <c r="I171" s="65"/>
      <c r="J171" s="65"/>
      <c r="K171" s="65"/>
      <c r="L171" s="65"/>
      <c r="M171" s="65"/>
      <c r="N171" s="65"/>
      <c r="O171" s="75"/>
      <c r="P171" s="221"/>
      <c r="Q171" s="56"/>
      <c r="R171" s="672"/>
      <c r="S171" s="396"/>
      <c r="T171" s="391"/>
      <c r="U171" s="391"/>
      <c r="V171" s="392"/>
      <c r="W171" s="732"/>
      <c r="X171" s="732"/>
      <c r="Y171" s="733"/>
      <c r="Z171" s="364"/>
      <c r="AA171" s="365"/>
      <c r="AB171" s="366"/>
      <c r="AC171" s="176"/>
      <c r="AD171" s="176"/>
      <c r="AE171" s="176"/>
      <c r="AF171" s="176"/>
      <c r="AG171" s="176"/>
      <c r="AH171" s="176"/>
      <c r="AJ171" s="183"/>
    </row>
    <row r="172" spans="1:36" ht="18" customHeight="1" x14ac:dyDescent="0.3">
      <c r="A172" s="463"/>
      <c r="B172" s="455"/>
      <c r="C172" s="455"/>
      <c r="D172" s="455"/>
      <c r="E172" s="455"/>
      <c r="F172" s="455"/>
      <c r="G172" s="600">
        <v>10</v>
      </c>
      <c r="H172" s="541" t="s">
        <v>140</v>
      </c>
      <c r="I172" s="542"/>
      <c r="J172" s="542"/>
      <c r="K172" s="542"/>
      <c r="L172" s="542"/>
      <c r="M172" s="242"/>
      <c r="N172" s="242"/>
      <c r="O172" s="76"/>
      <c r="P172" s="221"/>
      <c r="Q172" s="56"/>
      <c r="R172" s="672"/>
      <c r="S172" s="396"/>
      <c r="T172" s="391"/>
      <c r="U172" s="391"/>
      <c r="V172" s="392"/>
      <c r="W172" s="732"/>
      <c r="X172" s="732"/>
      <c r="Y172" s="733"/>
      <c r="Z172" s="364"/>
      <c r="AA172" s="365"/>
      <c r="AB172" s="366"/>
      <c r="AC172" s="176"/>
      <c r="AD172" s="176"/>
      <c r="AE172" s="176"/>
      <c r="AF172" s="176"/>
      <c r="AG172" s="176"/>
      <c r="AH172" s="176"/>
      <c r="AJ172" s="183"/>
    </row>
    <row r="173" spans="1:36" ht="18" customHeight="1" x14ac:dyDescent="0.3">
      <c r="A173" s="463"/>
      <c r="B173" s="455"/>
      <c r="C173" s="455"/>
      <c r="D173" s="455"/>
      <c r="E173" s="455"/>
      <c r="F173" s="455"/>
      <c r="G173" s="600"/>
      <c r="H173" s="471"/>
      <c r="I173" s="383"/>
      <c r="J173" s="383"/>
      <c r="K173" s="383"/>
      <c r="L173" s="383"/>
      <c r="M173" s="384" t="s">
        <v>68</v>
      </c>
      <c r="N173" s="386"/>
      <c r="O173" s="73"/>
      <c r="P173" s="221"/>
      <c r="Q173" s="56"/>
      <c r="R173" s="672"/>
      <c r="S173" s="396"/>
      <c r="T173" s="391"/>
      <c r="U173" s="391"/>
      <c r="V173" s="392"/>
      <c r="W173" s="732"/>
      <c r="X173" s="732"/>
      <c r="Y173" s="733"/>
      <c r="Z173" s="364"/>
      <c r="AA173" s="365"/>
      <c r="AB173" s="366"/>
      <c r="AC173" s="176"/>
      <c r="AD173" s="176"/>
      <c r="AE173" s="176"/>
      <c r="AF173" s="176"/>
      <c r="AG173" s="176"/>
      <c r="AH173" s="176"/>
      <c r="AJ173" s="183"/>
    </row>
    <row r="174" spans="1:36" ht="18" customHeight="1" x14ac:dyDescent="0.3">
      <c r="A174" s="463"/>
      <c r="B174" s="455"/>
      <c r="C174" s="455"/>
      <c r="D174" s="455"/>
      <c r="E174" s="455"/>
      <c r="F174" s="455"/>
      <c r="G174" s="600"/>
      <c r="H174" s="636"/>
      <c r="I174" s="637"/>
      <c r="J174" s="637"/>
      <c r="K174" s="637"/>
      <c r="L174" s="637"/>
      <c r="M174" s="30"/>
      <c r="N174" s="30"/>
      <c r="O174" s="74"/>
      <c r="P174" s="221"/>
      <c r="Q174" s="56"/>
      <c r="R174" s="672"/>
      <c r="S174" s="396"/>
      <c r="T174" s="391"/>
      <c r="U174" s="391"/>
      <c r="V174" s="392"/>
      <c r="W174" s="732"/>
      <c r="X174" s="732"/>
      <c r="Y174" s="733"/>
      <c r="Z174" s="364"/>
      <c r="AA174" s="365"/>
      <c r="AB174" s="366"/>
      <c r="AC174" s="176"/>
      <c r="AD174" s="176"/>
      <c r="AE174" s="176"/>
      <c r="AF174" s="176"/>
      <c r="AG174" s="176"/>
      <c r="AH174" s="176"/>
      <c r="AJ174" s="183"/>
    </row>
    <row r="175" spans="1:36" ht="10.5" customHeight="1" x14ac:dyDescent="0.3">
      <c r="A175" s="463"/>
      <c r="B175" s="455"/>
      <c r="C175" s="455"/>
      <c r="D175" s="455"/>
      <c r="E175" s="455"/>
      <c r="F175" s="455"/>
      <c r="G175" s="78"/>
      <c r="H175" s="65"/>
      <c r="I175" s="65"/>
      <c r="J175" s="65"/>
      <c r="K175" s="65"/>
      <c r="L175" s="65"/>
      <c r="M175" s="65"/>
      <c r="N175" s="65"/>
      <c r="O175" s="75"/>
      <c r="P175" s="221"/>
      <c r="Q175" s="56"/>
      <c r="R175" s="672"/>
      <c r="S175" s="396"/>
      <c r="T175" s="391"/>
      <c r="U175" s="391"/>
      <c r="V175" s="392"/>
      <c r="W175" s="732"/>
      <c r="X175" s="732"/>
      <c r="Y175" s="733"/>
      <c r="Z175" s="364"/>
      <c r="AA175" s="365"/>
      <c r="AB175" s="366"/>
      <c r="AC175" s="176"/>
      <c r="AD175" s="176"/>
      <c r="AE175" s="176"/>
      <c r="AF175" s="176"/>
      <c r="AG175" s="176"/>
      <c r="AH175" s="176"/>
      <c r="AJ175" s="183"/>
    </row>
    <row r="176" spans="1:36" ht="18" customHeight="1" x14ac:dyDescent="0.3">
      <c r="A176" s="463"/>
      <c r="B176" s="455"/>
      <c r="C176" s="455"/>
      <c r="D176" s="455"/>
      <c r="E176" s="455"/>
      <c r="F176" s="455"/>
      <c r="G176" s="600">
        <v>11</v>
      </c>
      <c r="H176" s="541" t="s">
        <v>141</v>
      </c>
      <c r="I176" s="542"/>
      <c r="J176" s="542"/>
      <c r="K176" s="542"/>
      <c r="L176" s="542"/>
      <c r="M176" s="242"/>
      <c r="N176" s="242"/>
      <c r="O176" s="76"/>
      <c r="P176" s="221"/>
      <c r="Q176" s="56"/>
      <c r="R176" s="672"/>
      <c r="S176" s="396"/>
      <c r="T176" s="391"/>
      <c r="U176" s="391"/>
      <c r="V176" s="392"/>
      <c r="W176" s="732"/>
      <c r="X176" s="732"/>
      <c r="Y176" s="733"/>
      <c r="Z176" s="364"/>
      <c r="AA176" s="365"/>
      <c r="AB176" s="366"/>
      <c r="AC176" s="176"/>
      <c r="AD176" s="176"/>
      <c r="AE176" s="176"/>
      <c r="AF176" s="176"/>
      <c r="AG176" s="176"/>
      <c r="AH176" s="176"/>
      <c r="AJ176" s="183"/>
    </row>
    <row r="177" spans="1:37" ht="18" customHeight="1" x14ac:dyDescent="0.3">
      <c r="A177" s="463"/>
      <c r="B177" s="455"/>
      <c r="C177" s="455"/>
      <c r="D177" s="455"/>
      <c r="E177" s="455"/>
      <c r="F177" s="455"/>
      <c r="G177" s="600"/>
      <c r="H177" s="471"/>
      <c r="I177" s="383"/>
      <c r="J177" s="383"/>
      <c r="K177" s="383"/>
      <c r="L177" s="383"/>
      <c r="M177" s="384" t="s">
        <v>68</v>
      </c>
      <c r="N177" s="386"/>
      <c r="O177" s="73"/>
      <c r="P177" s="221"/>
      <c r="Q177" s="56"/>
      <c r="R177" s="672"/>
      <c r="S177" s="396"/>
      <c r="T177" s="391"/>
      <c r="U177" s="391"/>
      <c r="V177" s="392"/>
      <c r="W177" s="732"/>
      <c r="X177" s="732"/>
      <c r="Y177" s="733"/>
      <c r="Z177" s="364"/>
      <c r="AA177" s="365"/>
      <c r="AB177" s="366"/>
      <c r="AC177" s="176"/>
      <c r="AD177" s="176"/>
      <c r="AE177" s="176"/>
      <c r="AF177" s="176"/>
      <c r="AG177" s="176"/>
      <c r="AH177" s="176"/>
      <c r="AJ177" s="183"/>
    </row>
    <row r="178" spans="1:37" ht="18" customHeight="1" x14ac:dyDescent="0.3">
      <c r="A178" s="463"/>
      <c r="B178" s="455"/>
      <c r="C178" s="455"/>
      <c r="D178" s="455"/>
      <c r="E178" s="455"/>
      <c r="F178" s="455"/>
      <c r="G178" s="600"/>
      <c r="H178" s="636"/>
      <c r="I178" s="637"/>
      <c r="J178" s="637"/>
      <c r="K178" s="637"/>
      <c r="L178" s="637"/>
      <c r="M178" s="30"/>
      <c r="N178" s="30"/>
      <c r="O178" s="74"/>
      <c r="P178" s="221"/>
      <c r="Q178" s="56"/>
      <c r="R178" s="672"/>
      <c r="S178" s="396"/>
      <c r="T178" s="391"/>
      <c r="U178" s="391"/>
      <c r="V178" s="392"/>
      <c r="W178" s="732"/>
      <c r="X178" s="732"/>
      <c r="Y178" s="733"/>
      <c r="Z178" s="364"/>
      <c r="AA178" s="365"/>
      <c r="AB178" s="366"/>
      <c r="AC178" s="176"/>
      <c r="AD178" s="176"/>
      <c r="AE178" s="176"/>
      <c r="AF178" s="176"/>
      <c r="AG178" s="176"/>
      <c r="AH178" s="176"/>
      <c r="AJ178" s="183"/>
    </row>
    <row r="179" spans="1:37" ht="10.5" customHeight="1" x14ac:dyDescent="0.3">
      <c r="A179" s="463"/>
      <c r="B179" s="455"/>
      <c r="C179" s="455"/>
      <c r="D179" s="455"/>
      <c r="E179" s="455"/>
      <c r="F179" s="455"/>
      <c r="G179" s="78"/>
      <c r="H179" s="65"/>
      <c r="I179" s="65"/>
      <c r="J179" s="65"/>
      <c r="K179" s="65"/>
      <c r="L179" s="65"/>
      <c r="M179" s="65"/>
      <c r="N179" s="65"/>
      <c r="O179" s="75"/>
      <c r="P179" s="221"/>
      <c r="Q179" s="56"/>
      <c r="R179" s="672"/>
      <c r="S179" s="396"/>
      <c r="T179" s="391"/>
      <c r="U179" s="391"/>
      <c r="V179" s="392"/>
      <c r="W179" s="732"/>
      <c r="X179" s="732"/>
      <c r="Y179" s="733"/>
      <c r="Z179" s="364"/>
      <c r="AA179" s="365"/>
      <c r="AB179" s="366"/>
      <c r="AC179" s="176"/>
      <c r="AD179" s="176"/>
      <c r="AE179" s="176"/>
      <c r="AF179" s="176"/>
      <c r="AG179" s="176"/>
      <c r="AH179" s="176"/>
      <c r="AJ179" s="183"/>
    </row>
    <row r="180" spans="1:37" ht="18" customHeight="1" x14ac:dyDescent="0.3">
      <c r="A180" s="463"/>
      <c r="B180" s="455"/>
      <c r="C180" s="455"/>
      <c r="D180" s="455"/>
      <c r="E180" s="455"/>
      <c r="F180" s="455"/>
      <c r="G180" s="600"/>
      <c r="H180" s="541" t="s">
        <v>142</v>
      </c>
      <c r="I180" s="542"/>
      <c r="J180" s="542"/>
      <c r="K180" s="542"/>
      <c r="L180" s="542"/>
      <c r="M180" s="242"/>
      <c r="N180" s="242"/>
      <c r="O180" s="76"/>
      <c r="P180" s="221"/>
      <c r="Q180" s="56"/>
      <c r="R180" s="672"/>
      <c r="S180" s="396"/>
      <c r="T180" s="391"/>
      <c r="U180" s="391"/>
      <c r="V180" s="392"/>
      <c r="W180" s="732"/>
      <c r="X180" s="732"/>
      <c r="Y180" s="733"/>
      <c r="Z180" s="364"/>
      <c r="AA180" s="365"/>
      <c r="AB180" s="366"/>
      <c r="AC180" s="176"/>
      <c r="AD180" s="176"/>
      <c r="AE180" s="176"/>
      <c r="AF180" s="176"/>
      <c r="AG180" s="176"/>
      <c r="AH180" s="176"/>
      <c r="AJ180" s="183"/>
    </row>
    <row r="181" spans="1:37" ht="18" customHeight="1" x14ac:dyDescent="0.3">
      <c r="A181" s="463"/>
      <c r="B181" s="455"/>
      <c r="C181" s="455"/>
      <c r="D181" s="455"/>
      <c r="E181" s="455"/>
      <c r="F181" s="455"/>
      <c r="G181" s="600"/>
      <c r="H181" s="471"/>
      <c r="I181" s="383"/>
      <c r="J181" s="383"/>
      <c r="K181" s="383"/>
      <c r="L181" s="383"/>
      <c r="M181" s="384" t="s">
        <v>68</v>
      </c>
      <c r="N181" s="386"/>
      <c r="O181" s="73"/>
      <c r="P181" s="221"/>
      <c r="Q181" s="56"/>
      <c r="R181" s="672"/>
      <c r="S181" s="396"/>
      <c r="T181" s="391"/>
      <c r="U181" s="391"/>
      <c r="V181" s="392"/>
      <c r="W181" s="732"/>
      <c r="X181" s="732"/>
      <c r="Y181" s="733"/>
      <c r="Z181" s="364"/>
      <c r="AA181" s="365"/>
      <c r="AB181" s="366"/>
      <c r="AC181" s="176"/>
      <c r="AD181" s="176"/>
      <c r="AE181" s="176"/>
      <c r="AF181" s="176"/>
      <c r="AG181" s="176"/>
      <c r="AH181" s="176"/>
      <c r="AJ181" s="183"/>
      <c r="AK181" s="186"/>
    </row>
    <row r="182" spans="1:37" ht="18" customHeight="1" x14ac:dyDescent="0.3">
      <c r="A182" s="463"/>
      <c r="B182" s="455"/>
      <c r="C182" s="455"/>
      <c r="D182" s="455"/>
      <c r="E182" s="455"/>
      <c r="F182" s="455"/>
      <c r="G182" s="600"/>
      <c r="H182" s="636"/>
      <c r="I182" s="637"/>
      <c r="J182" s="637"/>
      <c r="K182" s="637"/>
      <c r="L182" s="637"/>
      <c r="M182" s="30"/>
      <c r="N182" s="30"/>
      <c r="O182" s="74"/>
      <c r="P182" s="221"/>
      <c r="Q182" s="56"/>
      <c r="R182" s="672"/>
      <c r="S182" s="396"/>
      <c r="T182" s="391"/>
      <c r="U182" s="391"/>
      <c r="V182" s="392"/>
      <c r="W182" s="732"/>
      <c r="X182" s="732"/>
      <c r="Y182" s="733"/>
      <c r="Z182" s="364"/>
      <c r="AA182" s="365"/>
      <c r="AB182" s="366"/>
      <c r="AC182" s="176"/>
      <c r="AD182" s="176"/>
      <c r="AE182" s="176"/>
      <c r="AF182" s="176"/>
      <c r="AG182" s="176"/>
      <c r="AH182" s="176"/>
      <c r="AJ182" s="183"/>
      <c r="AK182" s="186"/>
    </row>
    <row r="183" spans="1:37" ht="10.5" customHeight="1" x14ac:dyDescent="0.3">
      <c r="A183" s="464"/>
      <c r="B183" s="458"/>
      <c r="C183" s="458"/>
      <c r="D183" s="458"/>
      <c r="E183" s="458"/>
      <c r="F183" s="458"/>
      <c r="G183" s="77"/>
      <c r="H183" s="62"/>
      <c r="I183" s="62"/>
      <c r="J183" s="62"/>
      <c r="K183" s="62"/>
      <c r="L183" s="63"/>
      <c r="M183" s="64"/>
      <c r="N183" s="64"/>
      <c r="O183" s="64"/>
      <c r="P183" s="61"/>
      <c r="Q183" s="255"/>
      <c r="R183" s="672"/>
      <c r="S183" s="396"/>
      <c r="T183" s="391"/>
      <c r="U183" s="391"/>
      <c r="V183" s="392"/>
      <c r="W183" s="732"/>
      <c r="X183" s="732"/>
      <c r="Y183" s="733"/>
      <c r="Z183" s="364"/>
      <c r="AA183" s="365"/>
      <c r="AB183" s="366"/>
      <c r="AC183" s="176"/>
      <c r="AD183" s="176"/>
      <c r="AE183" s="176"/>
      <c r="AF183" s="176"/>
      <c r="AG183" s="176"/>
      <c r="AH183" s="176"/>
    </row>
    <row r="184" spans="1:37" ht="13.5" customHeight="1" x14ac:dyDescent="0.3">
      <c r="A184" s="929"/>
      <c r="B184" s="661"/>
      <c r="C184" s="661"/>
      <c r="D184" s="661"/>
      <c r="E184" s="661"/>
      <c r="F184" s="661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72"/>
      <c r="S184" s="400"/>
      <c r="T184" s="394"/>
      <c r="U184" s="394"/>
      <c r="V184" s="395"/>
      <c r="W184" s="732"/>
      <c r="X184" s="732"/>
      <c r="Y184" s="733"/>
      <c r="Z184" s="367"/>
      <c r="AA184" s="368"/>
      <c r="AB184" s="369"/>
      <c r="AC184" s="176"/>
      <c r="AD184" s="176"/>
      <c r="AE184" s="176"/>
      <c r="AF184" s="176"/>
      <c r="AG184" s="176"/>
      <c r="AH184" s="176"/>
    </row>
    <row r="185" spans="1:37" ht="13.5" customHeight="1" x14ac:dyDescent="0.3">
      <c r="A185" s="918" t="s">
        <v>143</v>
      </c>
      <c r="B185" s="919"/>
      <c r="C185" s="919"/>
      <c r="D185" s="919"/>
      <c r="E185" s="919"/>
      <c r="F185" s="919"/>
      <c r="G185" s="919"/>
      <c r="H185" s="919"/>
      <c r="I185" s="919"/>
      <c r="J185" s="919"/>
      <c r="K185" s="919"/>
      <c r="L185" s="919"/>
      <c r="M185" s="919"/>
      <c r="N185" s="919"/>
      <c r="O185" s="919"/>
      <c r="P185" s="919"/>
      <c r="Q185" s="919"/>
      <c r="R185" s="920"/>
      <c r="S185" s="401"/>
      <c r="T185" s="388"/>
      <c r="U185" s="388"/>
      <c r="V185" s="389"/>
      <c r="W185" s="732"/>
      <c r="X185" s="732"/>
      <c r="Y185" s="733"/>
      <c r="Z185" s="361"/>
      <c r="AA185" s="362"/>
      <c r="AB185" s="363"/>
      <c r="AC185" s="176"/>
      <c r="AD185" s="176"/>
      <c r="AE185" s="176"/>
      <c r="AF185" s="176"/>
      <c r="AG185" s="176"/>
      <c r="AH185" s="176"/>
    </row>
    <row r="186" spans="1:37" ht="18" customHeight="1" x14ac:dyDescent="0.3">
      <c r="A186" s="451" t="str">
        <f>HYPERLINK("http://sdlegislature.gov/Rules/DisplayRule.aspx?Rule=24:05:24.01:19","Reevaluation of Eligibility
(24:05:24.01:19)")</f>
        <v>Reevaluation of Eligibility
(24:05:24.01:19)</v>
      </c>
      <c r="B186" s="660"/>
      <c r="C186" s="660"/>
      <c r="D186" s="660"/>
      <c r="E186" s="660"/>
      <c r="F186" s="669"/>
      <c r="G186" s="921" t="s">
        <v>132</v>
      </c>
      <c r="H186" s="660"/>
      <c r="I186" s="660"/>
      <c r="J186" s="660"/>
      <c r="K186" s="660"/>
      <c r="L186" s="660"/>
      <c r="M186" s="660"/>
      <c r="N186" s="660"/>
      <c r="O186" s="660"/>
      <c r="P186" s="660"/>
      <c r="Q186" s="254"/>
      <c r="R186" s="599"/>
      <c r="S186" s="396"/>
      <c r="T186" s="391"/>
      <c r="U186" s="391"/>
      <c r="V186" s="392"/>
      <c r="W186" s="732"/>
      <c r="X186" s="732"/>
      <c r="Y186" s="733"/>
      <c r="Z186" s="364"/>
      <c r="AA186" s="365"/>
      <c r="AB186" s="366"/>
      <c r="AC186" s="176"/>
      <c r="AD186" s="176"/>
      <c r="AE186" s="176"/>
      <c r="AF186" s="176"/>
      <c r="AG186" s="176"/>
      <c r="AH186" s="176"/>
    </row>
    <row r="187" spans="1:37" ht="10.5" customHeight="1" x14ac:dyDescent="0.3">
      <c r="A187" s="670"/>
      <c r="B187" s="671"/>
      <c r="C187" s="671"/>
      <c r="D187" s="671"/>
      <c r="E187" s="671"/>
      <c r="F187" s="661"/>
      <c r="G187" s="66"/>
      <c r="H187" s="58"/>
      <c r="I187" s="58"/>
      <c r="J187" s="58"/>
      <c r="K187" s="58"/>
      <c r="L187" s="58"/>
      <c r="M187" s="58"/>
      <c r="N187" s="58"/>
      <c r="O187" s="58"/>
      <c r="P187" s="59"/>
      <c r="Q187" s="56"/>
      <c r="R187" s="599"/>
      <c r="S187" s="396"/>
      <c r="T187" s="391"/>
      <c r="U187" s="391"/>
      <c r="V187" s="392"/>
      <c r="W187" s="732"/>
      <c r="X187" s="732"/>
      <c r="Y187" s="733"/>
      <c r="Z187" s="364"/>
      <c r="AA187" s="365"/>
      <c r="AB187" s="366"/>
      <c r="AC187" s="176"/>
      <c r="AD187" s="176"/>
      <c r="AE187" s="176"/>
      <c r="AF187" s="176"/>
      <c r="AG187" s="176"/>
      <c r="AH187" s="183"/>
    </row>
    <row r="188" spans="1:37" ht="10.5" customHeight="1" x14ac:dyDescent="0.3">
      <c r="A188" s="670"/>
      <c r="B188" s="671"/>
      <c r="C188" s="671"/>
      <c r="D188" s="671"/>
      <c r="E188" s="671"/>
      <c r="F188" s="661"/>
      <c r="G188" s="601">
        <v>1</v>
      </c>
      <c r="H188" s="541" t="s">
        <v>133</v>
      </c>
      <c r="I188" s="542"/>
      <c r="J188" s="542"/>
      <c r="K188" s="542"/>
      <c r="L188" s="542"/>
      <c r="M188" s="242"/>
      <c r="N188" s="242"/>
      <c r="O188" s="28"/>
      <c r="P188" s="60"/>
      <c r="Q188" s="56"/>
      <c r="R188" s="599"/>
      <c r="S188" s="396"/>
      <c r="T188" s="391"/>
      <c r="U188" s="391"/>
      <c r="V188" s="392"/>
      <c r="W188" s="732"/>
      <c r="X188" s="732"/>
      <c r="Y188" s="733"/>
      <c r="Z188" s="364"/>
      <c r="AA188" s="365"/>
      <c r="AB188" s="366"/>
      <c r="AC188" s="176"/>
      <c r="AD188" s="176"/>
      <c r="AE188" s="176"/>
      <c r="AF188" s="176"/>
      <c r="AG188" s="176"/>
    </row>
    <row r="189" spans="1:37" ht="18" customHeight="1" x14ac:dyDescent="0.3">
      <c r="A189" s="670"/>
      <c r="B189" s="671"/>
      <c r="C189" s="671"/>
      <c r="D189" s="671"/>
      <c r="E189" s="671"/>
      <c r="F189" s="661"/>
      <c r="G189" s="601"/>
      <c r="H189" s="471"/>
      <c r="I189" s="383"/>
      <c r="J189" s="383"/>
      <c r="K189" s="383"/>
      <c r="L189" s="383"/>
      <c r="M189" s="384" t="s">
        <v>68</v>
      </c>
      <c r="N189" s="386"/>
      <c r="O189" s="29"/>
      <c r="P189" s="60"/>
      <c r="Q189" s="56"/>
      <c r="R189" s="599"/>
      <c r="S189" s="396"/>
      <c r="T189" s="391"/>
      <c r="U189" s="391"/>
      <c r="V189" s="392"/>
      <c r="W189" s="732"/>
      <c r="X189" s="732"/>
      <c r="Y189" s="733"/>
      <c r="Z189" s="364"/>
      <c r="AA189" s="365"/>
      <c r="AB189" s="366"/>
      <c r="AC189" s="176"/>
      <c r="AD189" s="176"/>
      <c r="AE189" s="176"/>
      <c r="AF189" s="176"/>
      <c r="AG189" s="176"/>
      <c r="AH189" s="183"/>
    </row>
    <row r="190" spans="1:37" ht="10.5" customHeight="1" x14ac:dyDescent="0.3">
      <c r="A190" s="670"/>
      <c r="B190" s="671"/>
      <c r="C190" s="671"/>
      <c r="D190" s="671"/>
      <c r="E190" s="671"/>
      <c r="F190" s="661"/>
      <c r="G190" s="601"/>
      <c r="H190" s="636"/>
      <c r="I190" s="637"/>
      <c r="J190" s="637"/>
      <c r="K190" s="637"/>
      <c r="L190" s="637"/>
      <c r="M190" s="30"/>
      <c r="N190" s="30"/>
      <c r="O190" s="31"/>
      <c r="P190" s="60"/>
      <c r="Q190" s="56"/>
      <c r="R190" s="599"/>
      <c r="S190" s="396"/>
      <c r="T190" s="391"/>
      <c r="U190" s="391"/>
      <c r="V190" s="392"/>
      <c r="W190" s="732"/>
      <c r="X190" s="732"/>
      <c r="Y190" s="733"/>
      <c r="Z190" s="364"/>
      <c r="AA190" s="365"/>
      <c r="AB190" s="366"/>
      <c r="AC190" s="176"/>
      <c r="AD190" s="176"/>
      <c r="AE190" s="176"/>
      <c r="AF190" s="176"/>
      <c r="AG190" s="176"/>
    </row>
    <row r="191" spans="1:37" ht="10.5" customHeight="1" x14ac:dyDescent="0.3">
      <c r="A191" s="670"/>
      <c r="B191" s="671"/>
      <c r="C191" s="671"/>
      <c r="D191" s="671"/>
      <c r="E191" s="671"/>
      <c r="F191" s="661"/>
      <c r="G191" s="67"/>
      <c r="H191" s="65"/>
      <c r="I191" s="65"/>
      <c r="J191" s="65"/>
      <c r="K191" s="65"/>
      <c r="L191" s="65"/>
      <c r="M191" s="65"/>
      <c r="N191" s="65"/>
      <c r="O191" s="65"/>
      <c r="P191" s="60"/>
      <c r="Q191" s="56"/>
      <c r="R191" s="599"/>
      <c r="S191" s="396"/>
      <c r="T191" s="391"/>
      <c r="U191" s="391"/>
      <c r="V191" s="392"/>
      <c r="W191" s="732"/>
      <c r="X191" s="732"/>
      <c r="Y191" s="733"/>
      <c r="Z191" s="364"/>
      <c r="AA191" s="365"/>
      <c r="AB191" s="366"/>
      <c r="AC191" s="176"/>
      <c r="AD191" s="176"/>
      <c r="AE191" s="176"/>
      <c r="AF191" s="176"/>
      <c r="AG191" s="176"/>
    </row>
    <row r="192" spans="1:37" ht="10.5" customHeight="1" x14ac:dyDescent="0.3">
      <c r="A192" s="670"/>
      <c r="B192" s="671"/>
      <c r="C192" s="671"/>
      <c r="D192" s="671"/>
      <c r="E192" s="671"/>
      <c r="F192" s="661"/>
      <c r="G192" s="601">
        <v>2</v>
      </c>
      <c r="H192" s="541" t="s">
        <v>134</v>
      </c>
      <c r="I192" s="542"/>
      <c r="J192" s="542"/>
      <c r="K192" s="542"/>
      <c r="L192" s="542"/>
      <c r="M192" s="242"/>
      <c r="N192" s="242"/>
      <c r="O192" s="28"/>
      <c r="P192" s="60"/>
      <c r="Q192" s="56"/>
      <c r="R192" s="599"/>
      <c r="S192" s="396"/>
      <c r="T192" s="391"/>
      <c r="U192" s="391"/>
      <c r="V192" s="392"/>
      <c r="W192" s="732"/>
      <c r="X192" s="732"/>
      <c r="Y192" s="733"/>
      <c r="Z192" s="364"/>
      <c r="AA192" s="365"/>
      <c r="AB192" s="366"/>
      <c r="AC192" s="176"/>
      <c r="AD192" s="176"/>
      <c r="AE192" s="176"/>
      <c r="AF192" s="176"/>
      <c r="AG192" s="176"/>
      <c r="AH192" s="183"/>
    </row>
    <row r="193" spans="1:34" ht="18" customHeight="1" x14ac:dyDescent="0.3">
      <c r="A193" s="670"/>
      <c r="B193" s="671"/>
      <c r="C193" s="671"/>
      <c r="D193" s="671"/>
      <c r="E193" s="671"/>
      <c r="F193" s="661"/>
      <c r="G193" s="601"/>
      <c r="H193" s="471"/>
      <c r="I193" s="383"/>
      <c r="J193" s="383"/>
      <c r="K193" s="383"/>
      <c r="L193" s="383"/>
      <c r="M193" s="384" t="s">
        <v>68</v>
      </c>
      <c r="N193" s="386"/>
      <c r="O193" s="29"/>
      <c r="P193" s="60"/>
      <c r="Q193" s="56"/>
      <c r="R193" s="599"/>
      <c r="S193" s="396"/>
      <c r="T193" s="391"/>
      <c r="U193" s="391"/>
      <c r="V193" s="392"/>
      <c r="W193" s="732"/>
      <c r="X193" s="732"/>
      <c r="Y193" s="733"/>
      <c r="Z193" s="364"/>
      <c r="AA193" s="365"/>
      <c r="AB193" s="366"/>
      <c r="AC193" s="176"/>
      <c r="AD193" s="176"/>
      <c r="AE193" s="176"/>
      <c r="AF193" s="176"/>
      <c r="AG193" s="176"/>
    </row>
    <row r="194" spans="1:34" ht="10.5" customHeight="1" x14ac:dyDescent="0.3">
      <c r="A194" s="670"/>
      <c r="B194" s="671"/>
      <c r="C194" s="671"/>
      <c r="D194" s="671"/>
      <c r="E194" s="671"/>
      <c r="F194" s="661"/>
      <c r="G194" s="601"/>
      <c r="H194" s="636"/>
      <c r="I194" s="637"/>
      <c r="J194" s="637"/>
      <c r="K194" s="637"/>
      <c r="L194" s="637"/>
      <c r="M194" s="30"/>
      <c r="N194" s="30"/>
      <c r="O194" s="31"/>
      <c r="P194" s="60"/>
      <c r="Q194" s="56"/>
      <c r="R194" s="599"/>
      <c r="S194" s="396"/>
      <c r="T194" s="391"/>
      <c r="U194" s="391"/>
      <c r="V194" s="392"/>
      <c r="W194" s="732"/>
      <c r="X194" s="732"/>
      <c r="Y194" s="733"/>
      <c r="Z194" s="364"/>
      <c r="AA194" s="365"/>
      <c r="AB194" s="366"/>
      <c r="AC194" s="176"/>
      <c r="AD194" s="176"/>
      <c r="AE194" s="176"/>
      <c r="AF194" s="176"/>
      <c r="AG194" s="176"/>
      <c r="AH194" s="175"/>
    </row>
    <row r="195" spans="1:34" ht="10.5" customHeight="1" x14ac:dyDescent="0.3">
      <c r="A195" s="670"/>
      <c r="B195" s="671"/>
      <c r="C195" s="671"/>
      <c r="D195" s="671"/>
      <c r="E195" s="671"/>
      <c r="F195" s="661"/>
      <c r="G195" s="67"/>
      <c r="H195" s="65"/>
      <c r="I195" s="65"/>
      <c r="J195" s="65"/>
      <c r="K195" s="65"/>
      <c r="L195" s="65"/>
      <c r="M195" s="65"/>
      <c r="N195" s="65"/>
      <c r="O195" s="65"/>
      <c r="P195" s="60"/>
      <c r="Q195" s="56"/>
      <c r="R195" s="599"/>
      <c r="S195" s="396"/>
      <c r="T195" s="391"/>
      <c r="U195" s="391"/>
      <c r="V195" s="392"/>
      <c r="W195" s="732"/>
      <c r="X195" s="732"/>
      <c r="Y195" s="733"/>
      <c r="Z195" s="364"/>
      <c r="AA195" s="365"/>
      <c r="AB195" s="366"/>
      <c r="AC195" s="176"/>
      <c r="AD195" s="176"/>
      <c r="AE195" s="176"/>
      <c r="AF195" s="176"/>
      <c r="AG195" s="176"/>
      <c r="AH195" s="186"/>
    </row>
    <row r="196" spans="1:34" ht="10.5" customHeight="1" x14ac:dyDescent="0.3">
      <c r="A196" s="670"/>
      <c r="B196" s="671"/>
      <c r="C196" s="671"/>
      <c r="D196" s="671"/>
      <c r="E196" s="671"/>
      <c r="F196" s="661"/>
      <c r="G196" s="601">
        <v>9</v>
      </c>
      <c r="H196" s="541" t="s">
        <v>139</v>
      </c>
      <c r="I196" s="542"/>
      <c r="J196" s="542"/>
      <c r="K196" s="542"/>
      <c r="L196" s="542"/>
      <c r="M196" s="242"/>
      <c r="N196" s="242"/>
      <c r="O196" s="28"/>
      <c r="P196" s="60"/>
      <c r="Q196" s="56"/>
      <c r="R196" s="599"/>
      <c r="S196" s="396"/>
      <c r="T196" s="391"/>
      <c r="U196" s="391"/>
      <c r="V196" s="392"/>
      <c r="W196" s="732"/>
      <c r="X196" s="732"/>
      <c r="Y196" s="733"/>
      <c r="Z196" s="364"/>
      <c r="AA196" s="365"/>
      <c r="AB196" s="366"/>
      <c r="AC196" s="176"/>
      <c r="AD196" s="176"/>
      <c r="AE196" s="176"/>
      <c r="AF196" s="176"/>
      <c r="AG196" s="176"/>
      <c r="AH196" s="186"/>
    </row>
    <row r="197" spans="1:34" ht="18" customHeight="1" x14ac:dyDescent="0.3">
      <c r="A197" s="670"/>
      <c r="B197" s="671"/>
      <c r="C197" s="671"/>
      <c r="D197" s="671"/>
      <c r="E197" s="671"/>
      <c r="F197" s="661"/>
      <c r="G197" s="601"/>
      <c r="H197" s="471"/>
      <c r="I197" s="383"/>
      <c r="J197" s="383"/>
      <c r="K197" s="383"/>
      <c r="L197" s="383"/>
      <c r="M197" s="384" t="s">
        <v>68</v>
      </c>
      <c r="N197" s="386"/>
      <c r="O197" s="29"/>
      <c r="P197" s="60"/>
      <c r="Q197" s="56"/>
      <c r="R197" s="599"/>
      <c r="S197" s="43"/>
      <c r="T197" s="370" t="s">
        <v>68</v>
      </c>
      <c r="U197" s="371"/>
      <c r="V197" s="50"/>
      <c r="W197" s="732"/>
      <c r="X197" s="732"/>
      <c r="Y197" s="733"/>
      <c r="Z197" s="364"/>
      <c r="AA197" s="365"/>
      <c r="AB197" s="366"/>
      <c r="AC197" s="176"/>
      <c r="AD197" s="176"/>
      <c r="AE197" s="176"/>
      <c r="AF197" s="176"/>
      <c r="AG197" s="176"/>
      <c r="AH197" s="186"/>
    </row>
    <row r="198" spans="1:34" ht="10.5" customHeight="1" x14ac:dyDescent="0.3">
      <c r="A198" s="670"/>
      <c r="B198" s="671"/>
      <c r="C198" s="671"/>
      <c r="D198" s="671"/>
      <c r="E198" s="671"/>
      <c r="F198" s="661"/>
      <c r="G198" s="601"/>
      <c r="H198" s="636"/>
      <c r="I198" s="637"/>
      <c r="J198" s="637"/>
      <c r="K198" s="637"/>
      <c r="L198" s="637"/>
      <c r="M198" s="30"/>
      <c r="N198" s="30"/>
      <c r="O198" s="31"/>
      <c r="P198" s="60"/>
      <c r="Q198" s="56"/>
      <c r="R198" s="599"/>
      <c r="S198" s="396"/>
      <c r="T198" s="391"/>
      <c r="U198" s="391"/>
      <c r="V198" s="392"/>
      <c r="W198" s="732"/>
      <c r="X198" s="732"/>
      <c r="Y198" s="733"/>
      <c r="Z198" s="364"/>
      <c r="AA198" s="365"/>
      <c r="AB198" s="366"/>
      <c r="AC198" s="176"/>
      <c r="AD198" s="176"/>
      <c r="AE198" s="176" t="str">
        <f>T197</f>
        <v>Select</v>
      </c>
      <c r="AF198" s="176" t="str">
        <f>T197</f>
        <v>Select</v>
      </c>
      <c r="AG198" s="176"/>
      <c r="AH198" s="186"/>
    </row>
    <row r="199" spans="1:34" ht="10.5" customHeight="1" x14ac:dyDescent="0.3">
      <c r="A199" s="670"/>
      <c r="B199" s="671"/>
      <c r="C199" s="671"/>
      <c r="D199" s="671"/>
      <c r="E199" s="671"/>
      <c r="F199" s="661"/>
      <c r="G199" s="67"/>
      <c r="H199" s="65"/>
      <c r="I199" s="65"/>
      <c r="J199" s="65"/>
      <c r="K199" s="65"/>
      <c r="L199" s="65"/>
      <c r="M199" s="65"/>
      <c r="N199" s="65"/>
      <c r="O199" s="65"/>
      <c r="P199" s="60"/>
      <c r="Q199" s="56"/>
      <c r="R199" s="599"/>
      <c r="S199" s="396"/>
      <c r="T199" s="391"/>
      <c r="U199" s="391"/>
      <c r="V199" s="392"/>
      <c r="W199" s="732"/>
      <c r="X199" s="732"/>
      <c r="Y199" s="733"/>
      <c r="Z199" s="364"/>
      <c r="AA199" s="365"/>
      <c r="AB199" s="366"/>
      <c r="AC199" s="176"/>
      <c r="AD199" s="176"/>
      <c r="AE199" s="176"/>
      <c r="AF199" s="176"/>
      <c r="AG199" s="176"/>
      <c r="AH199" s="186"/>
    </row>
    <row r="200" spans="1:34" ht="10.5" customHeight="1" x14ac:dyDescent="0.3">
      <c r="A200" s="670"/>
      <c r="B200" s="671"/>
      <c r="C200" s="671"/>
      <c r="D200" s="671"/>
      <c r="E200" s="671"/>
      <c r="F200" s="661"/>
      <c r="G200" s="601">
        <v>10</v>
      </c>
      <c r="H200" s="541" t="s">
        <v>140</v>
      </c>
      <c r="I200" s="542"/>
      <c r="J200" s="542"/>
      <c r="K200" s="542"/>
      <c r="L200" s="542"/>
      <c r="M200" s="242"/>
      <c r="N200" s="242"/>
      <c r="O200" s="28"/>
      <c r="P200" s="60"/>
      <c r="Q200" s="56"/>
      <c r="R200" s="599"/>
      <c r="S200" s="396"/>
      <c r="T200" s="391"/>
      <c r="U200" s="391"/>
      <c r="V200" s="392"/>
      <c r="W200" s="732"/>
      <c r="X200" s="732"/>
      <c r="Y200" s="733"/>
      <c r="Z200" s="364"/>
      <c r="AA200" s="365"/>
      <c r="AB200" s="366"/>
      <c r="AC200" s="176"/>
      <c r="AD200" s="176"/>
      <c r="AE200" s="176"/>
      <c r="AF200" s="176"/>
      <c r="AG200" s="176"/>
      <c r="AH200" s="186"/>
    </row>
    <row r="201" spans="1:34" ht="18" customHeight="1" x14ac:dyDescent="0.3">
      <c r="A201" s="670"/>
      <c r="B201" s="671"/>
      <c r="C201" s="671"/>
      <c r="D201" s="671"/>
      <c r="E201" s="671"/>
      <c r="F201" s="661"/>
      <c r="G201" s="601"/>
      <c r="H201" s="471"/>
      <c r="I201" s="383"/>
      <c r="J201" s="383"/>
      <c r="K201" s="383"/>
      <c r="L201" s="383"/>
      <c r="M201" s="384" t="s">
        <v>68</v>
      </c>
      <c r="N201" s="386"/>
      <c r="O201" s="29"/>
      <c r="P201" s="60"/>
      <c r="Q201" s="56"/>
      <c r="R201" s="599"/>
      <c r="S201" s="396"/>
      <c r="T201" s="391"/>
      <c r="U201" s="391"/>
      <c r="V201" s="392"/>
      <c r="W201" s="732"/>
      <c r="X201" s="732"/>
      <c r="Y201" s="733"/>
      <c r="Z201" s="364"/>
      <c r="AA201" s="365"/>
      <c r="AB201" s="366"/>
      <c r="AC201" s="176"/>
      <c r="AD201" s="176"/>
      <c r="AE201" s="176"/>
      <c r="AF201" s="176"/>
      <c r="AG201" s="176"/>
      <c r="AH201" s="186"/>
    </row>
    <row r="202" spans="1:34" ht="10.5" customHeight="1" x14ac:dyDescent="0.3">
      <c r="A202" s="670"/>
      <c r="B202" s="671"/>
      <c r="C202" s="671"/>
      <c r="D202" s="671"/>
      <c r="E202" s="671"/>
      <c r="F202" s="661"/>
      <c r="G202" s="601"/>
      <c r="H202" s="636"/>
      <c r="I202" s="637"/>
      <c r="J202" s="637"/>
      <c r="K202" s="637"/>
      <c r="L202" s="637"/>
      <c r="M202" s="30"/>
      <c r="N202" s="30"/>
      <c r="O202" s="31"/>
      <c r="P202" s="60"/>
      <c r="Q202" s="56"/>
      <c r="R202" s="599"/>
      <c r="S202" s="396"/>
      <c r="T202" s="391"/>
      <c r="U202" s="391"/>
      <c r="V202" s="392"/>
      <c r="W202" s="732"/>
      <c r="X202" s="732"/>
      <c r="Y202" s="733"/>
      <c r="Z202" s="364"/>
      <c r="AA202" s="365"/>
      <c r="AB202" s="366"/>
      <c r="AC202" s="176"/>
      <c r="AD202" s="176"/>
      <c r="AE202" s="176"/>
      <c r="AF202" s="176"/>
      <c r="AG202" s="176"/>
      <c r="AH202" s="186"/>
    </row>
    <row r="203" spans="1:34" ht="10.5" customHeight="1" x14ac:dyDescent="0.3">
      <c r="A203" s="670"/>
      <c r="B203" s="671"/>
      <c r="C203" s="671"/>
      <c r="D203" s="671"/>
      <c r="E203" s="671"/>
      <c r="F203" s="661"/>
      <c r="G203" s="67"/>
      <c r="H203" s="65"/>
      <c r="I203" s="65"/>
      <c r="J203" s="65"/>
      <c r="K203" s="65"/>
      <c r="L203" s="65"/>
      <c r="M203" s="65"/>
      <c r="N203" s="65"/>
      <c r="O203" s="65"/>
      <c r="P203" s="60"/>
      <c r="Q203" s="56"/>
      <c r="R203" s="599"/>
      <c r="S203" s="396"/>
      <c r="T203" s="391"/>
      <c r="U203" s="391"/>
      <c r="V203" s="392"/>
      <c r="W203" s="732"/>
      <c r="X203" s="732"/>
      <c r="Y203" s="733"/>
      <c r="Z203" s="364"/>
      <c r="AA203" s="365"/>
      <c r="AB203" s="366"/>
      <c r="AC203" s="176"/>
      <c r="AD203" s="176"/>
      <c r="AE203" s="176"/>
      <c r="AF203" s="176"/>
      <c r="AG203" s="176"/>
      <c r="AH203" s="186"/>
    </row>
    <row r="204" spans="1:34" ht="18" customHeight="1" x14ac:dyDescent="0.3">
      <c r="A204" s="670"/>
      <c r="B204" s="671"/>
      <c r="C204" s="671"/>
      <c r="D204" s="671"/>
      <c r="E204" s="671"/>
      <c r="F204" s="661"/>
      <c r="G204" s="601">
        <v>11</v>
      </c>
      <c r="H204" s="541" t="s">
        <v>141</v>
      </c>
      <c r="I204" s="542"/>
      <c r="J204" s="542"/>
      <c r="K204" s="542"/>
      <c r="L204" s="542"/>
      <c r="M204" s="242"/>
      <c r="N204" s="242"/>
      <c r="O204" s="28"/>
      <c r="P204" s="60"/>
      <c r="Q204" s="56"/>
      <c r="R204" s="599"/>
      <c r="S204" s="396"/>
      <c r="T204" s="391"/>
      <c r="U204" s="391"/>
      <c r="V204" s="392"/>
      <c r="W204" s="732"/>
      <c r="X204" s="732"/>
      <c r="Y204" s="733"/>
      <c r="Z204" s="364"/>
      <c r="AA204" s="365"/>
      <c r="AB204" s="366"/>
      <c r="AC204" s="176"/>
      <c r="AD204" s="176"/>
      <c r="AE204" s="176"/>
      <c r="AF204" s="176"/>
      <c r="AG204" s="176"/>
      <c r="AH204" s="186"/>
    </row>
    <row r="205" spans="1:34" ht="18" customHeight="1" x14ac:dyDescent="0.3">
      <c r="A205" s="670"/>
      <c r="B205" s="671"/>
      <c r="C205" s="671"/>
      <c r="D205" s="671"/>
      <c r="E205" s="671"/>
      <c r="F205" s="661"/>
      <c r="G205" s="601"/>
      <c r="H205" s="471"/>
      <c r="I205" s="383"/>
      <c r="J205" s="383"/>
      <c r="K205" s="383"/>
      <c r="L205" s="383"/>
      <c r="M205" s="384" t="s">
        <v>68</v>
      </c>
      <c r="N205" s="386"/>
      <c r="O205" s="29"/>
      <c r="P205" s="60"/>
      <c r="Q205" s="56"/>
      <c r="R205" s="599"/>
      <c r="S205" s="396"/>
      <c r="T205" s="391"/>
      <c r="U205" s="391"/>
      <c r="V205" s="392"/>
      <c r="W205" s="732"/>
      <c r="X205" s="732"/>
      <c r="Y205" s="733"/>
      <c r="Z205" s="364"/>
      <c r="AA205" s="365"/>
      <c r="AB205" s="366"/>
      <c r="AC205" s="176"/>
      <c r="AD205" s="176"/>
      <c r="AE205" s="176"/>
      <c r="AF205" s="176"/>
      <c r="AG205" s="176"/>
      <c r="AH205" s="186"/>
    </row>
    <row r="206" spans="1:34" ht="18" customHeight="1" x14ac:dyDescent="0.3">
      <c r="A206" s="670"/>
      <c r="B206" s="671"/>
      <c r="C206" s="671"/>
      <c r="D206" s="671"/>
      <c r="E206" s="671"/>
      <c r="F206" s="661"/>
      <c r="G206" s="601"/>
      <c r="H206" s="636"/>
      <c r="I206" s="637"/>
      <c r="J206" s="637"/>
      <c r="K206" s="637"/>
      <c r="L206" s="637"/>
      <c r="M206" s="30"/>
      <c r="N206" s="30"/>
      <c r="O206" s="31"/>
      <c r="P206" s="60"/>
      <c r="Q206" s="56"/>
      <c r="R206" s="599"/>
      <c r="S206" s="396"/>
      <c r="T206" s="391"/>
      <c r="U206" s="391"/>
      <c r="V206" s="392"/>
      <c r="W206" s="732"/>
      <c r="X206" s="732"/>
      <c r="Y206" s="733"/>
      <c r="Z206" s="364"/>
      <c r="AA206" s="365"/>
      <c r="AB206" s="366"/>
      <c r="AC206" s="176"/>
      <c r="AD206" s="176"/>
      <c r="AE206" s="176"/>
      <c r="AF206" s="176"/>
      <c r="AG206" s="176"/>
      <c r="AH206" s="186"/>
    </row>
    <row r="207" spans="1:34" ht="10.5" customHeight="1" x14ac:dyDescent="0.3">
      <c r="A207" s="670"/>
      <c r="B207" s="671"/>
      <c r="C207" s="671"/>
      <c r="D207" s="671"/>
      <c r="E207" s="671"/>
      <c r="F207" s="661"/>
      <c r="G207" s="67"/>
      <c r="H207" s="65"/>
      <c r="I207" s="65"/>
      <c r="J207" s="65"/>
      <c r="K207" s="65"/>
      <c r="L207" s="65"/>
      <c r="M207" s="65"/>
      <c r="N207" s="65"/>
      <c r="O207" s="65"/>
      <c r="P207" s="60"/>
      <c r="Q207" s="56"/>
      <c r="R207" s="599"/>
      <c r="S207" s="396"/>
      <c r="T207" s="391"/>
      <c r="U207" s="391"/>
      <c r="V207" s="392"/>
      <c r="W207" s="732"/>
      <c r="X207" s="732"/>
      <c r="Y207" s="733"/>
      <c r="Z207" s="364"/>
      <c r="AA207" s="365"/>
      <c r="AB207" s="366"/>
      <c r="AC207" s="176"/>
      <c r="AD207" s="176"/>
      <c r="AE207" s="176"/>
      <c r="AF207" s="176"/>
      <c r="AG207" s="176"/>
      <c r="AH207" s="186"/>
    </row>
    <row r="208" spans="1:34" ht="10.5" customHeight="1" x14ac:dyDescent="0.3">
      <c r="A208" s="670"/>
      <c r="B208" s="671"/>
      <c r="C208" s="671"/>
      <c r="D208" s="671"/>
      <c r="E208" s="671"/>
      <c r="F208" s="661"/>
      <c r="G208" s="601"/>
      <c r="H208" s="541" t="s">
        <v>142</v>
      </c>
      <c r="I208" s="542"/>
      <c r="J208" s="542"/>
      <c r="K208" s="542"/>
      <c r="L208" s="542"/>
      <c r="M208" s="242"/>
      <c r="N208" s="242"/>
      <c r="O208" s="28"/>
      <c r="P208" s="60"/>
      <c r="Q208" s="56"/>
      <c r="R208" s="599"/>
      <c r="S208" s="396"/>
      <c r="T208" s="391"/>
      <c r="U208" s="391"/>
      <c r="V208" s="392"/>
      <c r="W208" s="732"/>
      <c r="X208" s="732"/>
      <c r="Y208" s="733"/>
      <c r="Z208" s="364"/>
      <c r="AA208" s="365"/>
      <c r="AB208" s="366"/>
      <c r="AC208" s="176"/>
      <c r="AD208" s="176"/>
      <c r="AE208" s="176"/>
      <c r="AF208" s="176"/>
      <c r="AG208" s="176"/>
      <c r="AH208" s="186"/>
    </row>
    <row r="209" spans="1:41" ht="18" customHeight="1" x14ac:dyDescent="0.3">
      <c r="A209" s="670"/>
      <c r="B209" s="671"/>
      <c r="C209" s="671"/>
      <c r="D209" s="671"/>
      <c r="E209" s="671"/>
      <c r="F209" s="661"/>
      <c r="G209" s="601"/>
      <c r="H209" s="471"/>
      <c r="I209" s="383"/>
      <c r="J209" s="383"/>
      <c r="K209" s="383"/>
      <c r="L209" s="383"/>
      <c r="M209" s="384" t="s">
        <v>68</v>
      </c>
      <c r="N209" s="386"/>
      <c r="O209" s="29"/>
      <c r="P209" s="60"/>
      <c r="Q209" s="56"/>
      <c r="R209" s="599"/>
      <c r="S209" s="396"/>
      <c r="T209" s="391"/>
      <c r="U209" s="391"/>
      <c r="V209" s="392"/>
      <c r="W209" s="732"/>
      <c r="X209" s="732"/>
      <c r="Y209" s="733"/>
      <c r="Z209" s="364"/>
      <c r="AA209" s="365"/>
      <c r="AB209" s="366"/>
      <c r="AC209" s="176"/>
      <c r="AD209" s="176"/>
      <c r="AE209" s="176"/>
      <c r="AF209" s="176"/>
      <c r="AG209" s="176"/>
      <c r="AH209" s="186"/>
      <c r="AO209" s="223"/>
    </row>
    <row r="210" spans="1:41" ht="10.5" customHeight="1" x14ac:dyDescent="0.3">
      <c r="A210" s="670"/>
      <c r="B210" s="671"/>
      <c r="C210" s="671"/>
      <c r="D210" s="671"/>
      <c r="E210" s="671"/>
      <c r="F210" s="661"/>
      <c r="G210" s="601"/>
      <c r="H210" s="636"/>
      <c r="I210" s="637"/>
      <c r="J210" s="637"/>
      <c r="K210" s="637"/>
      <c r="L210" s="637"/>
      <c r="M210" s="30"/>
      <c r="N210" s="30"/>
      <c r="O210" s="31"/>
      <c r="P210" s="60"/>
      <c r="Q210" s="56"/>
      <c r="R210" s="599"/>
      <c r="S210" s="396"/>
      <c r="T210" s="391"/>
      <c r="U210" s="391"/>
      <c r="V210" s="392"/>
      <c r="W210" s="732"/>
      <c r="X210" s="732"/>
      <c r="Y210" s="733"/>
      <c r="Z210" s="364"/>
      <c r="AA210" s="365"/>
      <c r="AB210" s="366"/>
      <c r="AC210" s="176"/>
      <c r="AD210" s="176"/>
      <c r="AE210" s="176"/>
      <c r="AF210" s="176"/>
      <c r="AG210" s="176"/>
      <c r="AH210" s="186"/>
      <c r="AO210" s="223"/>
    </row>
    <row r="211" spans="1:41" ht="10.5" customHeight="1" x14ac:dyDescent="0.3">
      <c r="A211" s="673"/>
      <c r="B211" s="674"/>
      <c r="C211" s="674"/>
      <c r="D211" s="674"/>
      <c r="E211" s="674"/>
      <c r="F211" s="674"/>
      <c r="G211" s="68"/>
      <c r="H211" s="62"/>
      <c r="I211" s="62"/>
      <c r="J211" s="62"/>
      <c r="K211" s="62"/>
      <c r="L211" s="62"/>
      <c r="M211" s="62"/>
      <c r="N211" s="62"/>
      <c r="O211" s="62"/>
      <c r="P211" s="69"/>
      <c r="Q211" s="255"/>
      <c r="R211" s="599"/>
      <c r="S211" s="396"/>
      <c r="T211" s="391"/>
      <c r="U211" s="391"/>
      <c r="V211" s="392"/>
      <c r="W211" s="732"/>
      <c r="X211" s="732"/>
      <c r="Y211" s="733"/>
      <c r="Z211" s="364"/>
      <c r="AA211" s="365"/>
      <c r="AB211" s="366"/>
      <c r="AC211" s="176"/>
      <c r="AD211" s="176"/>
      <c r="AE211" s="176"/>
      <c r="AF211" s="176"/>
      <c r="AG211" s="176"/>
      <c r="AH211" s="176"/>
      <c r="AO211" s="223"/>
    </row>
    <row r="212" spans="1:41" ht="13.5" customHeight="1" x14ac:dyDescent="0.3">
      <c r="A212" s="922"/>
      <c r="B212" s="661"/>
      <c r="C212" s="661"/>
      <c r="D212" s="661"/>
      <c r="E212" s="661"/>
      <c r="F212" s="661"/>
      <c r="G212" s="661"/>
      <c r="H212" s="661"/>
      <c r="I212" s="661"/>
      <c r="J212" s="661"/>
      <c r="K212" s="661"/>
      <c r="L212" s="661"/>
      <c r="M212" s="661"/>
      <c r="N212" s="661"/>
      <c r="O212" s="661"/>
      <c r="P212" s="661"/>
      <c r="Q212" s="661"/>
      <c r="R212" s="672"/>
      <c r="S212" s="400"/>
      <c r="T212" s="394"/>
      <c r="U212" s="394"/>
      <c r="V212" s="395"/>
      <c r="W212" s="732"/>
      <c r="X212" s="732"/>
      <c r="Y212" s="733"/>
      <c r="Z212" s="367"/>
      <c r="AA212" s="368"/>
      <c r="AB212" s="369"/>
      <c r="AC212" s="176"/>
      <c r="AD212" s="176"/>
      <c r="AE212" s="176"/>
      <c r="AF212" s="176"/>
      <c r="AG212" s="176"/>
      <c r="AH212" s="176"/>
      <c r="AO212" s="223"/>
    </row>
    <row r="213" spans="1:41" ht="18" customHeight="1" x14ac:dyDescent="0.3">
      <c r="A213" s="627" t="str">
        <f>HYPERLINK("http://sdlegislature.gov/Rules/DisplayRule.aspx?Rule=24:05:25:08","Team Member Signatures 
(24:05:25:08)")</f>
        <v>Team Member Signatures 
(24:05:25:08)</v>
      </c>
      <c r="B213" s="628"/>
      <c r="C213" s="628"/>
      <c r="D213" s="628"/>
      <c r="E213" s="628"/>
      <c r="F213" s="629"/>
      <c r="G213" s="917" t="s">
        <v>144</v>
      </c>
      <c r="H213" s="496"/>
      <c r="I213" s="496"/>
      <c r="J213" s="496"/>
      <c r="K213" s="496"/>
      <c r="L213" s="496"/>
      <c r="M213" s="496"/>
      <c r="N213" s="496"/>
      <c r="O213" s="496"/>
      <c r="P213" s="496"/>
      <c r="Q213" s="496"/>
      <c r="R213" s="783"/>
      <c r="S213" s="32"/>
      <c r="T213" s="33"/>
      <c r="U213" s="33"/>
      <c r="V213" s="34"/>
      <c r="W213" s="732"/>
      <c r="X213" s="732"/>
      <c r="Y213" s="732"/>
      <c r="Z213" s="361"/>
      <c r="AA213" s="362"/>
      <c r="AB213" s="363"/>
      <c r="AC213" s="176"/>
      <c r="AD213" s="140"/>
      <c r="AE213" s="118"/>
      <c r="AF213" s="118"/>
      <c r="AG213" s="118"/>
      <c r="AH213" s="118"/>
      <c r="AI213" s="118"/>
      <c r="AJ213" s="118"/>
      <c r="AK213" s="118"/>
      <c r="AL213" s="118"/>
      <c r="AM213" s="118"/>
      <c r="AN213" s="118"/>
      <c r="AO213" s="6"/>
    </row>
    <row r="214" spans="1:41" ht="10.5" customHeight="1" x14ac:dyDescent="0.3">
      <c r="A214" s="630"/>
      <c r="B214" s="631"/>
      <c r="C214" s="631"/>
      <c r="D214" s="631"/>
      <c r="E214" s="631"/>
      <c r="F214" s="632"/>
      <c r="G214" s="80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4"/>
      <c r="S214" s="153"/>
      <c r="T214" s="97"/>
      <c r="U214" s="97"/>
      <c r="V214" s="98"/>
      <c r="W214" s="732"/>
      <c r="X214" s="732"/>
      <c r="Y214" s="732"/>
      <c r="Z214" s="364"/>
      <c r="AA214" s="365"/>
      <c r="AB214" s="366"/>
      <c r="AC214" s="176"/>
      <c r="AD214" s="187"/>
      <c r="AE214" s="188"/>
      <c r="AF214" s="237"/>
      <c r="AG214" s="237"/>
      <c r="AH214" s="237"/>
      <c r="AI214" s="237"/>
      <c r="AJ214" s="187"/>
      <c r="AK214" s="140"/>
      <c r="AL214" s="95"/>
      <c r="AM214" s="95"/>
      <c r="AN214" s="95"/>
      <c r="AO214" s="6"/>
    </row>
    <row r="215" spans="1:41" ht="18" customHeight="1" x14ac:dyDescent="0.3">
      <c r="A215" s="630"/>
      <c r="B215" s="631"/>
      <c r="C215" s="631"/>
      <c r="D215" s="631"/>
      <c r="E215" s="631"/>
      <c r="F215" s="632"/>
      <c r="G215" s="81"/>
      <c r="H215" s="465" t="s">
        <v>145</v>
      </c>
      <c r="I215" s="466"/>
      <c r="J215" s="466"/>
      <c r="K215" s="467"/>
      <c r="L215" s="82"/>
      <c r="M215" s="82"/>
      <c r="N215" s="541" t="s">
        <v>146</v>
      </c>
      <c r="O215" s="466"/>
      <c r="P215" s="466"/>
      <c r="Q215" s="467"/>
      <c r="R215" s="83"/>
      <c r="S215" s="153"/>
      <c r="T215" s="97"/>
      <c r="U215" s="97"/>
      <c r="V215" s="98"/>
      <c r="W215" s="732"/>
      <c r="X215" s="732"/>
      <c r="Y215" s="732"/>
      <c r="Z215" s="364"/>
      <c r="AA215" s="365"/>
      <c r="AB215" s="366"/>
      <c r="AC215" s="176"/>
      <c r="AD215" s="187"/>
      <c r="AE215" s="188"/>
      <c r="AF215" s="237"/>
      <c r="AG215" s="237"/>
      <c r="AH215" s="237"/>
      <c r="AI215" s="237"/>
      <c r="AJ215" s="187"/>
      <c r="AK215" s="140"/>
      <c r="AL215" s="95"/>
      <c r="AM215" s="95"/>
      <c r="AN215" s="95"/>
      <c r="AO215" s="6"/>
    </row>
    <row r="216" spans="1:41" ht="18" customHeight="1" x14ac:dyDescent="0.3">
      <c r="A216" s="630"/>
      <c r="B216" s="631"/>
      <c r="C216" s="631"/>
      <c r="D216" s="631"/>
      <c r="E216" s="631"/>
      <c r="F216" s="632"/>
      <c r="G216" s="81"/>
      <c r="H216" s="468"/>
      <c r="I216" s="469"/>
      <c r="J216" s="469"/>
      <c r="K216" s="470"/>
      <c r="L216" s="82"/>
      <c r="M216" s="82"/>
      <c r="N216" s="468"/>
      <c r="O216" s="469"/>
      <c r="P216" s="469"/>
      <c r="Q216" s="470"/>
      <c r="R216" s="83"/>
      <c r="S216" s="153"/>
      <c r="T216" s="97"/>
      <c r="U216" s="97"/>
      <c r="V216" s="98"/>
      <c r="W216" s="732"/>
      <c r="X216" s="732"/>
      <c r="Y216" s="732"/>
      <c r="Z216" s="364"/>
      <c r="AA216" s="365"/>
      <c r="AB216" s="366"/>
      <c r="AC216" s="176"/>
      <c r="AD216" s="187"/>
      <c r="AE216" s="244"/>
      <c r="AF216" s="237"/>
      <c r="AG216" s="237"/>
      <c r="AH216" s="237"/>
      <c r="AI216" s="237"/>
      <c r="AJ216" s="187"/>
      <c r="AK216" s="244"/>
      <c r="AL216" s="237"/>
      <c r="AM216" s="237"/>
      <c r="AN216" s="237"/>
      <c r="AO216" s="222"/>
    </row>
    <row r="217" spans="1:41" ht="18" customHeight="1" x14ac:dyDescent="0.3">
      <c r="A217" s="630"/>
      <c r="B217" s="631"/>
      <c r="C217" s="631"/>
      <c r="D217" s="631"/>
      <c r="E217" s="631"/>
      <c r="F217" s="632"/>
      <c r="G217" s="81"/>
      <c r="H217" s="52"/>
      <c r="I217" s="384" t="s">
        <v>68</v>
      </c>
      <c r="J217" s="386"/>
      <c r="K217" s="29"/>
      <c r="L217" s="82"/>
      <c r="M217" s="82"/>
      <c r="N217" s="52"/>
      <c r="O217" s="384" t="s">
        <v>68</v>
      </c>
      <c r="P217" s="386"/>
      <c r="Q217" s="29"/>
      <c r="R217" s="83"/>
      <c r="S217" s="43"/>
      <c r="T217" s="370" t="s">
        <v>68</v>
      </c>
      <c r="U217" s="371"/>
      <c r="V217" s="50"/>
      <c r="W217" s="732"/>
      <c r="X217" s="732"/>
      <c r="Y217" s="732"/>
      <c r="Z217" s="364"/>
      <c r="AA217" s="365"/>
      <c r="AB217" s="366"/>
      <c r="AC217" s="176"/>
      <c r="AD217" s="187"/>
      <c r="AE217" s="188" t="str">
        <f>T217</f>
        <v>Select</v>
      </c>
      <c r="AF217" s="188" t="str">
        <f>T217</f>
        <v>Select</v>
      </c>
      <c r="AG217" s="188"/>
      <c r="AH217" s="188"/>
      <c r="AI217" s="188"/>
      <c r="AJ217" s="188"/>
      <c r="AK217" s="140"/>
      <c r="AL217" s="95"/>
      <c r="AM217" s="95"/>
      <c r="AN217" s="95"/>
      <c r="AO217" s="6"/>
    </row>
    <row r="218" spans="1:41" ht="10.5" customHeight="1" x14ac:dyDescent="0.3">
      <c r="A218" s="630"/>
      <c r="B218" s="631"/>
      <c r="C218" s="631"/>
      <c r="D218" s="631"/>
      <c r="E218" s="631"/>
      <c r="F218" s="632"/>
      <c r="G218" s="81"/>
      <c r="H218" s="70"/>
      <c r="I218" s="30"/>
      <c r="J218" s="30"/>
      <c r="K218" s="31"/>
      <c r="L218" s="82"/>
      <c r="M218" s="82"/>
      <c r="N218" s="70"/>
      <c r="O218" s="30"/>
      <c r="P218" s="30"/>
      <c r="Q218" s="31"/>
      <c r="R218" s="83"/>
      <c r="S218" s="153"/>
      <c r="T218" s="97"/>
      <c r="U218" s="97"/>
      <c r="V218" s="98"/>
      <c r="W218" s="732"/>
      <c r="X218" s="732"/>
      <c r="Y218" s="732"/>
      <c r="Z218" s="364"/>
      <c r="AA218" s="365"/>
      <c r="AB218" s="366"/>
      <c r="AC218" s="176"/>
      <c r="AD218" s="187"/>
      <c r="AG218" s="188"/>
      <c r="AH218" s="188"/>
      <c r="AI218" s="188"/>
      <c r="AJ218" s="237"/>
      <c r="AK218" s="118"/>
      <c r="AL218" s="118"/>
      <c r="AM218" s="118"/>
      <c r="AN218" s="118"/>
      <c r="AO218" s="6"/>
    </row>
    <row r="219" spans="1:41" ht="10.5" customHeight="1" x14ac:dyDescent="0.3">
      <c r="A219" s="621" t="str">
        <f>HYPERLINK("http://sdlegislature.gov/Rules/DisplayRule.aspx?Rule=24:05:25:13","&amp; Conclusions 
(24:05:25:13)")</f>
        <v>&amp; Conclusions 
(24:05:25:13)</v>
      </c>
      <c r="B219" s="622"/>
      <c r="C219" s="622"/>
      <c r="D219" s="622"/>
      <c r="E219" s="622"/>
      <c r="F219" s="623"/>
      <c r="G219" s="81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3"/>
      <c r="S219" s="153"/>
      <c r="T219" s="97"/>
      <c r="U219" s="97"/>
      <c r="V219" s="98"/>
      <c r="W219" s="732"/>
      <c r="X219" s="732"/>
      <c r="Y219" s="732"/>
      <c r="Z219" s="364"/>
      <c r="AA219" s="365"/>
      <c r="AB219" s="366"/>
      <c r="AC219" s="176"/>
      <c r="AD219" s="187"/>
      <c r="AE219" s="244"/>
      <c r="AF219" s="244"/>
      <c r="AG219" s="244"/>
      <c r="AH219" s="244"/>
      <c r="AI219" s="244"/>
      <c r="AJ219" s="236"/>
      <c r="AK219" s="236"/>
      <c r="AL219" s="236"/>
      <c r="AM219" s="236"/>
      <c r="AN219" s="236"/>
      <c r="AO219" s="222"/>
    </row>
    <row r="220" spans="1:41" ht="18" customHeight="1" x14ac:dyDescent="0.3">
      <c r="A220" s="621"/>
      <c r="B220" s="622"/>
      <c r="C220" s="622"/>
      <c r="D220" s="622"/>
      <c r="E220" s="622"/>
      <c r="F220" s="623"/>
      <c r="G220" s="81"/>
      <c r="H220" s="541" t="s">
        <v>147</v>
      </c>
      <c r="I220" s="466"/>
      <c r="J220" s="466"/>
      <c r="K220" s="467"/>
      <c r="L220" s="82"/>
      <c r="M220" s="82"/>
      <c r="N220" s="541" t="s">
        <v>148</v>
      </c>
      <c r="O220" s="542"/>
      <c r="P220" s="542"/>
      <c r="Q220" s="543"/>
      <c r="R220" s="83"/>
      <c r="S220" s="153"/>
      <c r="T220" s="97"/>
      <c r="U220" s="97"/>
      <c r="V220" s="98"/>
      <c r="W220" s="732"/>
      <c r="X220" s="732"/>
      <c r="Y220" s="732"/>
      <c r="Z220" s="364"/>
      <c r="AA220" s="365"/>
      <c r="AB220" s="366"/>
      <c r="AC220" s="176"/>
      <c r="AD220" s="187"/>
      <c r="AE220" s="244"/>
      <c r="AF220" s="244"/>
      <c r="AG220" s="244"/>
      <c r="AH220" s="244"/>
      <c r="AI220" s="244"/>
      <c r="AJ220" s="236"/>
      <c r="AK220" s="236"/>
      <c r="AL220" s="236"/>
      <c r="AM220" s="236"/>
      <c r="AN220" s="236"/>
      <c r="AO220" s="222"/>
    </row>
    <row r="221" spans="1:41" ht="18" customHeight="1" x14ac:dyDescent="0.3">
      <c r="A221" s="621"/>
      <c r="B221" s="622"/>
      <c r="C221" s="622"/>
      <c r="D221" s="622"/>
      <c r="E221" s="622"/>
      <c r="F221" s="623"/>
      <c r="G221" s="81"/>
      <c r="H221" s="468"/>
      <c r="I221" s="469"/>
      <c r="J221" s="469"/>
      <c r="K221" s="470"/>
      <c r="L221" s="82"/>
      <c r="M221" s="82"/>
      <c r="N221" s="471"/>
      <c r="O221" s="383"/>
      <c r="P221" s="383"/>
      <c r="Q221" s="472"/>
      <c r="R221" s="83"/>
      <c r="S221" s="153"/>
      <c r="T221" s="97"/>
      <c r="U221" s="97"/>
      <c r="V221" s="98"/>
      <c r="W221" s="732"/>
      <c r="X221" s="732"/>
      <c r="Y221" s="732"/>
      <c r="Z221" s="364"/>
      <c r="AA221" s="365"/>
      <c r="AB221" s="366"/>
      <c r="AC221" s="176"/>
      <c r="AD221" s="187"/>
      <c r="AE221" s="244"/>
      <c r="AF221" s="244"/>
      <c r="AG221" s="244"/>
      <c r="AH221" s="244"/>
      <c r="AI221" s="244"/>
      <c r="AJ221" s="236"/>
      <c r="AK221" s="236"/>
      <c r="AL221" s="236"/>
      <c r="AM221" s="236"/>
      <c r="AN221" s="236"/>
      <c r="AO221" s="222"/>
    </row>
    <row r="222" spans="1:41" ht="18" customHeight="1" x14ac:dyDescent="0.3">
      <c r="A222" s="621"/>
      <c r="B222" s="622"/>
      <c r="C222" s="622"/>
      <c r="D222" s="622"/>
      <c r="E222" s="622"/>
      <c r="F222" s="623"/>
      <c r="G222" s="81"/>
      <c r="H222" s="52"/>
      <c r="I222" s="384" t="s">
        <v>68</v>
      </c>
      <c r="J222" s="386"/>
      <c r="K222" s="29"/>
      <c r="L222" s="82"/>
      <c r="M222" s="82"/>
      <c r="N222" s="52"/>
      <c r="O222" s="384" t="s">
        <v>68</v>
      </c>
      <c r="P222" s="386"/>
      <c r="Q222" s="29"/>
      <c r="R222" s="83"/>
      <c r="S222" s="153"/>
      <c r="T222" s="97"/>
      <c r="U222" s="97"/>
      <c r="V222" s="98"/>
      <c r="W222" s="732"/>
      <c r="X222" s="732"/>
      <c r="Y222" s="732"/>
      <c r="Z222" s="364"/>
      <c r="AA222" s="365"/>
      <c r="AB222" s="366"/>
      <c r="AC222" s="176"/>
      <c r="AD222" s="187"/>
      <c r="AE222" s="244"/>
      <c r="AF222" s="244"/>
      <c r="AG222" s="244"/>
      <c r="AH222" s="244"/>
      <c r="AI222" s="244"/>
      <c r="AJ222" s="236"/>
      <c r="AK222" s="236"/>
      <c r="AL222" s="236"/>
      <c r="AM222" s="236"/>
      <c r="AN222" s="236"/>
      <c r="AO222" s="222"/>
    </row>
    <row r="223" spans="1:41" ht="10.5" customHeight="1" x14ac:dyDescent="0.3">
      <c r="A223" s="621"/>
      <c r="B223" s="622"/>
      <c r="C223" s="622"/>
      <c r="D223" s="622"/>
      <c r="E223" s="622"/>
      <c r="F223" s="623"/>
      <c r="G223" s="81"/>
      <c r="H223" s="70"/>
      <c r="I223" s="30"/>
      <c r="J223" s="30"/>
      <c r="K223" s="31"/>
      <c r="L223" s="82"/>
      <c r="M223" s="82"/>
      <c r="N223" s="70"/>
      <c r="O223" s="30"/>
      <c r="P223" s="30"/>
      <c r="Q223" s="31"/>
      <c r="R223" s="83"/>
      <c r="S223" s="153"/>
      <c r="T223" s="97"/>
      <c r="U223" s="97"/>
      <c r="V223" s="98"/>
      <c r="W223" s="732"/>
      <c r="X223" s="732"/>
      <c r="Y223" s="732"/>
      <c r="Z223" s="364"/>
      <c r="AA223" s="365"/>
      <c r="AB223" s="366"/>
      <c r="AC223" s="176"/>
      <c r="AD223" s="187"/>
      <c r="AE223" s="244"/>
      <c r="AF223" s="244"/>
      <c r="AG223" s="244"/>
      <c r="AH223" s="244"/>
      <c r="AI223" s="244"/>
      <c r="AJ223" s="236"/>
      <c r="AK223" s="236"/>
      <c r="AL223" s="236"/>
      <c r="AM223" s="236"/>
      <c r="AN223" s="236"/>
      <c r="AO223" s="222"/>
    </row>
    <row r="224" spans="1:41" ht="10.5" customHeight="1" x14ac:dyDescent="0.3">
      <c r="A224" s="624"/>
      <c r="B224" s="625"/>
      <c r="C224" s="625"/>
      <c r="D224" s="625"/>
      <c r="E224" s="625"/>
      <c r="F224" s="626"/>
      <c r="G224" s="86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8"/>
      <c r="S224" s="35"/>
      <c r="T224" s="36"/>
      <c r="U224" s="36"/>
      <c r="V224" s="37"/>
      <c r="W224" s="732"/>
      <c r="X224" s="732"/>
      <c r="Y224" s="732"/>
      <c r="Z224" s="367"/>
      <c r="AA224" s="368"/>
      <c r="AB224" s="369"/>
      <c r="AC224" s="176"/>
      <c r="AD224" s="176">
        <f>AE224+AF224</f>
        <v>0</v>
      </c>
      <c r="AE224" s="182">
        <f>COUNTIF(AE135:AE223,"Yes")*3</f>
        <v>0</v>
      </c>
      <c r="AF224" s="182">
        <f>COUNTIF(AF135:AF223,"No")*3</f>
        <v>0</v>
      </c>
      <c r="AG224" s="147"/>
      <c r="AH224" s="244"/>
      <c r="AI224" s="244"/>
      <c r="AJ224" s="236"/>
      <c r="AK224" s="236"/>
      <c r="AL224" s="236"/>
      <c r="AM224" s="236"/>
      <c r="AN224" s="236"/>
      <c r="AO224" s="222"/>
    </row>
    <row r="225" spans="1:50" ht="4.5" customHeight="1" x14ac:dyDescent="0.3">
      <c r="A225" s="495"/>
      <c r="B225" s="661"/>
      <c r="C225" s="661"/>
      <c r="D225" s="661"/>
      <c r="E225" s="661"/>
      <c r="F225" s="661"/>
      <c r="G225" s="661"/>
      <c r="H225" s="661"/>
      <c r="I225" s="661"/>
      <c r="J225" s="661"/>
      <c r="K225" s="661"/>
      <c r="L225" s="661"/>
      <c r="M225" s="661"/>
      <c r="N225" s="661"/>
      <c r="O225" s="661"/>
      <c r="P225" s="661"/>
      <c r="Q225" s="661"/>
      <c r="R225" s="661"/>
      <c r="S225" s="674"/>
      <c r="T225" s="674"/>
      <c r="U225" s="674"/>
      <c r="V225" s="674"/>
      <c r="W225" s="166"/>
      <c r="X225" s="166"/>
      <c r="Y225" s="166"/>
      <c r="Z225" s="166"/>
      <c r="AA225" s="166"/>
      <c r="AB225" s="166"/>
      <c r="AC225" s="176"/>
      <c r="AD225" s="176"/>
      <c r="AE225" s="176"/>
      <c r="AF225" s="176"/>
      <c r="AG225" s="176"/>
      <c r="AH225" s="176"/>
      <c r="AO225" s="223"/>
      <c r="AP225" s="223"/>
      <c r="AQ225" s="223"/>
      <c r="AR225" s="223"/>
      <c r="AS225" s="223"/>
      <c r="AT225" s="223"/>
      <c r="AU225" s="223"/>
      <c r="AV225" s="223"/>
      <c r="AW225" s="223"/>
      <c r="AX225" s="223"/>
    </row>
    <row r="226" spans="1:50" ht="19.5" customHeight="1" x14ac:dyDescent="0.3">
      <c r="A226" s="699" t="s">
        <v>149</v>
      </c>
      <c r="B226" s="496"/>
      <c r="C226" s="496"/>
      <c r="D226" s="496"/>
      <c r="E226" s="496"/>
      <c r="F226" s="496"/>
      <c r="G226" s="496"/>
      <c r="H226" s="496"/>
      <c r="I226" s="496"/>
      <c r="J226" s="496"/>
      <c r="K226" s="496"/>
      <c r="L226" s="496"/>
      <c r="M226" s="496"/>
      <c r="N226" s="496"/>
      <c r="O226" s="496"/>
      <c r="P226" s="496"/>
      <c r="Q226" s="496"/>
      <c r="R226" s="783"/>
      <c r="S226" s="802" t="str">
        <f>IFERROR(AE259/AD259,"N/A")</f>
        <v>N/A</v>
      </c>
      <c r="T226" s="802"/>
      <c r="U226" s="803"/>
      <c r="V226" s="803"/>
      <c r="W226" s="404"/>
      <c r="X226" s="405"/>
      <c r="Y226" s="405"/>
      <c r="Z226" s="408"/>
      <c r="AA226" s="409"/>
      <c r="AB226" s="410"/>
      <c r="AC226" s="176"/>
      <c r="AD226" s="176"/>
      <c r="AE226" s="176"/>
      <c r="AF226" s="176"/>
      <c r="AG226" s="176"/>
      <c r="AH226" s="176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</row>
    <row r="227" spans="1:50" ht="18" customHeight="1" x14ac:dyDescent="0.3">
      <c r="A227" s="627" t="s">
        <v>149</v>
      </c>
      <c r="B227" s="628"/>
      <c r="C227" s="628"/>
      <c r="D227" s="628"/>
      <c r="E227" s="628"/>
      <c r="F227" s="629"/>
      <c r="G227" s="510" t="s">
        <v>150</v>
      </c>
      <c r="H227" s="511"/>
      <c r="I227" s="511"/>
      <c r="J227" s="511"/>
      <c r="K227" s="511"/>
      <c r="L227" s="511"/>
      <c r="M227" s="536"/>
      <c r="N227" s="536"/>
      <c r="O227" s="536"/>
      <c r="P227" s="536"/>
      <c r="Q227" s="536"/>
      <c r="R227" s="537"/>
      <c r="S227" s="33"/>
      <c r="T227" s="33"/>
      <c r="U227" s="33"/>
      <c r="V227" s="34"/>
      <c r="W227" s="403"/>
      <c r="X227" s="403"/>
      <c r="Y227" s="403"/>
      <c r="Z227" s="361"/>
      <c r="AA227" s="362"/>
      <c r="AB227" s="363"/>
      <c r="AC227" s="176"/>
      <c r="AD227" s="176"/>
      <c r="AE227" s="176"/>
      <c r="AF227" s="176"/>
      <c r="AG227" s="176"/>
      <c r="AH227" s="176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</row>
    <row r="228" spans="1:50" ht="18" customHeight="1" x14ac:dyDescent="0.3">
      <c r="A228" s="904" t="str">
        <f>HYPERLINK("http://sdlegislature.gov/Rules/DisplayRule.aspx?Rule=24:05:30:02.01","(24:05:30:02.01)")</f>
        <v>(24:05:30:02.01)</v>
      </c>
      <c r="B228" s="915"/>
      <c r="C228" s="915"/>
      <c r="D228" s="915"/>
      <c r="E228" s="915"/>
      <c r="F228" s="916"/>
      <c r="G228" s="892" t="s">
        <v>94</v>
      </c>
      <c r="H228" s="862"/>
      <c r="I228" s="893"/>
      <c r="J228" s="894"/>
      <c r="K228" s="862"/>
      <c r="L228" s="895"/>
      <c r="M228" s="434"/>
      <c r="N228" s="434"/>
      <c r="O228" s="434"/>
      <c r="P228" s="434"/>
      <c r="Q228" s="434"/>
      <c r="R228" s="593"/>
      <c r="S228" s="48"/>
      <c r="T228" s="370" t="s">
        <v>68</v>
      </c>
      <c r="U228" s="371"/>
      <c r="V228" s="50"/>
      <c r="W228" s="403"/>
      <c r="X228" s="403"/>
      <c r="Y228" s="403"/>
      <c r="Z228" s="364"/>
      <c r="AA228" s="365"/>
      <c r="AB228" s="366"/>
      <c r="AC228" s="176"/>
      <c r="AD228" s="176"/>
      <c r="AE228" s="176" t="str">
        <f>T228</f>
        <v>Select</v>
      </c>
      <c r="AF228" s="176" t="str">
        <f>T228</f>
        <v>Select</v>
      </c>
      <c r="AG228" s="176"/>
      <c r="AH228" s="176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</row>
    <row r="229" spans="1:50" ht="18" customHeight="1" x14ac:dyDescent="0.3">
      <c r="A229" s="870" t="str">
        <f>HYPERLINK("http://sdlegislature.gov/Rules/DisplayRule.aspx?Rule=24:05:25:16","(24:05:25:16)")</f>
        <v>(24:05:25:16)</v>
      </c>
      <c r="B229" s="871"/>
      <c r="C229" s="871"/>
      <c r="D229" s="871"/>
      <c r="E229" s="871"/>
      <c r="F229" s="872"/>
      <c r="G229" s="646" t="s">
        <v>151</v>
      </c>
      <c r="H229" s="647"/>
      <c r="I229" s="648"/>
      <c r="J229" s="649">
        <f>S4</f>
        <v>0</v>
      </c>
      <c r="K229" s="647"/>
      <c r="L229" s="755"/>
      <c r="M229" s="594"/>
      <c r="N229" s="594"/>
      <c r="O229" s="594"/>
      <c r="P229" s="594"/>
      <c r="Q229" s="594"/>
      <c r="R229" s="595"/>
      <c r="S229" s="36"/>
      <c r="T229" s="36"/>
      <c r="U229" s="36"/>
      <c r="V229" s="37"/>
      <c r="W229" s="403"/>
      <c r="X229" s="403"/>
      <c r="Y229" s="403"/>
      <c r="Z229" s="364"/>
      <c r="AA229" s="365"/>
      <c r="AB229" s="366"/>
      <c r="AC229" s="176"/>
      <c r="AD229" s="176"/>
      <c r="AE229" s="176"/>
      <c r="AF229" s="176"/>
      <c r="AG229" s="176"/>
      <c r="AH229" s="176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</row>
    <row r="230" spans="1:50" ht="18" customHeight="1" x14ac:dyDescent="0.3">
      <c r="A230" s="627" t="s">
        <v>152</v>
      </c>
      <c r="B230" s="628"/>
      <c r="C230" s="628"/>
      <c r="D230" s="628"/>
      <c r="E230" s="628"/>
      <c r="F230" s="629"/>
      <c r="G230" s="850" t="s">
        <v>153</v>
      </c>
      <c r="H230" s="850"/>
      <c r="I230" s="850"/>
      <c r="J230" s="850"/>
      <c r="K230" s="850"/>
      <c r="L230" s="850"/>
      <c r="M230" s="850"/>
      <c r="N230" s="850"/>
      <c r="O230" s="850"/>
      <c r="P230" s="850"/>
      <c r="Q230" s="850"/>
      <c r="R230" s="850"/>
      <c r="S230" s="32"/>
      <c r="T230" s="33"/>
      <c r="U230" s="33"/>
      <c r="V230" s="34"/>
      <c r="W230" s="403"/>
      <c r="X230" s="403"/>
      <c r="Y230" s="403"/>
      <c r="Z230" s="364"/>
      <c r="AA230" s="365"/>
      <c r="AB230" s="366"/>
      <c r="AC230" s="176"/>
      <c r="AD230" s="176"/>
      <c r="AE230" s="176"/>
      <c r="AF230" s="176"/>
      <c r="AG230" s="176"/>
      <c r="AH230" s="176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</row>
    <row r="231" spans="1:50" ht="18" customHeight="1" x14ac:dyDescent="0.3">
      <c r="A231" s="904" t="str">
        <f>HYPERLINK("http://sdlegislature.gov/Rules/DisplayRule.aspx?Rule=24:05:30:06.01","(24:05:30:06.01)")</f>
        <v>(24:05:30:06.01)</v>
      </c>
      <c r="B231" s="915"/>
      <c r="C231" s="915"/>
      <c r="D231" s="915"/>
      <c r="E231" s="915"/>
      <c r="F231" s="916"/>
      <c r="G231" s="850"/>
      <c r="H231" s="850"/>
      <c r="I231" s="850"/>
      <c r="J231" s="850"/>
      <c r="K231" s="850"/>
      <c r="L231" s="850"/>
      <c r="M231" s="850"/>
      <c r="N231" s="850"/>
      <c r="O231" s="850"/>
      <c r="P231" s="850"/>
      <c r="Q231" s="850"/>
      <c r="R231" s="850"/>
      <c r="S231" s="43"/>
      <c r="T231" s="370" t="s">
        <v>68</v>
      </c>
      <c r="U231" s="371"/>
      <c r="V231" s="50"/>
      <c r="W231" s="403"/>
      <c r="X231" s="403"/>
      <c r="Y231" s="403"/>
      <c r="Z231" s="364"/>
      <c r="AA231" s="365"/>
      <c r="AB231" s="366"/>
      <c r="AC231" s="176"/>
      <c r="AD231" s="176"/>
      <c r="AE231" s="176" t="str">
        <f>T231</f>
        <v>Select</v>
      </c>
      <c r="AF231" s="176" t="str">
        <f>T231</f>
        <v>Select</v>
      </c>
      <c r="AG231" s="176"/>
      <c r="AH231" s="176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</row>
    <row r="232" spans="1:50" ht="18" customHeight="1" x14ac:dyDescent="0.3">
      <c r="A232" s="870" t="str">
        <f>HYPERLINK("http://sdlegislature.gov/Rules/DisplayRule.aspx?Rule=24:05:30:06.02","(24:05:30:06.02)")</f>
        <v>(24:05:30:06.02)</v>
      </c>
      <c r="B232" s="871"/>
      <c r="C232" s="871"/>
      <c r="D232" s="871"/>
      <c r="E232" s="871"/>
      <c r="F232" s="872"/>
      <c r="G232" s="484"/>
      <c r="H232" s="484"/>
      <c r="I232" s="484"/>
      <c r="J232" s="484"/>
      <c r="K232" s="484"/>
      <c r="L232" s="484"/>
      <c r="M232" s="484"/>
      <c r="N232" s="484"/>
      <c r="O232" s="484"/>
      <c r="P232" s="484"/>
      <c r="Q232" s="484"/>
      <c r="R232" s="484"/>
      <c r="S232" s="35"/>
      <c r="T232" s="36"/>
      <c r="U232" s="36"/>
      <c r="V232" s="37"/>
      <c r="W232" s="403"/>
      <c r="X232" s="403"/>
      <c r="Y232" s="403"/>
      <c r="Z232" s="364"/>
      <c r="AA232" s="365"/>
      <c r="AB232" s="366"/>
      <c r="AC232" s="176"/>
      <c r="AD232" s="176"/>
      <c r="AE232" s="176"/>
      <c r="AF232" s="176"/>
      <c r="AG232" s="176"/>
      <c r="AH232" s="176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</row>
    <row r="233" spans="1:50" ht="18" customHeight="1" x14ac:dyDescent="0.3">
      <c r="A233" s="627" t="s">
        <v>154</v>
      </c>
      <c r="B233" s="873"/>
      <c r="C233" s="873"/>
      <c r="D233" s="873"/>
      <c r="E233" s="873"/>
      <c r="F233" s="700"/>
      <c r="G233" s="546" t="s">
        <v>144</v>
      </c>
      <c r="H233" s="660"/>
      <c r="I233" s="660"/>
      <c r="J233" s="660"/>
      <c r="K233" s="660"/>
      <c r="L233" s="660"/>
      <c r="M233" s="660"/>
      <c r="N233" s="660"/>
      <c r="O233" s="660"/>
      <c r="P233" s="660"/>
      <c r="Q233" s="660"/>
      <c r="R233" s="669"/>
      <c r="S233" s="33"/>
      <c r="T233" s="33"/>
      <c r="U233" s="33"/>
      <c r="V233" s="34"/>
      <c r="W233" s="403"/>
      <c r="X233" s="403"/>
      <c r="Y233" s="403"/>
      <c r="Z233" s="364"/>
      <c r="AA233" s="365"/>
      <c r="AB233" s="366"/>
      <c r="AC233" s="176"/>
      <c r="AD233" s="176"/>
      <c r="AE233" s="176"/>
      <c r="AF233" s="176"/>
      <c r="AG233" s="176"/>
      <c r="AH233" s="176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</row>
    <row r="234" spans="1:50" ht="10.5" customHeight="1" x14ac:dyDescent="0.3">
      <c r="A234" s="816"/>
      <c r="B234" s="817"/>
      <c r="C234" s="817"/>
      <c r="D234" s="817"/>
      <c r="E234" s="817"/>
      <c r="F234" s="874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4"/>
      <c r="S234" s="97"/>
      <c r="T234" s="97"/>
      <c r="U234" s="97"/>
      <c r="V234" s="98"/>
      <c r="W234" s="403"/>
      <c r="X234" s="403"/>
      <c r="Y234" s="403"/>
      <c r="Z234" s="364"/>
      <c r="AA234" s="365"/>
      <c r="AB234" s="366"/>
      <c r="AC234" s="176"/>
      <c r="AD234" s="176"/>
      <c r="AE234" s="176"/>
      <c r="AF234" s="176"/>
      <c r="AG234" s="176"/>
      <c r="AH234" s="176"/>
      <c r="AO234" s="223"/>
      <c r="AP234" s="223"/>
      <c r="AQ234" s="223"/>
      <c r="AR234" s="223"/>
      <c r="AS234" s="223"/>
      <c r="AT234" s="223"/>
      <c r="AU234" s="223"/>
      <c r="AV234" s="223"/>
      <c r="AW234" s="223"/>
      <c r="AX234" s="223"/>
    </row>
    <row r="235" spans="1:50" ht="18" customHeight="1" x14ac:dyDescent="0.3">
      <c r="A235" s="816"/>
      <c r="B235" s="817"/>
      <c r="C235" s="817"/>
      <c r="D235" s="817"/>
      <c r="E235" s="817"/>
      <c r="F235" s="874"/>
      <c r="G235" s="82"/>
      <c r="H235" s="541" t="s">
        <v>155</v>
      </c>
      <c r="I235" s="466"/>
      <c r="J235" s="466"/>
      <c r="K235" s="467"/>
      <c r="L235" s="82"/>
      <c r="M235" s="82"/>
      <c r="N235" s="541" t="s">
        <v>156</v>
      </c>
      <c r="O235" s="466"/>
      <c r="P235" s="466"/>
      <c r="Q235" s="467"/>
      <c r="R235" s="83"/>
      <c r="S235" s="97"/>
      <c r="T235" s="97"/>
      <c r="U235" s="97"/>
      <c r="V235" s="98"/>
      <c r="W235" s="403"/>
      <c r="X235" s="403"/>
      <c r="Y235" s="403"/>
      <c r="Z235" s="364"/>
      <c r="AA235" s="365"/>
      <c r="AB235" s="366"/>
      <c r="AC235" s="176"/>
      <c r="AD235" s="176"/>
      <c r="AE235" s="176"/>
      <c r="AF235" s="176"/>
      <c r="AG235" s="176"/>
      <c r="AH235" s="176"/>
      <c r="AO235" s="223"/>
      <c r="AP235" s="223"/>
      <c r="AQ235" s="223"/>
      <c r="AR235" s="223"/>
      <c r="AS235" s="223"/>
      <c r="AT235" s="223"/>
      <c r="AU235" s="223"/>
      <c r="AV235" s="223"/>
      <c r="AW235" s="223"/>
      <c r="AX235" s="223"/>
    </row>
    <row r="236" spans="1:50" ht="18" customHeight="1" x14ac:dyDescent="0.3">
      <c r="A236" s="816"/>
      <c r="B236" s="817"/>
      <c r="C236" s="817"/>
      <c r="D236" s="817"/>
      <c r="E236" s="817"/>
      <c r="F236" s="874"/>
      <c r="G236" s="82"/>
      <c r="H236" s="468"/>
      <c r="I236" s="469"/>
      <c r="J236" s="469"/>
      <c r="K236" s="470"/>
      <c r="L236" s="82"/>
      <c r="M236" s="82"/>
      <c r="N236" s="468"/>
      <c r="O236" s="469"/>
      <c r="P236" s="469"/>
      <c r="Q236" s="470"/>
      <c r="R236" s="83"/>
      <c r="S236" s="97"/>
      <c r="T236" s="97"/>
      <c r="U236" s="97"/>
      <c r="V236" s="98"/>
      <c r="W236" s="403"/>
      <c r="X236" s="403"/>
      <c r="Y236" s="403"/>
      <c r="Z236" s="364"/>
      <c r="AA236" s="365"/>
      <c r="AB236" s="366"/>
      <c r="AC236" s="176"/>
      <c r="AD236" s="176"/>
      <c r="AE236" s="176"/>
      <c r="AF236" s="176"/>
      <c r="AG236" s="176"/>
      <c r="AH236" s="176"/>
      <c r="AO236" s="223"/>
      <c r="AP236" s="223"/>
      <c r="AQ236" s="223"/>
      <c r="AR236" s="223"/>
      <c r="AS236" s="223"/>
      <c r="AT236" s="223"/>
      <c r="AU236" s="223"/>
      <c r="AV236" s="223"/>
      <c r="AW236" s="223"/>
      <c r="AX236" s="223"/>
    </row>
    <row r="237" spans="1:50" ht="18" customHeight="1" x14ac:dyDescent="0.3">
      <c r="A237" s="816"/>
      <c r="B237" s="817"/>
      <c r="C237" s="817"/>
      <c r="D237" s="817"/>
      <c r="E237" s="817"/>
      <c r="F237" s="874"/>
      <c r="G237" s="82"/>
      <c r="H237" s="52"/>
      <c r="I237" s="384" t="s">
        <v>68</v>
      </c>
      <c r="J237" s="386"/>
      <c r="K237" s="29"/>
      <c r="L237" s="82"/>
      <c r="M237" s="82"/>
      <c r="N237" s="52"/>
      <c r="O237" s="384" t="s">
        <v>68</v>
      </c>
      <c r="P237" s="386"/>
      <c r="Q237" s="29"/>
      <c r="R237" s="83"/>
      <c r="S237" s="97"/>
      <c r="T237" s="97"/>
      <c r="U237" s="97"/>
      <c r="V237" s="98"/>
      <c r="W237" s="403"/>
      <c r="X237" s="403"/>
      <c r="Y237" s="403"/>
      <c r="Z237" s="364"/>
      <c r="AA237" s="365"/>
      <c r="AB237" s="366"/>
      <c r="AC237" s="176"/>
      <c r="AD237" s="176"/>
      <c r="AE237" s="176"/>
      <c r="AF237" s="176"/>
      <c r="AG237" s="176"/>
      <c r="AH237" s="176"/>
      <c r="AO237" s="223"/>
      <c r="AP237" s="223"/>
      <c r="AQ237" s="223"/>
      <c r="AR237" s="223"/>
      <c r="AS237" s="223"/>
      <c r="AT237" s="223"/>
      <c r="AU237" s="223"/>
      <c r="AV237" s="223"/>
      <c r="AW237" s="223"/>
      <c r="AX237" s="223"/>
    </row>
    <row r="238" spans="1:50" ht="10.5" customHeight="1" x14ac:dyDescent="0.3">
      <c r="A238" s="816"/>
      <c r="B238" s="817"/>
      <c r="C238" s="817"/>
      <c r="D238" s="817"/>
      <c r="E238" s="817"/>
      <c r="F238" s="874"/>
      <c r="G238" s="82"/>
      <c r="H238" s="70"/>
      <c r="I238" s="30"/>
      <c r="J238" s="30"/>
      <c r="K238" s="31"/>
      <c r="L238" s="82"/>
      <c r="M238" s="82"/>
      <c r="N238" s="70"/>
      <c r="O238" s="30"/>
      <c r="P238" s="30"/>
      <c r="Q238" s="31"/>
      <c r="R238" s="83"/>
      <c r="S238" s="97"/>
      <c r="T238" s="97"/>
      <c r="U238" s="97"/>
      <c r="V238" s="98"/>
      <c r="W238" s="403"/>
      <c r="X238" s="403"/>
      <c r="Y238" s="403"/>
      <c r="Z238" s="364"/>
      <c r="AA238" s="365"/>
      <c r="AB238" s="366"/>
      <c r="AC238" s="176"/>
      <c r="AD238" s="176"/>
      <c r="AE238" s="176"/>
      <c r="AF238" s="176"/>
      <c r="AG238" s="176"/>
      <c r="AH238" s="176"/>
      <c r="AI238" s="237"/>
      <c r="AJ238" s="237"/>
      <c r="AK238" s="237"/>
      <c r="AL238" s="237"/>
      <c r="AM238" s="237"/>
      <c r="AN238" s="237"/>
      <c r="AO238" s="234"/>
      <c r="AP238" s="234"/>
      <c r="AQ238" s="234"/>
      <c r="AR238" s="234"/>
      <c r="AS238" s="234"/>
      <c r="AT238" s="234"/>
      <c r="AU238" s="234"/>
      <c r="AV238" s="234"/>
      <c r="AW238" s="234"/>
      <c r="AX238" s="234"/>
    </row>
    <row r="239" spans="1:50" ht="10.5" customHeight="1" x14ac:dyDescent="0.3">
      <c r="A239" s="816"/>
      <c r="B239" s="817"/>
      <c r="C239" s="817"/>
      <c r="D239" s="817"/>
      <c r="E239" s="817"/>
      <c r="F239" s="874"/>
      <c r="G239" s="82"/>
      <c r="H239" s="82"/>
      <c r="I239" s="82"/>
      <c r="J239" s="82"/>
      <c r="K239" s="82"/>
      <c r="L239" s="82"/>
      <c r="M239" s="89"/>
      <c r="N239" s="82"/>
      <c r="O239" s="82"/>
      <c r="P239" s="82"/>
      <c r="Q239" s="82"/>
      <c r="R239" s="83"/>
      <c r="S239" s="97"/>
      <c r="T239" s="97"/>
      <c r="U239" s="97"/>
      <c r="V239" s="98"/>
      <c r="W239" s="403"/>
      <c r="X239" s="403"/>
      <c r="Y239" s="403"/>
      <c r="Z239" s="364"/>
      <c r="AA239" s="365"/>
      <c r="AB239" s="366"/>
      <c r="AC239" s="176"/>
      <c r="AD239" s="176"/>
      <c r="AE239" s="176"/>
      <c r="AF239" s="176"/>
      <c r="AG239" s="176"/>
      <c r="AH239" s="176"/>
      <c r="AI239" s="237"/>
      <c r="AJ239" s="237"/>
      <c r="AK239" s="237"/>
      <c r="AL239" s="237"/>
      <c r="AM239" s="237"/>
      <c r="AN239" s="237"/>
      <c r="AO239" s="234"/>
      <c r="AP239" s="234"/>
      <c r="AQ239" s="234"/>
      <c r="AR239" s="234"/>
      <c r="AS239" s="234"/>
      <c r="AT239" s="234"/>
      <c r="AU239" s="234"/>
      <c r="AV239" s="234"/>
      <c r="AW239" s="234"/>
      <c r="AX239" s="234"/>
    </row>
    <row r="240" spans="1:50" ht="18" customHeight="1" x14ac:dyDescent="0.3">
      <c r="A240" s="816"/>
      <c r="B240" s="817"/>
      <c r="C240" s="817"/>
      <c r="D240" s="817"/>
      <c r="E240" s="817"/>
      <c r="F240" s="874"/>
      <c r="G240" s="82"/>
      <c r="H240" s="541" t="s">
        <v>157</v>
      </c>
      <c r="I240" s="466"/>
      <c r="J240" s="466"/>
      <c r="K240" s="467"/>
      <c r="L240" s="82"/>
      <c r="M240" s="82"/>
      <c r="N240" s="541" t="s">
        <v>158</v>
      </c>
      <c r="O240" s="542"/>
      <c r="P240" s="542"/>
      <c r="Q240" s="543"/>
      <c r="R240" s="83"/>
      <c r="S240" s="97"/>
      <c r="T240" s="97"/>
      <c r="U240" s="97"/>
      <c r="V240" s="98"/>
      <c r="W240" s="403"/>
      <c r="X240" s="403"/>
      <c r="Y240" s="403"/>
      <c r="Z240" s="364"/>
      <c r="AA240" s="365"/>
      <c r="AB240" s="366"/>
      <c r="AC240" s="176"/>
      <c r="AD240" s="176"/>
      <c r="AE240" s="176"/>
      <c r="AF240" s="176"/>
      <c r="AG240" s="176"/>
      <c r="AH240" s="176"/>
      <c r="AI240" s="237"/>
      <c r="AJ240" s="836"/>
      <c r="AK240" s="836"/>
      <c r="AL240" s="836"/>
      <c r="AM240" s="836"/>
      <c r="AN240" s="836"/>
      <c r="AO240" s="211"/>
      <c r="AP240" s="903"/>
      <c r="AQ240" s="903"/>
      <c r="AR240" s="903"/>
      <c r="AS240" s="903"/>
      <c r="AT240" s="903"/>
      <c r="AU240" s="234"/>
      <c r="AV240" s="234"/>
      <c r="AW240" s="234"/>
      <c r="AX240" s="234"/>
    </row>
    <row r="241" spans="1:50" ht="18" customHeight="1" x14ac:dyDescent="0.3">
      <c r="A241" s="904" t="str">
        <f>HYPERLINK("http://sdlegislature.gov/Rules/DisplayRule.aspx?Rule=24:05:27:01.01","(24:05:27:01.01)")</f>
        <v>(24:05:27:01.01)</v>
      </c>
      <c r="B241" s="661"/>
      <c r="C241" s="661"/>
      <c r="D241" s="661"/>
      <c r="E241" s="661"/>
      <c r="F241" s="874"/>
      <c r="G241" s="82"/>
      <c r="H241" s="468"/>
      <c r="I241" s="469"/>
      <c r="J241" s="469"/>
      <c r="K241" s="470"/>
      <c r="L241" s="82"/>
      <c r="M241" s="82"/>
      <c r="N241" s="471"/>
      <c r="O241" s="383"/>
      <c r="P241" s="383"/>
      <c r="Q241" s="472"/>
      <c r="R241" s="83"/>
      <c r="S241" s="97"/>
      <c r="T241" s="97"/>
      <c r="U241" s="97"/>
      <c r="V241" s="98"/>
      <c r="W241" s="403"/>
      <c r="X241" s="403"/>
      <c r="Y241" s="403"/>
      <c r="Z241" s="364"/>
      <c r="AA241" s="365"/>
      <c r="AB241" s="366"/>
      <c r="AC241" s="176"/>
      <c r="AD241" s="176"/>
      <c r="AE241" s="176"/>
      <c r="AF241" s="176"/>
      <c r="AG241" s="176"/>
      <c r="AH241" s="176"/>
      <c r="AI241" s="237"/>
      <c r="AJ241" s="836"/>
      <c r="AK241" s="836"/>
      <c r="AL241" s="836"/>
      <c r="AM241" s="836"/>
      <c r="AN241" s="836"/>
      <c r="AO241" s="211"/>
      <c r="AP241" s="903"/>
      <c r="AQ241" s="903"/>
      <c r="AR241" s="903"/>
      <c r="AS241" s="903"/>
      <c r="AT241" s="903"/>
      <c r="AU241" s="234"/>
      <c r="AV241" s="234"/>
      <c r="AW241" s="234"/>
      <c r="AX241" s="234"/>
    </row>
    <row r="242" spans="1:50" ht="18" customHeight="1" x14ac:dyDescent="0.3">
      <c r="A242" s="905" t="str">
        <f>HYPERLINK("http://sdlegislature.gov/Rules/DisplayRule.aspx?Rule=24:05:25:16","(24:05:25:16)")</f>
        <v>(24:05:25:16)</v>
      </c>
      <c r="B242" s="661"/>
      <c r="C242" s="661"/>
      <c r="D242" s="661"/>
      <c r="E242" s="661"/>
      <c r="F242" s="874"/>
      <c r="G242" s="82"/>
      <c r="H242" s="52"/>
      <c r="I242" s="384" t="s">
        <v>68</v>
      </c>
      <c r="J242" s="386"/>
      <c r="K242" s="29"/>
      <c r="L242" s="82"/>
      <c r="M242" s="82"/>
      <c r="N242" s="52"/>
      <c r="O242" s="384" t="s">
        <v>68</v>
      </c>
      <c r="P242" s="386"/>
      <c r="Q242" s="29"/>
      <c r="R242" s="83"/>
      <c r="S242" s="43"/>
      <c r="T242" s="370" t="s">
        <v>68</v>
      </c>
      <c r="U242" s="371"/>
      <c r="V242" s="50"/>
      <c r="W242" s="403"/>
      <c r="X242" s="403"/>
      <c r="Y242" s="403"/>
      <c r="Z242" s="364"/>
      <c r="AA242" s="365"/>
      <c r="AB242" s="366"/>
      <c r="AC242" s="176"/>
      <c r="AD242" s="176"/>
      <c r="AE242" s="176" t="str">
        <f>T242</f>
        <v>Select</v>
      </c>
      <c r="AF242" s="176" t="str">
        <f>T242</f>
        <v>Select</v>
      </c>
      <c r="AG242" s="176"/>
      <c r="AH242" s="176"/>
      <c r="AI242" s="237"/>
      <c r="AJ242" s="836"/>
      <c r="AK242" s="836"/>
      <c r="AL242" s="836"/>
      <c r="AM242" s="836"/>
      <c r="AN242" s="836"/>
      <c r="AO242" s="211"/>
      <c r="AP242" s="906"/>
      <c r="AQ242" s="906"/>
      <c r="AR242" s="906"/>
      <c r="AS242" s="906"/>
      <c r="AT242" s="906"/>
      <c r="AU242" s="234"/>
      <c r="AV242" s="234"/>
      <c r="AW242" s="234"/>
      <c r="AX242" s="234"/>
    </row>
    <row r="243" spans="1:50" ht="10.5" customHeight="1" x14ac:dyDescent="0.3">
      <c r="A243" s="875"/>
      <c r="B243" s="661"/>
      <c r="C243" s="661"/>
      <c r="D243" s="661"/>
      <c r="E243" s="661"/>
      <c r="F243" s="874"/>
      <c r="G243" s="82"/>
      <c r="H243" s="70"/>
      <c r="I243" s="30"/>
      <c r="J243" s="30"/>
      <c r="K243" s="31"/>
      <c r="L243" s="82"/>
      <c r="M243" s="82"/>
      <c r="N243" s="70"/>
      <c r="O243" s="30"/>
      <c r="P243" s="30"/>
      <c r="Q243" s="31"/>
      <c r="R243" s="83"/>
      <c r="S243" s="97"/>
      <c r="T243" s="97"/>
      <c r="U243" s="97"/>
      <c r="V243" s="97"/>
      <c r="W243" s="403"/>
      <c r="X243" s="403"/>
      <c r="Y243" s="403"/>
      <c r="Z243" s="364"/>
      <c r="AA243" s="365"/>
      <c r="AB243" s="366"/>
      <c r="AC243" s="176"/>
      <c r="AD243" s="176"/>
      <c r="AE243" s="176"/>
      <c r="AF243" s="176"/>
      <c r="AG243" s="176"/>
      <c r="AH243" s="176"/>
      <c r="AI243" s="237"/>
      <c r="AJ243" s="876"/>
      <c r="AK243" s="876"/>
      <c r="AL243" s="876"/>
      <c r="AM243" s="876"/>
      <c r="AN243" s="876"/>
      <c r="AO243" s="211"/>
      <c r="AP243" s="247"/>
      <c r="AQ243" s="877"/>
      <c r="AR243" s="877"/>
      <c r="AS243" s="877"/>
      <c r="AT243" s="247"/>
      <c r="AU243" s="234"/>
      <c r="AV243" s="234"/>
      <c r="AW243" s="234"/>
      <c r="AX243" s="234"/>
    </row>
    <row r="244" spans="1:50" ht="10.5" customHeight="1" x14ac:dyDescent="0.3">
      <c r="A244" s="878"/>
      <c r="B244" s="661"/>
      <c r="C244" s="661"/>
      <c r="D244" s="661"/>
      <c r="E244" s="661"/>
      <c r="F244" s="874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3"/>
      <c r="S244" s="97"/>
      <c r="T244" s="97"/>
      <c r="U244" s="97"/>
      <c r="V244" s="97"/>
      <c r="W244" s="403"/>
      <c r="X244" s="403"/>
      <c r="Y244" s="403"/>
      <c r="Z244" s="364"/>
      <c r="AA244" s="365"/>
      <c r="AB244" s="366"/>
      <c r="AC244" s="176"/>
      <c r="AD244" s="176"/>
      <c r="AE244" s="176"/>
      <c r="AF244" s="176"/>
      <c r="AG244" s="176"/>
      <c r="AH244" s="176"/>
      <c r="AI244" s="237"/>
      <c r="AJ244" s="876"/>
      <c r="AK244" s="876"/>
      <c r="AL244" s="876"/>
      <c r="AM244" s="876"/>
      <c r="AN244" s="876"/>
      <c r="AO244" s="7"/>
      <c r="AP244" s="6"/>
      <c r="AQ244" s="879"/>
      <c r="AR244" s="879"/>
      <c r="AS244" s="879"/>
      <c r="AT244" s="90"/>
      <c r="AU244" s="234"/>
      <c r="AV244" s="234"/>
      <c r="AW244" s="234"/>
      <c r="AX244" s="234"/>
    </row>
    <row r="245" spans="1:50" ht="18" customHeight="1" x14ac:dyDescent="0.3">
      <c r="A245" s="245"/>
      <c r="B245" s="222"/>
      <c r="C245" s="222"/>
      <c r="D245" s="222"/>
      <c r="E245" s="222"/>
      <c r="F245" s="243"/>
      <c r="G245" s="82"/>
      <c r="H245" s="541" t="s">
        <v>147</v>
      </c>
      <c r="I245" s="466"/>
      <c r="J245" s="466"/>
      <c r="K245" s="467"/>
      <c r="L245" s="82"/>
      <c r="M245" s="82"/>
      <c r="N245" s="541" t="s">
        <v>159</v>
      </c>
      <c r="O245" s="466"/>
      <c r="P245" s="466"/>
      <c r="Q245" s="467"/>
      <c r="R245" s="83"/>
      <c r="S245" s="97"/>
      <c r="T245" s="97"/>
      <c r="U245" s="97"/>
      <c r="V245" s="97"/>
      <c r="W245" s="403"/>
      <c r="X245" s="403"/>
      <c r="Y245" s="403"/>
      <c r="Z245" s="364"/>
      <c r="AA245" s="365"/>
      <c r="AB245" s="366"/>
      <c r="AC245" s="176"/>
      <c r="AD245" s="176"/>
      <c r="AE245" s="176"/>
      <c r="AF245" s="176"/>
      <c r="AG245" s="176"/>
      <c r="AH245" s="176"/>
      <c r="AI245" s="237"/>
      <c r="AJ245" s="244"/>
      <c r="AK245" s="244"/>
      <c r="AL245" s="244"/>
      <c r="AM245" s="244"/>
      <c r="AN245" s="244"/>
      <c r="AO245" s="7"/>
      <c r="AP245" s="6"/>
      <c r="AQ245" s="246"/>
      <c r="AR245" s="246"/>
      <c r="AS245" s="246"/>
      <c r="AT245" s="90"/>
      <c r="AU245" s="234"/>
      <c r="AV245" s="234"/>
      <c r="AW245" s="234"/>
      <c r="AX245" s="234"/>
    </row>
    <row r="246" spans="1:50" ht="18" customHeight="1" x14ac:dyDescent="0.3">
      <c r="A246" s="245"/>
      <c r="B246" s="222"/>
      <c r="C246" s="222"/>
      <c r="D246" s="222"/>
      <c r="E246" s="222"/>
      <c r="F246" s="243"/>
      <c r="G246" s="82"/>
      <c r="H246" s="468"/>
      <c r="I246" s="469"/>
      <c r="J246" s="469"/>
      <c r="K246" s="470"/>
      <c r="L246" s="82"/>
      <c r="M246" s="82"/>
      <c r="N246" s="468"/>
      <c r="O246" s="469"/>
      <c r="P246" s="469"/>
      <c r="Q246" s="470"/>
      <c r="R246" s="83"/>
      <c r="S246" s="97"/>
      <c r="T246" s="97"/>
      <c r="U246" s="97"/>
      <c r="V246" s="97"/>
      <c r="W246" s="403"/>
      <c r="X246" s="403"/>
      <c r="Y246" s="403"/>
      <c r="Z246" s="364"/>
      <c r="AA246" s="365"/>
      <c r="AB246" s="366"/>
      <c r="AC246" s="176"/>
      <c r="AD246" s="176"/>
      <c r="AE246" s="176"/>
      <c r="AF246" s="176"/>
      <c r="AG246" s="176"/>
      <c r="AH246" s="176"/>
      <c r="AI246" s="237"/>
      <c r="AJ246" s="244"/>
      <c r="AK246" s="244"/>
      <c r="AL246" s="244"/>
      <c r="AM246" s="244"/>
      <c r="AN246" s="244"/>
      <c r="AO246" s="7"/>
      <c r="AP246" s="6"/>
      <c r="AQ246" s="246"/>
      <c r="AR246" s="246"/>
      <c r="AS246" s="246"/>
      <c r="AT246" s="90"/>
      <c r="AU246" s="234"/>
      <c r="AV246" s="234"/>
      <c r="AW246" s="234"/>
      <c r="AX246" s="234"/>
    </row>
    <row r="247" spans="1:50" ht="18" customHeight="1" x14ac:dyDescent="0.3">
      <c r="A247" s="245"/>
      <c r="B247" s="222"/>
      <c r="C247" s="222"/>
      <c r="D247" s="222"/>
      <c r="E247" s="222"/>
      <c r="F247" s="243"/>
      <c r="G247" s="82"/>
      <c r="H247" s="52"/>
      <c r="I247" s="384" t="s">
        <v>68</v>
      </c>
      <c r="J247" s="386"/>
      <c r="K247" s="29"/>
      <c r="L247" s="82"/>
      <c r="M247" s="82"/>
      <c r="N247" s="52"/>
      <c r="O247" s="384" t="s">
        <v>68</v>
      </c>
      <c r="P247" s="386"/>
      <c r="Q247" s="29"/>
      <c r="R247" s="83"/>
      <c r="S247" s="97"/>
      <c r="T247" s="97"/>
      <c r="U247" s="97"/>
      <c r="V247" s="97"/>
      <c r="W247" s="403"/>
      <c r="X247" s="403"/>
      <c r="Y247" s="403"/>
      <c r="Z247" s="364"/>
      <c r="AA247" s="365"/>
      <c r="AB247" s="366"/>
      <c r="AC247" s="176"/>
      <c r="AD247" s="176"/>
      <c r="AE247" s="176"/>
      <c r="AF247" s="176"/>
      <c r="AG247" s="176"/>
      <c r="AH247" s="176"/>
      <c r="AJ247" s="244"/>
      <c r="AK247" s="244"/>
      <c r="AL247" s="244"/>
      <c r="AM247" s="244"/>
      <c r="AN247" s="244"/>
      <c r="AO247" s="7"/>
      <c r="AP247" s="6"/>
      <c r="AQ247" s="246"/>
      <c r="AR247" s="246"/>
      <c r="AS247" s="246"/>
      <c r="AT247" s="90"/>
      <c r="AU247" s="223"/>
      <c r="AV247" s="223"/>
      <c r="AW247" s="223"/>
      <c r="AX247" s="223"/>
    </row>
    <row r="248" spans="1:50" ht="10.5" customHeight="1" x14ac:dyDescent="0.3">
      <c r="A248" s="245"/>
      <c r="B248" s="222"/>
      <c r="C248" s="222"/>
      <c r="D248" s="222"/>
      <c r="E248" s="222"/>
      <c r="F248" s="243"/>
      <c r="G248" s="82"/>
      <c r="H248" s="70"/>
      <c r="I248" s="30"/>
      <c r="J248" s="30"/>
      <c r="K248" s="31"/>
      <c r="L248" s="82"/>
      <c r="M248" s="82"/>
      <c r="N248" s="70"/>
      <c r="O248" s="30"/>
      <c r="P248" s="30"/>
      <c r="Q248" s="31"/>
      <c r="R248" s="83"/>
      <c r="S248" s="97"/>
      <c r="T248" s="97"/>
      <c r="U248" s="97"/>
      <c r="V248" s="97"/>
      <c r="W248" s="403"/>
      <c r="X248" s="403"/>
      <c r="Y248" s="403"/>
      <c r="Z248" s="364"/>
      <c r="AA248" s="365"/>
      <c r="AB248" s="366"/>
      <c r="AC248" s="176"/>
      <c r="AD248" s="176"/>
      <c r="AE248" s="176"/>
      <c r="AF248" s="176"/>
      <c r="AG248" s="176"/>
      <c r="AH248" s="176"/>
      <c r="AJ248" s="244"/>
      <c r="AK248" s="244"/>
      <c r="AL248" s="244"/>
      <c r="AM248" s="244"/>
      <c r="AN248" s="244"/>
      <c r="AO248" s="7"/>
      <c r="AP248" s="6"/>
      <c r="AQ248" s="246"/>
      <c r="AR248" s="246"/>
      <c r="AS248" s="246"/>
      <c r="AT248" s="90"/>
      <c r="AU248" s="223"/>
      <c r="AV248" s="223"/>
      <c r="AW248" s="223"/>
      <c r="AX248" s="223"/>
    </row>
    <row r="249" spans="1:50" ht="10.5" customHeight="1" x14ac:dyDescent="0.3">
      <c r="A249" s="245"/>
      <c r="B249" s="222"/>
      <c r="C249" s="222"/>
      <c r="D249" s="222"/>
      <c r="E249" s="222"/>
      <c r="F249" s="243"/>
      <c r="G249" s="82"/>
      <c r="H249" s="82"/>
      <c r="I249" s="82"/>
      <c r="J249" s="82"/>
      <c r="K249" s="82"/>
      <c r="L249" s="82"/>
      <c r="M249" s="89"/>
      <c r="N249" s="82"/>
      <c r="O249" s="82"/>
      <c r="P249" s="82"/>
      <c r="Q249" s="82"/>
      <c r="R249" s="83"/>
      <c r="S249" s="97"/>
      <c r="T249" s="97"/>
      <c r="U249" s="97"/>
      <c r="V249" s="97"/>
      <c r="W249" s="403"/>
      <c r="X249" s="403"/>
      <c r="Y249" s="403"/>
      <c r="Z249" s="364"/>
      <c r="AA249" s="365"/>
      <c r="AB249" s="366"/>
      <c r="AC249" s="176"/>
      <c r="AD249" s="176"/>
      <c r="AE249" s="176"/>
      <c r="AF249" s="176"/>
      <c r="AG249" s="176"/>
      <c r="AH249" s="176"/>
      <c r="AJ249" s="244"/>
      <c r="AK249" s="244"/>
      <c r="AL249" s="244"/>
      <c r="AM249" s="244"/>
      <c r="AN249" s="244"/>
      <c r="AO249" s="7"/>
      <c r="AP249" s="6"/>
      <c r="AQ249" s="246"/>
      <c r="AR249" s="246"/>
      <c r="AS249" s="246"/>
      <c r="AT249" s="90"/>
      <c r="AU249" s="223"/>
      <c r="AV249" s="223"/>
      <c r="AW249" s="223"/>
      <c r="AX249" s="223"/>
    </row>
    <row r="250" spans="1:50" ht="18" customHeight="1" x14ac:dyDescent="0.3">
      <c r="A250" s="245"/>
      <c r="B250" s="222"/>
      <c r="C250" s="222"/>
      <c r="D250" s="222"/>
      <c r="E250" s="222"/>
      <c r="F250" s="243"/>
      <c r="G250" s="82"/>
      <c r="H250" s="541" t="s">
        <v>160</v>
      </c>
      <c r="I250" s="466"/>
      <c r="J250" s="466"/>
      <c r="K250" s="467"/>
      <c r="L250" s="82"/>
      <c r="M250" s="82"/>
      <c r="N250" s="633" t="s">
        <v>161</v>
      </c>
      <c r="O250" s="634"/>
      <c r="P250" s="634"/>
      <c r="Q250" s="635"/>
      <c r="R250" s="83"/>
      <c r="S250" s="97"/>
      <c r="T250" s="97"/>
      <c r="U250" s="97"/>
      <c r="V250" s="97"/>
      <c r="W250" s="403"/>
      <c r="X250" s="403"/>
      <c r="Y250" s="403"/>
      <c r="Z250" s="364"/>
      <c r="AA250" s="365"/>
      <c r="AB250" s="366"/>
      <c r="AC250" s="176"/>
      <c r="AD250" s="176"/>
      <c r="AE250" s="176"/>
      <c r="AF250" s="176"/>
      <c r="AG250" s="176"/>
      <c r="AH250" s="176"/>
      <c r="AJ250" s="244"/>
      <c r="AK250" s="244"/>
      <c r="AL250" s="244"/>
      <c r="AM250" s="244"/>
      <c r="AN250" s="244"/>
      <c r="AO250" s="7"/>
      <c r="AP250" s="6"/>
      <c r="AQ250" s="246"/>
      <c r="AR250" s="246"/>
      <c r="AS250" s="246"/>
      <c r="AT250" s="90"/>
      <c r="AU250" s="223"/>
      <c r="AV250" s="223"/>
      <c r="AW250" s="223"/>
      <c r="AX250" s="223"/>
    </row>
    <row r="251" spans="1:50" ht="18" customHeight="1" x14ac:dyDescent="0.3">
      <c r="A251" s="245"/>
      <c r="B251" s="222"/>
      <c r="C251" s="222"/>
      <c r="D251" s="222"/>
      <c r="E251" s="222"/>
      <c r="F251" s="243"/>
      <c r="G251" s="82"/>
      <c r="H251" s="468"/>
      <c r="I251" s="469"/>
      <c r="J251" s="469"/>
      <c r="K251" s="470"/>
      <c r="L251" s="82"/>
      <c r="M251" s="82"/>
      <c r="N251" s="867" t="s">
        <v>162</v>
      </c>
      <c r="O251" s="868"/>
      <c r="P251" s="868"/>
      <c r="Q251" s="869"/>
      <c r="R251" s="83"/>
      <c r="S251" s="97"/>
      <c r="T251" s="97"/>
      <c r="U251" s="97"/>
      <c r="V251" s="97"/>
      <c r="W251" s="403"/>
      <c r="X251" s="403"/>
      <c r="Y251" s="403"/>
      <c r="Z251" s="364"/>
      <c r="AA251" s="365"/>
      <c r="AB251" s="366"/>
      <c r="AC251" s="176"/>
      <c r="AD251" s="176"/>
      <c r="AE251" s="176"/>
      <c r="AF251" s="176"/>
      <c r="AG251" s="176"/>
      <c r="AH251" s="176"/>
      <c r="AJ251" s="244"/>
      <c r="AK251" s="244"/>
      <c r="AL251" s="244"/>
      <c r="AM251" s="244"/>
      <c r="AN251" s="244"/>
      <c r="AO251" s="7"/>
      <c r="AP251" s="6"/>
      <c r="AQ251" s="246"/>
      <c r="AR251" s="246"/>
      <c r="AS251" s="246"/>
      <c r="AT251" s="90"/>
      <c r="AU251" s="223"/>
      <c r="AV251" s="223"/>
      <c r="AW251" s="223"/>
      <c r="AX251" s="223"/>
    </row>
    <row r="252" spans="1:50" ht="18" customHeight="1" x14ac:dyDescent="0.3">
      <c r="A252" s="245"/>
      <c r="B252" s="222"/>
      <c r="C252" s="222"/>
      <c r="D252" s="222"/>
      <c r="E252" s="222"/>
      <c r="F252" s="243"/>
      <c r="G252" s="82"/>
      <c r="H252" s="52"/>
      <c r="I252" s="384" t="s">
        <v>68</v>
      </c>
      <c r="J252" s="386"/>
      <c r="K252" s="29"/>
      <c r="L252" s="82"/>
      <c r="M252" s="82"/>
      <c r="N252" s="52"/>
      <c r="O252" s="384" t="s">
        <v>68</v>
      </c>
      <c r="P252" s="386"/>
      <c r="Q252" s="29"/>
      <c r="R252" s="83"/>
      <c r="S252" s="97"/>
      <c r="T252" s="97"/>
      <c r="U252" s="97"/>
      <c r="V252" s="97"/>
      <c r="W252" s="403"/>
      <c r="X252" s="403"/>
      <c r="Y252" s="403"/>
      <c r="Z252" s="364"/>
      <c r="AA252" s="365"/>
      <c r="AB252" s="366"/>
      <c r="AC252" s="176"/>
      <c r="AD252" s="176"/>
      <c r="AE252" s="176"/>
      <c r="AF252" s="176"/>
      <c r="AG252" s="176"/>
      <c r="AH252" s="176"/>
      <c r="AJ252" s="244"/>
      <c r="AK252" s="244"/>
      <c r="AL252" s="244"/>
      <c r="AM252" s="244"/>
      <c r="AN252" s="244"/>
      <c r="AO252" s="7"/>
      <c r="AP252" s="6"/>
      <c r="AQ252" s="246"/>
      <c r="AR252" s="246"/>
      <c r="AS252" s="246"/>
      <c r="AT252" s="90"/>
      <c r="AU252" s="223"/>
      <c r="AV252" s="223"/>
      <c r="AW252" s="223"/>
      <c r="AX252" s="223"/>
    </row>
    <row r="253" spans="1:50" ht="10.5" customHeight="1" x14ac:dyDescent="0.3">
      <c r="A253" s="245"/>
      <c r="B253" s="222"/>
      <c r="C253" s="222"/>
      <c r="D253" s="222"/>
      <c r="E253" s="222"/>
      <c r="F253" s="243"/>
      <c r="G253" s="82"/>
      <c r="H253" s="70"/>
      <c r="I253" s="30"/>
      <c r="J253" s="30"/>
      <c r="K253" s="31"/>
      <c r="L253" s="82"/>
      <c r="M253" s="82"/>
      <c r="N253" s="70"/>
      <c r="O253" s="30"/>
      <c r="P253" s="30"/>
      <c r="Q253" s="31"/>
      <c r="R253" s="83"/>
      <c r="S253" s="97"/>
      <c r="T253" s="97"/>
      <c r="U253" s="97"/>
      <c r="V253" s="97"/>
      <c r="W253" s="403"/>
      <c r="X253" s="403"/>
      <c r="Y253" s="403"/>
      <c r="Z253" s="364"/>
      <c r="AA253" s="365"/>
      <c r="AB253" s="366"/>
      <c r="AC253" s="176"/>
      <c r="AD253" s="176"/>
      <c r="AE253" s="176"/>
      <c r="AF253" s="176"/>
      <c r="AG253" s="176"/>
      <c r="AH253" s="176"/>
      <c r="AJ253" s="244"/>
      <c r="AK253" s="244"/>
      <c r="AL253" s="244"/>
      <c r="AM253" s="244"/>
      <c r="AN253" s="244"/>
      <c r="AO253" s="7"/>
      <c r="AP253" s="6"/>
      <c r="AQ253" s="246"/>
      <c r="AR253" s="246"/>
      <c r="AS253" s="246"/>
      <c r="AT253" s="90"/>
      <c r="AU253" s="223"/>
      <c r="AV253" s="223"/>
      <c r="AW253" s="223"/>
      <c r="AX253" s="223"/>
    </row>
    <row r="254" spans="1:50" ht="10.5" customHeight="1" x14ac:dyDescent="0.3">
      <c r="A254" s="196"/>
      <c r="B254" s="217"/>
      <c r="C254" s="217"/>
      <c r="D254" s="217"/>
      <c r="E254" s="217"/>
      <c r="F254" s="235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8"/>
      <c r="S254" s="97"/>
      <c r="T254" s="97"/>
      <c r="U254" s="97"/>
      <c r="V254" s="97"/>
      <c r="W254" s="403"/>
      <c r="X254" s="403"/>
      <c r="Y254" s="403"/>
      <c r="Z254" s="367"/>
      <c r="AA254" s="368"/>
      <c r="AB254" s="369"/>
      <c r="AC254" s="176"/>
      <c r="AD254" s="176"/>
      <c r="AE254" s="176"/>
      <c r="AF254" s="176"/>
      <c r="AG254" s="176"/>
      <c r="AH254" s="176"/>
      <c r="AJ254" s="244"/>
      <c r="AK254" s="244"/>
      <c r="AL254" s="244"/>
      <c r="AM254" s="244"/>
      <c r="AN254" s="244"/>
      <c r="AO254" s="7"/>
      <c r="AP254" s="6"/>
      <c r="AQ254" s="246"/>
      <c r="AR254" s="246"/>
      <c r="AS254" s="246"/>
      <c r="AT254" s="90"/>
      <c r="AU254" s="223"/>
      <c r="AV254" s="223"/>
      <c r="AW254" s="223"/>
      <c r="AX254" s="223"/>
    </row>
    <row r="255" spans="1:50" ht="18" customHeight="1" x14ac:dyDescent="0.3">
      <c r="A255" s="429"/>
      <c r="B255" s="486"/>
      <c r="C255" s="486"/>
      <c r="D255" s="486"/>
      <c r="E255" s="486"/>
      <c r="F255" s="486"/>
      <c r="G255" s="486"/>
      <c r="H255" s="486"/>
      <c r="I255" s="486"/>
      <c r="J255" s="486"/>
      <c r="K255" s="486"/>
      <c r="L255" s="486"/>
      <c r="M255" s="486"/>
      <c r="N255" s="486"/>
      <c r="O255" s="486"/>
      <c r="P255" s="486"/>
      <c r="Q255" s="486"/>
      <c r="R255" s="487"/>
      <c r="S255" s="387"/>
      <c r="T255" s="388"/>
      <c r="U255" s="388"/>
      <c r="V255" s="389"/>
      <c r="W255" s="402"/>
      <c r="X255" s="403"/>
      <c r="Y255" s="403"/>
      <c r="Z255" s="361"/>
      <c r="AA255" s="362"/>
      <c r="AB255" s="363"/>
      <c r="AC255" s="176"/>
      <c r="AD255" s="176"/>
      <c r="AE255" s="176"/>
      <c r="AF255" s="176"/>
      <c r="AG255" s="176"/>
      <c r="AH255" s="176"/>
      <c r="AO255" s="223"/>
      <c r="AP255" s="223"/>
      <c r="AQ255" s="223"/>
      <c r="AR255" s="223"/>
      <c r="AS255" s="223"/>
      <c r="AT255" s="223"/>
      <c r="AU255" s="223"/>
      <c r="AV255" s="223"/>
      <c r="AW255" s="223"/>
      <c r="AX255" s="223"/>
    </row>
    <row r="256" spans="1:50" ht="18" customHeight="1" x14ac:dyDescent="0.3">
      <c r="A256" s="460" t="str">
        <f>HYPERLINK("http://sdlegislature.gov/Rules/DisplayRule.aspx?Rule=24:05:27:01.05","Prior to Meeting
(24:05:27:01.05)")</f>
        <v>Prior to Meeting
(24:05:27:01.05)</v>
      </c>
      <c r="B256" s="688"/>
      <c r="C256" s="688"/>
      <c r="D256" s="688"/>
      <c r="E256" s="688"/>
      <c r="F256" s="898"/>
      <c r="G256" s="900" t="s">
        <v>163</v>
      </c>
      <c r="H256" s="862"/>
      <c r="I256" s="862"/>
      <c r="J256" s="893"/>
      <c r="K256" s="901"/>
      <c r="L256" s="862"/>
      <c r="M256" s="862"/>
      <c r="N256" s="895"/>
      <c r="O256" s="902" t="s">
        <v>164</v>
      </c>
      <c r="P256" s="902"/>
      <c r="Q256" s="902"/>
      <c r="R256" s="902"/>
      <c r="S256" s="390"/>
      <c r="T256" s="391"/>
      <c r="U256" s="391"/>
      <c r="V256" s="392"/>
      <c r="W256" s="402"/>
      <c r="X256" s="403"/>
      <c r="Y256" s="403"/>
      <c r="Z256" s="364"/>
      <c r="AA256" s="365"/>
      <c r="AB256" s="366"/>
      <c r="AC256" s="176"/>
      <c r="AD256" s="176"/>
      <c r="AE256" s="176"/>
      <c r="AF256" s="176"/>
      <c r="AG256" s="176"/>
      <c r="AH256" s="176"/>
      <c r="AO256" s="223"/>
      <c r="AP256" s="223"/>
      <c r="AQ256" s="223"/>
      <c r="AR256" s="223"/>
      <c r="AS256" s="223"/>
      <c r="AT256" s="223"/>
      <c r="AU256" s="223"/>
      <c r="AV256" s="223"/>
      <c r="AW256" s="223"/>
      <c r="AX256" s="223"/>
    </row>
    <row r="257" spans="1:36" ht="18" customHeight="1" x14ac:dyDescent="0.3">
      <c r="A257" s="816"/>
      <c r="B257" s="817"/>
      <c r="C257" s="817"/>
      <c r="D257" s="817"/>
      <c r="E257" s="817"/>
      <c r="F257" s="672"/>
      <c r="G257" s="774" t="s">
        <v>165</v>
      </c>
      <c r="H257" s="653"/>
      <c r="I257" s="653"/>
      <c r="J257" s="654"/>
      <c r="K257" s="907"/>
      <c r="L257" s="908"/>
      <c r="M257" s="908"/>
      <c r="N257" s="909"/>
      <c r="O257" s="902"/>
      <c r="P257" s="902"/>
      <c r="Q257" s="902"/>
      <c r="R257" s="902"/>
      <c r="S257" s="43"/>
      <c r="T257" s="370" t="s">
        <v>68</v>
      </c>
      <c r="U257" s="371"/>
      <c r="V257" s="50"/>
      <c r="W257" s="402"/>
      <c r="X257" s="403"/>
      <c r="Y257" s="403"/>
      <c r="Z257" s="364"/>
      <c r="AA257" s="365"/>
      <c r="AB257" s="366"/>
      <c r="AC257" s="176"/>
      <c r="AD257" s="176"/>
      <c r="AE257" s="176" t="str">
        <f>T257</f>
        <v>Select</v>
      </c>
      <c r="AF257" s="176" t="str">
        <f>T257</f>
        <v>Select</v>
      </c>
      <c r="AG257" s="176"/>
      <c r="AH257" s="176"/>
    </row>
    <row r="258" spans="1:36" ht="18" customHeight="1" x14ac:dyDescent="0.3">
      <c r="A258" s="690"/>
      <c r="B258" s="529"/>
      <c r="C258" s="529"/>
      <c r="D258" s="529"/>
      <c r="E258" s="529"/>
      <c r="F258" s="899"/>
      <c r="G258" s="910" t="s">
        <v>166</v>
      </c>
      <c r="H258" s="647"/>
      <c r="I258" s="647"/>
      <c r="J258" s="648"/>
      <c r="K258" s="618" t="s">
        <v>68</v>
      </c>
      <c r="L258" s="619"/>
      <c r="M258" s="619"/>
      <c r="N258" s="620"/>
      <c r="O258" s="902"/>
      <c r="P258" s="902"/>
      <c r="Q258" s="902"/>
      <c r="R258" s="902"/>
      <c r="S258" s="390"/>
      <c r="T258" s="391"/>
      <c r="U258" s="391"/>
      <c r="V258" s="392"/>
      <c r="W258" s="402"/>
      <c r="X258" s="403"/>
      <c r="Y258" s="403"/>
      <c r="Z258" s="364"/>
      <c r="AA258" s="365"/>
      <c r="AB258" s="366"/>
      <c r="AC258" s="176"/>
      <c r="AD258" s="176"/>
      <c r="AE258" s="176"/>
      <c r="AF258" s="176"/>
      <c r="AG258" s="176"/>
      <c r="AH258" s="176"/>
    </row>
    <row r="259" spans="1:36" ht="18" customHeight="1" x14ac:dyDescent="0.3">
      <c r="A259" s="865" t="s">
        <v>167</v>
      </c>
      <c r="B259" s="866"/>
      <c r="C259" s="866"/>
      <c r="D259" s="866"/>
      <c r="E259" s="866"/>
      <c r="F259" s="866"/>
      <c r="G259" s="866"/>
      <c r="H259" s="866"/>
      <c r="I259" s="866"/>
      <c r="J259" s="866"/>
      <c r="K259" s="866"/>
      <c r="L259" s="866"/>
      <c r="M259" s="866"/>
      <c r="N259" s="866"/>
      <c r="O259" s="866"/>
      <c r="P259" s="866"/>
      <c r="Q259" s="866"/>
      <c r="R259" s="866"/>
      <c r="S259" s="393"/>
      <c r="T259" s="394"/>
      <c r="U259" s="394"/>
      <c r="V259" s="395"/>
      <c r="W259" s="402"/>
      <c r="X259" s="403"/>
      <c r="Y259" s="403"/>
      <c r="Z259" s="367"/>
      <c r="AA259" s="368"/>
      <c r="AB259" s="369"/>
      <c r="AC259" s="176"/>
      <c r="AD259" s="176">
        <f>AE259+AF259</f>
        <v>0</v>
      </c>
      <c r="AE259" s="182">
        <f>COUNTIF(AE227:AE258,"Yes")*3</f>
        <v>0</v>
      </c>
      <c r="AF259" s="182">
        <f>COUNTIF(AF227:AF258,"No")*3</f>
        <v>0</v>
      </c>
      <c r="AG259" s="182"/>
      <c r="AH259" s="176"/>
    </row>
    <row r="260" spans="1:36" ht="4.5" customHeight="1" x14ac:dyDescent="0.3">
      <c r="A260" s="495"/>
      <c r="B260" s="661"/>
      <c r="C260" s="661"/>
      <c r="D260" s="661"/>
      <c r="E260" s="661"/>
      <c r="F260" s="661"/>
      <c r="G260" s="661"/>
      <c r="H260" s="661"/>
      <c r="I260" s="661"/>
      <c r="J260" s="661"/>
      <c r="K260" s="661"/>
      <c r="L260" s="661"/>
      <c r="M260" s="661"/>
      <c r="N260" s="661"/>
      <c r="O260" s="661"/>
      <c r="P260" s="661"/>
      <c r="Q260" s="661"/>
      <c r="R260" s="661"/>
      <c r="S260" s="674"/>
      <c r="T260" s="674"/>
      <c r="U260" s="674"/>
      <c r="V260" s="674"/>
      <c r="W260" s="166"/>
      <c r="X260" s="166"/>
      <c r="Y260" s="166"/>
      <c r="Z260" s="166"/>
      <c r="AA260" s="166"/>
      <c r="AB260" s="166"/>
      <c r="AC260" s="176"/>
      <c r="AD260" s="176"/>
      <c r="AE260" s="176"/>
      <c r="AF260" s="176"/>
      <c r="AG260" s="176"/>
      <c r="AH260" s="176"/>
    </row>
    <row r="261" spans="1:36" ht="19.5" customHeight="1" x14ac:dyDescent="0.3">
      <c r="A261" s="699"/>
      <c r="B261" s="885"/>
      <c r="C261" s="885"/>
      <c r="D261" s="886" t="s">
        <v>168</v>
      </c>
      <c r="E261" s="886"/>
      <c r="F261" s="886"/>
      <c r="G261" s="886"/>
      <c r="H261" s="886"/>
      <c r="I261" s="886"/>
      <c r="J261" s="886"/>
      <c r="K261" s="886"/>
      <c r="L261" s="886"/>
      <c r="M261" s="886"/>
      <c r="N261" s="886"/>
      <c r="O261" s="886"/>
      <c r="P261" s="886"/>
      <c r="Q261" s="886"/>
      <c r="R261" s="887"/>
      <c r="S261" s="665" t="str">
        <f>IFERROR(AE270/AD270,"N/A")</f>
        <v>N/A</v>
      </c>
      <c r="T261" s="666"/>
      <c r="U261" s="667"/>
      <c r="V261" s="668"/>
      <c r="W261" s="404"/>
      <c r="X261" s="405"/>
      <c r="Y261" s="405"/>
      <c r="Z261" s="408"/>
      <c r="AA261" s="409"/>
      <c r="AB261" s="410"/>
      <c r="AC261" s="176"/>
      <c r="AD261" s="176"/>
      <c r="AE261" s="176"/>
      <c r="AF261" s="176"/>
      <c r="AG261" s="176"/>
      <c r="AH261" s="176"/>
    </row>
    <row r="262" spans="1:36" ht="18" customHeight="1" x14ac:dyDescent="0.3">
      <c r="A262" s="454" t="str">
        <f>HYPERLINK("http://sdlegislature.gov/Rules/DisplayRule.aspx?Rule=24:05:25:04.03","Evaluation Reports Given to Parents 
(24:05:25:04.03)")</f>
        <v>Evaluation Reports Given to Parents 
(24:05:25:04.03)</v>
      </c>
      <c r="B262" s="817"/>
      <c r="C262" s="817"/>
      <c r="D262" s="817"/>
      <c r="E262" s="817"/>
      <c r="F262" s="672"/>
      <c r="G262" s="850" t="s">
        <v>169</v>
      </c>
      <c r="H262" s="850"/>
      <c r="I262" s="850"/>
      <c r="J262" s="850"/>
      <c r="K262" s="850"/>
      <c r="L262" s="850"/>
      <c r="M262" s="850"/>
      <c r="N262" s="850"/>
      <c r="O262" s="850"/>
      <c r="P262" s="850"/>
      <c r="Q262" s="850"/>
      <c r="R262" s="850"/>
      <c r="S262" s="32"/>
      <c r="T262" s="33"/>
      <c r="U262" s="33"/>
      <c r="V262" s="34"/>
      <c r="W262" s="403"/>
      <c r="X262" s="403"/>
      <c r="Y262" s="403"/>
      <c r="Z262" s="361"/>
      <c r="AA262" s="362"/>
      <c r="AB262" s="363"/>
      <c r="AC262" s="175"/>
      <c r="AD262" s="175"/>
      <c r="AE262" s="175"/>
      <c r="AF262" s="175"/>
      <c r="AG262" s="175"/>
      <c r="AH262" s="175"/>
    </row>
    <row r="263" spans="1:36" ht="18" customHeight="1" x14ac:dyDescent="0.3">
      <c r="A263" s="454"/>
      <c r="B263" s="817"/>
      <c r="C263" s="817"/>
      <c r="D263" s="817"/>
      <c r="E263" s="817"/>
      <c r="F263" s="672"/>
      <c r="G263" s="850"/>
      <c r="H263" s="850"/>
      <c r="I263" s="850"/>
      <c r="J263" s="850"/>
      <c r="K263" s="850"/>
      <c r="L263" s="850"/>
      <c r="M263" s="850"/>
      <c r="N263" s="850"/>
      <c r="O263" s="850"/>
      <c r="P263" s="850"/>
      <c r="Q263" s="850"/>
      <c r="R263" s="850"/>
      <c r="S263" s="43"/>
      <c r="T263" s="370" t="s">
        <v>68</v>
      </c>
      <c r="U263" s="371"/>
      <c r="V263" s="50"/>
      <c r="W263" s="403"/>
      <c r="X263" s="403"/>
      <c r="Y263" s="403"/>
      <c r="Z263" s="364"/>
      <c r="AA263" s="365"/>
      <c r="AB263" s="366"/>
      <c r="AC263" s="175"/>
      <c r="AD263" s="175"/>
      <c r="AE263" s="175" t="str">
        <f>T263</f>
        <v>Select</v>
      </c>
      <c r="AF263" s="175" t="str">
        <f>T263</f>
        <v>Select</v>
      </c>
      <c r="AG263" s="175"/>
      <c r="AH263" s="175"/>
    </row>
    <row r="264" spans="1:36" ht="18" customHeight="1" x14ac:dyDescent="0.3">
      <c r="A264" s="673"/>
      <c r="B264" s="674"/>
      <c r="C264" s="674"/>
      <c r="D264" s="674"/>
      <c r="E264" s="674"/>
      <c r="F264" s="675"/>
      <c r="G264" s="484"/>
      <c r="H264" s="484"/>
      <c r="I264" s="484"/>
      <c r="J264" s="484"/>
      <c r="K264" s="484"/>
      <c r="L264" s="484"/>
      <c r="M264" s="484"/>
      <c r="N264" s="484"/>
      <c r="O264" s="484"/>
      <c r="P264" s="484"/>
      <c r="Q264" s="484"/>
      <c r="R264" s="484"/>
      <c r="S264" s="35"/>
      <c r="T264" s="36"/>
      <c r="U264" s="36"/>
      <c r="V264" s="37"/>
      <c r="W264" s="403"/>
      <c r="X264" s="403"/>
      <c r="Y264" s="403"/>
      <c r="Z264" s="364"/>
      <c r="AA264" s="365"/>
      <c r="AB264" s="366"/>
      <c r="AC264" s="175"/>
      <c r="AD264" s="175"/>
      <c r="AE264" s="175"/>
      <c r="AF264" s="175"/>
      <c r="AG264" s="175"/>
      <c r="AH264" s="175"/>
    </row>
    <row r="265" spans="1:36" ht="18" customHeight="1" x14ac:dyDescent="0.3">
      <c r="A265" s="451" t="str">
        <f>HYPERLINK("http://sdlegislature.gov/Rules/DisplayRule.aspx?Rule=24:05:25:19","Copy of IEP Given to Parents 
(24:05:25:19)")</f>
        <v>Copy of IEP Given to Parents 
(24:05:25:19)</v>
      </c>
      <c r="B265" s="660"/>
      <c r="C265" s="660"/>
      <c r="D265" s="660"/>
      <c r="E265" s="660"/>
      <c r="F265" s="669"/>
      <c r="G265" s="484" t="s">
        <v>170</v>
      </c>
      <c r="H265" s="484"/>
      <c r="I265" s="484"/>
      <c r="J265" s="484"/>
      <c r="K265" s="484"/>
      <c r="L265" s="484"/>
      <c r="M265" s="484"/>
      <c r="N265" s="484"/>
      <c r="O265" s="484"/>
      <c r="P265" s="484"/>
      <c r="Q265" s="484"/>
      <c r="R265" s="484"/>
      <c r="S265" s="32"/>
      <c r="T265" s="33"/>
      <c r="U265" s="33"/>
      <c r="V265" s="34"/>
      <c r="W265" s="403"/>
      <c r="X265" s="403"/>
      <c r="Y265" s="403"/>
      <c r="Z265" s="364"/>
      <c r="AA265" s="365"/>
      <c r="AB265" s="366"/>
      <c r="AC265" s="175"/>
      <c r="AD265" s="175"/>
      <c r="AE265" s="175"/>
      <c r="AF265" s="175"/>
      <c r="AG265" s="175"/>
      <c r="AH265" s="175"/>
    </row>
    <row r="266" spans="1:36" ht="18" customHeight="1" x14ac:dyDescent="0.3">
      <c r="A266" s="454"/>
      <c r="B266" s="661"/>
      <c r="C266" s="661"/>
      <c r="D266" s="661"/>
      <c r="E266" s="661"/>
      <c r="F266" s="672"/>
      <c r="G266" s="484"/>
      <c r="H266" s="484"/>
      <c r="I266" s="484"/>
      <c r="J266" s="484"/>
      <c r="K266" s="484"/>
      <c r="L266" s="484"/>
      <c r="M266" s="484"/>
      <c r="N266" s="484"/>
      <c r="O266" s="484"/>
      <c r="P266" s="484"/>
      <c r="Q266" s="484"/>
      <c r="R266" s="484"/>
      <c r="S266" s="43"/>
      <c r="T266" s="370" t="s">
        <v>68</v>
      </c>
      <c r="U266" s="371"/>
      <c r="V266" s="50"/>
      <c r="W266" s="403"/>
      <c r="X266" s="403"/>
      <c r="Y266" s="403"/>
      <c r="Z266" s="364"/>
      <c r="AA266" s="365"/>
      <c r="AB266" s="366"/>
      <c r="AC266" s="175"/>
      <c r="AD266" s="175"/>
      <c r="AE266" s="175" t="str">
        <f>T266</f>
        <v>Select</v>
      </c>
      <c r="AF266" s="175" t="str">
        <f>T266</f>
        <v>Select</v>
      </c>
      <c r="AG266" s="175"/>
      <c r="AH266" s="175"/>
    </row>
    <row r="267" spans="1:36" ht="18" customHeight="1" x14ac:dyDescent="0.3">
      <c r="A267" s="673"/>
      <c r="B267" s="674"/>
      <c r="C267" s="674"/>
      <c r="D267" s="674"/>
      <c r="E267" s="674"/>
      <c r="F267" s="675"/>
      <c r="G267" s="484"/>
      <c r="H267" s="484"/>
      <c r="I267" s="484"/>
      <c r="J267" s="484"/>
      <c r="K267" s="484"/>
      <c r="L267" s="484"/>
      <c r="M267" s="484"/>
      <c r="N267" s="484"/>
      <c r="O267" s="484"/>
      <c r="P267" s="484"/>
      <c r="Q267" s="484"/>
      <c r="R267" s="484"/>
      <c r="S267" s="35"/>
      <c r="T267" s="36"/>
      <c r="U267" s="36"/>
      <c r="V267" s="37"/>
      <c r="W267" s="403"/>
      <c r="X267" s="403"/>
      <c r="Y267" s="403"/>
      <c r="Z267" s="364"/>
      <c r="AA267" s="365"/>
      <c r="AB267" s="366"/>
      <c r="AC267" s="175"/>
      <c r="AD267" s="175"/>
      <c r="AE267" s="175"/>
      <c r="AF267" s="175"/>
      <c r="AG267" s="189"/>
      <c r="AH267" s="175"/>
    </row>
    <row r="268" spans="1:36" ht="18" customHeight="1" x14ac:dyDescent="0.3">
      <c r="A268" s="451" t="str">
        <f>HYPERLINK("http://sdlegislature.gov/Rules/DisplayRule.aspx?Rule=24:05:27:08","Met Annually
(24:05:27:08)")</f>
        <v>Met Annually
(24:05:27:08)</v>
      </c>
      <c r="B268" s="452"/>
      <c r="C268" s="452"/>
      <c r="D268" s="452"/>
      <c r="E268" s="452"/>
      <c r="F268" s="452"/>
      <c r="G268" s="892" t="s">
        <v>171</v>
      </c>
      <c r="H268" s="862"/>
      <c r="I268" s="862"/>
      <c r="J268" s="862"/>
      <c r="K268" s="893"/>
      <c r="L268" s="894">
        <f>J229</f>
        <v>0</v>
      </c>
      <c r="M268" s="862"/>
      <c r="N268" s="895"/>
      <c r="O268" s="896"/>
      <c r="P268" s="896"/>
      <c r="Q268" s="896"/>
      <c r="R268" s="897"/>
      <c r="S268" s="32"/>
      <c r="T268" s="33"/>
      <c r="U268" s="33"/>
      <c r="V268" s="34"/>
      <c r="W268" s="403"/>
      <c r="X268" s="403"/>
      <c r="Y268" s="403"/>
      <c r="Z268" s="364"/>
      <c r="AA268" s="365"/>
      <c r="AB268" s="366"/>
      <c r="AC268" s="175"/>
      <c r="AD268" s="175"/>
      <c r="AE268" s="175"/>
      <c r="AF268" s="175"/>
      <c r="AG268" s="175"/>
      <c r="AH268" s="175"/>
    </row>
    <row r="269" spans="1:36" ht="18" customHeight="1" x14ac:dyDescent="0.3">
      <c r="A269" s="454"/>
      <c r="B269" s="455"/>
      <c r="C269" s="455"/>
      <c r="D269" s="455"/>
      <c r="E269" s="455"/>
      <c r="F269" s="455"/>
      <c r="G269" s="646" t="s">
        <v>172</v>
      </c>
      <c r="H269" s="647"/>
      <c r="I269" s="647"/>
      <c r="J269" s="647"/>
      <c r="K269" s="648"/>
      <c r="L269" s="754"/>
      <c r="M269" s="647"/>
      <c r="N269" s="755"/>
      <c r="O269" s="434"/>
      <c r="P269" s="434"/>
      <c r="Q269" s="434"/>
      <c r="R269" s="593"/>
      <c r="S269" s="43"/>
      <c r="T269" s="370" t="s">
        <v>68</v>
      </c>
      <c r="U269" s="371"/>
      <c r="V269" s="50"/>
      <c r="W269" s="403"/>
      <c r="X269" s="403"/>
      <c r="Y269" s="403"/>
      <c r="Z269" s="364"/>
      <c r="AA269" s="365"/>
      <c r="AB269" s="366"/>
      <c r="AC269" s="175"/>
      <c r="AD269" s="190"/>
      <c r="AE269" s="175" t="str">
        <f>T269</f>
        <v>Select</v>
      </c>
      <c r="AF269" s="175" t="str">
        <f>T269</f>
        <v>Select</v>
      </c>
      <c r="AG269" s="175"/>
      <c r="AH269" s="175">
        <v>1</v>
      </c>
      <c r="AI269" s="175" t="s">
        <v>173</v>
      </c>
      <c r="AJ269" s="194">
        <f>DATE(YEAR(S4)-AH269,MONTH(S4),DAY(S4))</f>
        <v>693597</v>
      </c>
    </row>
    <row r="270" spans="1:36" ht="18" customHeight="1" x14ac:dyDescent="0.3">
      <c r="A270" s="890"/>
      <c r="B270" s="891"/>
      <c r="C270" s="891"/>
      <c r="D270" s="891"/>
      <c r="E270" s="891"/>
      <c r="F270" s="891"/>
      <c r="G270" s="865" t="s">
        <v>174</v>
      </c>
      <c r="H270" s="866"/>
      <c r="I270" s="866"/>
      <c r="J270" s="866"/>
      <c r="K270" s="866"/>
      <c r="L270" s="866"/>
      <c r="M270" s="866"/>
      <c r="N270" s="866"/>
      <c r="O270" s="866"/>
      <c r="P270" s="866"/>
      <c r="Q270" s="888">
        <f>IFERROR(AJ269,"Not Determined")</f>
        <v>693597</v>
      </c>
      <c r="R270" s="889"/>
      <c r="S270" s="35"/>
      <c r="T270" s="36"/>
      <c r="U270" s="36"/>
      <c r="V270" s="37"/>
      <c r="W270" s="403"/>
      <c r="X270" s="403"/>
      <c r="Y270" s="403"/>
      <c r="Z270" s="367"/>
      <c r="AA270" s="368"/>
      <c r="AB270" s="369"/>
      <c r="AC270" s="175"/>
      <c r="AD270" s="175">
        <f>AE270+AF270</f>
        <v>0</v>
      </c>
      <c r="AE270" s="189">
        <f>COUNTIF(AE262:AE269,"Yes")*3</f>
        <v>0</v>
      </c>
      <c r="AF270" s="189">
        <f>COUNTIF(AF262:AF269,"No")*3</f>
        <v>0</v>
      </c>
      <c r="AG270" s="175"/>
      <c r="AH270" s="175"/>
    </row>
    <row r="271" spans="1:36" ht="19.5" customHeight="1" x14ac:dyDescent="0.3">
      <c r="A271" s="880" t="s">
        <v>175</v>
      </c>
      <c r="B271" s="660"/>
      <c r="C271" s="660"/>
      <c r="D271" s="660"/>
      <c r="E271" s="660"/>
      <c r="F271" s="660"/>
      <c r="G271" s="661"/>
      <c r="H271" s="661"/>
      <c r="I271" s="661"/>
      <c r="J271" s="661"/>
      <c r="K271" s="661"/>
      <c r="L271" s="661"/>
      <c r="M271" s="661"/>
      <c r="N271" s="661"/>
      <c r="O271" s="661"/>
      <c r="P271" s="661"/>
      <c r="Q271" s="661"/>
      <c r="R271" s="672"/>
      <c r="S271" s="881" t="str">
        <f>IFERROR(AE591/AD591,"N/A")</f>
        <v>N/A</v>
      </c>
      <c r="T271" s="882"/>
      <c r="U271" s="883"/>
      <c r="V271" s="884"/>
      <c r="W271" s="406"/>
      <c r="X271" s="407"/>
      <c r="Y271" s="407"/>
      <c r="Z271" s="408"/>
      <c r="AA271" s="409"/>
      <c r="AB271" s="410"/>
      <c r="AC271" s="176"/>
      <c r="AD271" s="176"/>
      <c r="AE271" s="176"/>
      <c r="AF271" s="176"/>
      <c r="AG271" s="176"/>
      <c r="AH271" s="176"/>
    </row>
    <row r="272" spans="1:36" ht="18" customHeight="1" x14ac:dyDescent="0.3">
      <c r="A272" s="451" t="str">
        <f>HYPERLINK("http://sdlegislature.gov/Rules/DisplayRule.aspx?Rule=24:05:27:01.03","Progress/Involvement in 
General Education Curriculum
(24:05:27:01.03)")</f>
        <v>Progress/Involvement in 
General Education Curriculum
(24:05:27:01.03)</v>
      </c>
      <c r="B272" s="660"/>
      <c r="C272" s="660"/>
      <c r="D272" s="660"/>
      <c r="E272" s="660"/>
      <c r="F272" s="669"/>
      <c r="G272" s="484"/>
      <c r="H272" s="484"/>
      <c r="I272" s="484"/>
      <c r="J272" s="484"/>
      <c r="K272" s="484"/>
      <c r="L272" s="484"/>
      <c r="M272" s="484"/>
      <c r="N272" s="484"/>
      <c r="O272" s="484"/>
      <c r="P272" s="484"/>
      <c r="Q272" s="484"/>
      <c r="R272" s="4"/>
      <c r="S272" s="32"/>
      <c r="T272" s="33"/>
      <c r="U272" s="33"/>
      <c r="V272" s="34"/>
      <c r="W272" s="403"/>
      <c r="X272" s="403"/>
      <c r="Y272" s="403"/>
      <c r="Z272" s="361"/>
      <c r="AA272" s="362"/>
      <c r="AB272" s="363"/>
      <c r="AC272" s="176"/>
      <c r="AD272" s="176"/>
      <c r="AE272" s="176"/>
      <c r="AF272" s="176"/>
      <c r="AG272" s="176"/>
      <c r="AH272" s="176"/>
    </row>
    <row r="273" spans="1:34" ht="18" customHeight="1" x14ac:dyDescent="0.3">
      <c r="A273" s="670"/>
      <c r="B273" s="671"/>
      <c r="C273" s="671"/>
      <c r="D273" s="671"/>
      <c r="E273" s="671"/>
      <c r="F273" s="672"/>
      <c r="G273" s="484"/>
      <c r="H273" s="484"/>
      <c r="I273" s="484"/>
      <c r="J273" s="484"/>
      <c r="K273" s="484"/>
      <c r="L273" s="484"/>
      <c r="M273" s="484"/>
      <c r="N273" s="484"/>
      <c r="O273" s="484"/>
      <c r="P273" s="484"/>
      <c r="Q273" s="484"/>
      <c r="R273" s="4"/>
      <c r="S273" s="43"/>
      <c r="T273" s="370" t="s">
        <v>68</v>
      </c>
      <c r="U273" s="371"/>
      <c r="V273" s="50"/>
      <c r="W273" s="403"/>
      <c r="X273" s="403"/>
      <c r="Y273" s="403"/>
      <c r="Z273" s="364"/>
      <c r="AA273" s="365"/>
      <c r="AB273" s="366"/>
      <c r="AC273" s="176"/>
      <c r="AD273" s="176"/>
      <c r="AE273" s="176" t="str">
        <f>T273</f>
        <v>Select</v>
      </c>
      <c r="AF273" s="176" t="str">
        <f>T273</f>
        <v>Select</v>
      </c>
      <c r="AG273" s="176"/>
      <c r="AH273" s="176"/>
    </row>
    <row r="274" spans="1:34" ht="18" customHeight="1" x14ac:dyDescent="0.3">
      <c r="A274" s="673"/>
      <c r="B274" s="674"/>
      <c r="C274" s="674"/>
      <c r="D274" s="674"/>
      <c r="E274" s="674"/>
      <c r="F274" s="675"/>
      <c r="G274" s="484"/>
      <c r="H274" s="484"/>
      <c r="I274" s="484"/>
      <c r="J274" s="484"/>
      <c r="K274" s="484"/>
      <c r="L274" s="484"/>
      <c r="M274" s="484"/>
      <c r="N274" s="484"/>
      <c r="O274" s="484"/>
      <c r="P274" s="484"/>
      <c r="Q274" s="484"/>
      <c r="R274" s="4"/>
      <c r="S274" s="35"/>
      <c r="T274" s="36"/>
      <c r="U274" s="36"/>
      <c r="V274" s="37"/>
      <c r="W274" s="403"/>
      <c r="X274" s="403"/>
      <c r="Y274" s="403"/>
      <c r="Z274" s="364"/>
      <c r="AA274" s="365"/>
      <c r="AB274" s="366"/>
      <c r="AC274" s="176"/>
      <c r="AD274" s="176"/>
      <c r="AE274" s="176"/>
      <c r="AF274" s="176"/>
      <c r="AG274" s="176"/>
      <c r="AH274" s="176"/>
    </row>
    <row r="275" spans="1:34" ht="18" customHeight="1" x14ac:dyDescent="0.3">
      <c r="A275" s="421" t="s">
        <v>176</v>
      </c>
      <c r="B275" s="660"/>
      <c r="C275" s="660"/>
      <c r="D275" s="660"/>
      <c r="E275" s="660"/>
      <c r="F275" s="660"/>
      <c r="G275" s="427"/>
      <c r="H275" s="427"/>
      <c r="I275" s="427"/>
      <c r="J275" s="427"/>
      <c r="K275" s="427"/>
      <c r="L275" s="427"/>
      <c r="M275" s="427"/>
      <c r="N275" s="427"/>
      <c r="O275" s="427"/>
      <c r="P275" s="427"/>
      <c r="Q275" s="427"/>
      <c r="R275" s="91"/>
      <c r="S275" s="32"/>
      <c r="T275" s="33"/>
      <c r="U275" s="33"/>
      <c r="V275" s="34"/>
      <c r="W275" s="403"/>
      <c r="X275" s="403"/>
      <c r="Y275" s="403"/>
      <c r="Z275" s="364"/>
      <c r="AA275" s="365"/>
      <c r="AB275" s="366"/>
      <c r="AC275" s="176"/>
      <c r="AD275" s="176"/>
      <c r="AE275" s="176"/>
      <c r="AF275" s="176"/>
      <c r="AG275" s="176"/>
      <c r="AH275" s="176"/>
    </row>
    <row r="276" spans="1:34" ht="18" customHeight="1" x14ac:dyDescent="0.3">
      <c r="A276" s="423"/>
      <c r="B276" s="661"/>
      <c r="C276" s="661"/>
      <c r="D276" s="661"/>
      <c r="E276" s="661"/>
      <c r="F276" s="661"/>
      <c r="G276" s="427"/>
      <c r="H276" s="427"/>
      <c r="I276" s="427"/>
      <c r="J276" s="427"/>
      <c r="K276" s="427"/>
      <c r="L276" s="427"/>
      <c r="M276" s="427"/>
      <c r="N276" s="427"/>
      <c r="O276" s="427"/>
      <c r="P276" s="427"/>
      <c r="Q276" s="427"/>
      <c r="R276" s="91"/>
      <c r="S276" s="43"/>
      <c r="T276" s="370" t="s">
        <v>68</v>
      </c>
      <c r="U276" s="371"/>
      <c r="V276" s="50"/>
      <c r="W276" s="403"/>
      <c r="X276" s="403"/>
      <c r="Y276" s="403"/>
      <c r="Z276" s="364"/>
      <c r="AA276" s="365"/>
      <c r="AB276" s="366"/>
      <c r="AC276" s="176"/>
      <c r="AD276" s="176"/>
      <c r="AE276" s="176" t="str">
        <f>T276</f>
        <v>Select</v>
      </c>
      <c r="AF276" s="176" t="str">
        <f>T276</f>
        <v>Select</v>
      </c>
      <c r="AG276" s="176"/>
      <c r="AH276" s="176"/>
    </row>
    <row r="277" spans="1:34" ht="18" customHeight="1" x14ac:dyDescent="0.3">
      <c r="A277" s="673"/>
      <c r="B277" s="674"/>
      <c r="C277" s="674"/>
      <c r="D277" s="674"/>
      <c r="E277" s="674"/>
      <c r="F277" s="674"/>
      <c r="G277" s="427"/>
      <c r="H277" s="427"/>
      <c r="I277" s="427"/>
      <c r="J277" s="427"/>
      <c r="K277" s="427"/>
      <c r="L277" s="427"/>
      <c r="M277" s="427"/>
      <c r="N277" s="427"/>
      <c r="O277" s="427"/>
      <c r="P277" s="427"/>
      <c r="Q277" s="427"/>
      <c r="R277" s="91"/>
      <c r="S277" s="153"/>
      <c r="T277" s="97"/>
      <c r="U277" s="97"/>
      <c r="V277" s="98"/>
      <c r="W277" s="403"/>
      <c r="X277" s="403"/>
      <c r="Y277" s="403"/>
      <c r="Z277" s="367"/>
      <c r="AA277" s="368"/>
      <c r="AB277" s="369"/>
      <c r="AC277" s="176"/>
      <c r="AD277" s="176"/>
      <c r="AE277" s="176"/>
      <c r="AF277" s="176"/>
      <c r="AG277" s="176"/>
      <c r="AH277" s="176"/>
    </row>
    <row r="278" spans="1:34" ht="18" customHeight="1" x14ac:dyDescent="0.3">
      <c r="A278" s="559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278" s="560"/>
      <c r="C278" s="560"/>
      <c r="D278" s="560"/>
      <c r="E278" s="560"/>
      <c r="F278" s="561"/>
      <c r="G278" s="548" t="s">
        <v>177</v>
      </c>
      <c r="H278" s="549"/>
      <c r="I278" s="549"/>
      <c r="J278" s="549"/>
      <c r="K278" s="501"/>
      <c r="L278" s="501"/>
      <c r="M278" s="501"/>
      <c r="N278" s="502" t="s">
        <v>178</v>
      </c>
      <c r="O278" s="502"/>
      <c r="P278" s="502"/>
      <c r="Q278" s="503"/>
      <c r="R278" s="104"/>
      <c r="S278" s="387"/>
      <c r="T278" s="388"/>
      <c r="U278" s="388"/>
      <c r="V278" s="389"/>
      <c r="W278" s="402"/>
      <c r="X278" s="403"/>
      <c r="Y278" s="403"/>
      <c r="Z278" s="361"/>
      <c r="AA278" s="362"/>
      <c r="AB278" s="363"/>
      <c r="AC278" s="176"/>
      <c r="AH278" s="176"/>
    </row>
    <row r="279" spans="1:34" ht="18" customHeight="1" x14ac:dyDescent="0.3">
      <c r="A279" s="553"/>
      <c r="B279" s="554"/>
      <c r="C279" s="554"/>
      <c r="D279" s="554"/>
      <c r="E279" s="554"/>
      <c r="F279" s="555"/>
      <c r="G279" s="587" t="s">
        <v>179</v>
      </c>
      <c r="H279" s="588"/>
      <c r="I279" s="588"/>
      <c r="J279" s="588"/>
      <c r="K279" s="589"/>
      <c r="L279" s="112"/>
      <c r="M279" s="596" t="s">
        <v>180</v>
      </c>
      <c r="N279" s="597"/>
      <c r="O279" s="597"/>
      <c r="P279" s="597"/>
      <c r="Q279" s="598"/>
      <c r="R279" s="104"/>
      <c r="S279" s="390"/>
      <c r="T279" s="391"/>
      <c r="U279" s="391"/>
      <c r="V279" s="392"/>
      <c r="W279" s="402"/>
      <c r="X279" s="403"/>
      <c r="Y279" s="403"/>
      <c r="Z279" s="364"/>
      <c r="AA279" s="365"/>
      <c r="AB279" s="366"/>
      <c r="AC279" s="176"/>
      <c r="AH279" s="176"/>
    </row>
    <row r="280" spans="1:34" ht="10.5" customHeight="1" x14ac:dyDescent="0.3">
      <c r="A280" s="553"/>
      <c r="B280" s="554"/>
      <c r="C280" s="554"/>
      <c r="D280" s="554"/>
      <c r="E280" s="554"/>
      <c r="F280" s="554"/>
      <c r="G280" s="119"/>
      <c r="H280" s="132"/>
      <c r="I280" s="132"/>
      <c r="J280" s="132"/>
      <c r="K280" s="132"/>
      <c r="L280" s="133"/>
      <c r="M280" s="132"/>
      <c r="N280" s="132"/>
      <c r="O280" s="133"/>
      <c r="P280" s="132"/>
      <c r="Q280" s="130"/>
      <c r="R280" s="104"/>
      <c r="S280" s="390"/>
      <c r="T280" s="391"/>
      <c r="U280" s="391"/>
      <c r="V280" s="392"/>
      <c r="W280" s="402"/>
      <c r="X280" s="403"/>
      <c r="Y280" s="403"/>
      <c r="Z280" s="364"/>
      <c r="AA280" s="365"/>
      <c r="AB280" s="366"/>
      <c r="AC280" s="176"/>
      <c r="AD280" s="176"/>
      <c r="AE280" s="176"/>
      <c r="AF280" s="176"/>
      <c r="AG280" s="176"/>
      <c r="AH280" s="176"/>
    </row>
    <row r="281" spans="1:34" ht="18" customHeight="1" x14ac:dyDescent="0.3">
      <c r="A281" s="553"/>
      <c r="B281" s="554"/>
      <c r="C281" s="554"/>
      <c r="D281" s="554"/>
      <c r="E281" s="554"/>
      <c r="F281" s="554"/>
      <c r="G281" s="120"/>
      <c r="H281" s="465" t="s">
        <v>181</v>
      </c>
      <c r="I281" s="466"/>
      <c r="J281" s="466"/>
      <c r="K281" s="467"/>
      <c r="L281" s="124"/>
      <c r="M281" s="465" t="s">
        <v>182</v>
      </c>
      <c r="N281" s="466"/>
      <c r="O281" s="466"/>
      <c r="P281" s="467"/>
      <c r="Q281" s="60"/>
      <c r="R281" s="104"/>
      <c r="S281" s="390"/>
      <c r="T281" s="391"/>
      <c r="U281" s="391"/>
      <c r="V281" s="392"/>
      <c r="W281" s="402"/>
      <c r="X281" s="403"/>
      <c r="Y281" s="403"/>
      <c r="Z281" s="364"/>
      <c r="AA281" s="365"/>
      <c r="AB281" s="366"/>
      <c r="AC281" s="176"/>
      <c r="AD281" s="176"/>
      <c r="AE281" s="176"/>
      <c r="AF281" s="176"/>
      <c r="AG281" s="182"/>
      <c r="AH281" s="176"/>
    </row>
    <row r="282" spans="1:34" ht="18" customHeight="1" x14ac:dyDescent="0.3">
      <c r="A282" s="553"/>
      <c r="B282" s="554"/>
      <c r="C282" s="554"/>
      <c r="D282" s="554"/>
      <c r="E282" s="554"/>
      <c r="F282" s="554"/>
      <c r="G282" s="121"/>
      <c r="H282" s="52"/>
      <c r="I282" s="384" t="s">
        <v>68</v>
      </c>
      <c r="J282" s="386"/>
      <c r="K282" s="55"/>
      <c r="L282" s="134"/>
      <c r="M282" s="52"/>
      <c r="N282" s="384" t="s">
        <v>68</v>
      </c>
      <c r="O282" s="386"/>
      <c r="P282" s="55"/>
      <c r="Q282" s="60"/>
      <c r="R282" s="104"/>
      <c r="S282" s="390"/>
      <c r="T282" s="391"/>
      <c r="U282" s="391"/>
      <c r="V282" s="392"/>
      <c r="W282" s="402"/>
      <c r="X282" s="403"/>
      <c r="Y282" s="403"/>
      <c r="Z282" s="364"/>
      <c r="AA282" s="365"/>
      <c r="AB282" s="366"/>
      <c r="AC282" s="176"/>
      <c r="AD282" s="176"/>
      <c r="AE282" s="176"/>
      <c r="AF282" s="176"/>
      <c r="AG282" s="176"/>
      <c r="AH282" s="176"/>
    </row>
    <row r="283" spans="1:34" ht="10.5" customHeight="1" x14ac:dyDescent="0.3">
      <c r="A283" s="553"/>
      <c r="B283" s="554"/>
      <c r="C283" s="554"/>
      <c r="D283" s="554"/>
      <c r="E283" s="554"/>
      <c r="F283" s="554"/>
      <c r="G283" s="120"/>
      <c r="H283" s="113"/>
      <c r="I283" s="114"/>
      <c r="J283" s="115"/>
      <c r="K283" s="116"/>
      <c r="L283" s="124"/>
      <c r="M283" s="113"/>
      <c r="N283" s="114"/>
      <c r="O283" s="115"/>
      <c r="P283" s="116"/>
      <c r="Q283" s="131"/>
      <c r="R283" s="104"/>
      <c r="S283" s="390"/>
      <c r="T283" s="391"/>
      <c r="U283" s="391"/>
      <c r="V283" s="392"/>
      <c r="W283" s="402"/>
      <c r="X283" s="403"/>
      <c r="Y283" s="403"/>
      <c r="Z283" s="364"/>
      <c r="AA283" s="365"/>
      <c r="AB283" s="366"/>
      <c r="AC283" s="176"/>
      <c r="AD283" s="176"/>
      <c r="AE283" s="176"/>
      <c r="AF283" s="176"/>
      <c r="AG283" s="176"/>
      <c r="AH283" s="176"/>
    </row>
    <row r="284" spans="1:34" ht="10.5" customHeight="1" x14ac:dyDescent="0.3">
      <c r="A284" s="553"/>
      <c r="B284" s="554"/>
      <c r="C284" s="554"/>
      <c r="D284" s="554"/>
      <c r="E284" s="554"/>
      <c r="F284" s="554"/>
      <c r="G284" s="81"/>
      <c r="H284" s="65"/>
      <c r="I284" s="65"/>
      <c r="J284" s="65"/>
      <c r="K284" s="65"/>
      <c r="L284" s="71"/>
      <c r="M284" s="65"/>
      <c r="N284" s="65"/>
      <c r="O284" s="65"/>
      <c r="P284" s="65"/>
      <c r="Q284" s="128"/>
      <c r="R284" s="104"/>
      <c r="S284" s="390"/>
      <c r="T284" s="391"/>
      <c r="U284" s="391"/>
      <c r="V284" s="392"/>
      <c r="W284" s="402"/>
      <c r="X284" s="403"/>
      <c r="Y284" s="403"/>
      <c r="Z284" s="364"/>
      <c r="AA284" s="365"/>
      <c r="AB284" s="366"/>
      <c r="AC284" s="191"/>
      <c r="AD284" s="191"/>
      <c r="AE284" s="191"/>
      <c r="AF284" s="191"/>
      <c r="AG284" s="191"/>
      <c r="AH284" s="191"/>
    </row>
    <row r="285" spans="1:34" ht="18" customHeight="1" x14ac:dyDescent="0.3">
      <c r="A285" s="553"/>
      <c r="B285" s="554"/>
      <c r="C285" s="554"/>
      <c r="D285" s="554"/>
      <c r="E285" s="554"/>
      <c r="F285" s="554"/>
      <c r="G285" s="120"/>
      <c r="H285" s="465" t="s">
        <v>183</v>
      </c>
      <c r="I285" s="466"/>
      <c r="J285" s="466"/>
      <c r="K285" s="467"/>
      <c r="L285" s="124"/>
      <c r="M285" s="465" t="s">
        <v>184</v>
      </c>
      <c r="N285" s="466"/>
      <c r="O285" s="466"/>
      <c r="P285" s="467"/>
      <c r="Q285" s="128"/>
      <c r="R285" s="104"/>
      <c r="S285" s="390"/>
      <c r="T285" s="391"/>
      <c r="U285" s="391"/>
      <c r="V285" s="392"/>
      <c r="W285" s="402"/>
      <c r="X285" s="403"/>
      <c r="Y285" s="403"/>
      <c r="Z285" s="364"/>
      <c r="AA285" s="365"/>
      <c r="AB285" s="366"/>
      <c r="AC285" s="191"/>
      <c r="AD285" s="191"/>
      <c r="AE285" s="191"/>
      <c r="AF285" s="191"/>
      <c r="AG285" s="191"/>
      <c r="AH285" s="191"/>
    </row>
    <row r="286" spans="1:34" ht="18" customHeight="1" x14ac:dyDescent="0.3">
      <c r="A286" s="553"/>
      <c r="B286" s="554"/>
      <c r="C286" s="554"/>
      <c r="D286" s="554"/>
      <c r="E286" s="554"/>
      <c r="F286" s="554"/>
      <c r="G286" s="122"/>
      <c r="H286" s="52"/>
      <c r="I286" s="384" t="s">
        <v>68</v>
      </c>
      <c r="J286" s="386"/>
      <c r="K286" s="55"/>
      <c r="L286" s="71"/>
      <c r="M286" s="52"/>
      <c r="N286" s="384" t="s">
        <v>68</v>
      </c>
      <c r="O286" s="386"/>
      <c r="P286" s="55"/>
      <c r="Q286" s="128"/>
      <c r="R286" s="104"/>
      <c r="S286" s="43"/>
      <c r="T286" s="370" t="s">
        <v>68</v>
      </c>
      <c r="U286" s="371"/>
      <c r="V286" s="50"/>
      <c r="W286" s="402"/>
      <c r="X286" s="403"/>
      <c r="Y286" s="403"/>
      <c r="Z286" s="364"/>
      <c r="AA286" s="365"/>
      <c r="AB286" s="366"/>
      <c r="AC286" s="191"/>
      <c r="AD286" s="191"/>
      <c r="AE286" s="191"/>
      <c r="AF286" s="191"/>
      <c r="AG286" s="191"/>
      <c r="AH286" s="191"/>
    </row>
    <row r="287" spans="1:34" ht="10.5" customHeight="1" x14ac:dyDescent="0.3">
      <c r="A287" s="553"/>
      <c r="B287" s="554"/>
      <c r="C287" s="554"/>
      <c r="D287" s="554"/>
      <c r="E287" s="554"/>
      <c r="F287" s="554"/>
      <c r="G287" s="122"/>
      <c r="H287" s="113"/>
      <c r="I287" s="114"/>
      <c r="J287" s="115"/>
      <c r="K287" s="116"/>
      <c r="L287" s="124"/>
      <c r="M287" s="113"/>
      <c r="N287" s="114"/>
      <c r="O287" s="115"/>
      <c r="P287" s="116"/>
      <c r="Q287" s="128"/>
      <c r="R287" s="104"/>
      <c r="S287" s="43"/>
      <c r="T287" s="48"/>
      <c r="U287" s="48"/>
      <c r="V287" s="50"/>
      <c r="W287" s="402"/>
      <c r="X287" s="403"/>
      <c r="Y287" s="403"/>
      <c r="Z287" s="364"/>
      <c r="AA287" s="365"/>
      <c r="AB287" s="366"/>
      <c r="AC287" s="191"/>
      <c r="AD287" s="191"/>
      <c r="AE287" s="191" t="str">
        <f>T286</f>
        <v>Select</v>
      </c>
      <c r="AF287" s="191" t="str">
        <f>T286</f>
        <v>Select</v>
      </c>
      <c r="AG287" s="191"/>
      <c r="AH287" s="191"/>
    </row>
    <row r="288" spans="1:34" ht="10.5" customHeight="1" x14ac:dyDescent="0.3">
      <c r="A288" s="553"/>
      <c r="B288" s="554"/>
      <c r="C288" s="554"/>
      <c r="D288" s="554"/>
      <c r="E288" s="554"/>
      <c r="F288" s="554"/>
      <c r="G288" s="122"/>
      <c r="H288" s="135"/>
      <c r="I288" s="135"/>
      <c r="J288" s="136"/>
      <c r="K288" s="136"/>
      <c r="L288" s="124"/>
      <c r="M288" s="135"/>
      <c r="N288" s="135"/>
      <c r="O288" s="136"/>
      <c r="P288" s="136"/>
      <c r="Q288" s="128"/>
      <c r="R288" s="104"/>
      <c r="S288" s="390"/>
      <c r="T288" s="391"/>
      <c r="U288" s="391"/>
      <c r="V288" s="392"/>
      <c r="W288" s="402"/>
      <c r="X288" s="403"/>
      <c r="Y288" s="403"/>
      <c r="Z288" s="364"/>
      <c r="AA288" s="365"/>
      <c r="AB288" s="366"/>
      <c r="AC288" s="191"/>
      <c r="AD288" s="191"/>
      <c r="AE288" s="191"/>
      <c r="AF288" s="191"/>
      <c r="AG288" s="191"/>
      <c r="AH288" s="191"/>
    </row>
    <row r="289" spans="1:34" ht="18" customHeight="1" x14ac:dyDescent="0.3">
      <c r="A289" s="553"/>
      <c r="B289" s="554"/>
      <c r="C289" s="554"/>
      <c r="D289" s="554"/>
      <c r="E289" s="554"/>
      <c r="F289" s="554"/>
      <c r="G289" s="122"/>
      <c r="H289" s="465" t="s">
        <v>185</v>
      </c>
      <c r="I289" s="466"/>
      <c r="J289" s="466"/>
      <c r="K289" s="467"/>
      <c r="L289" s="124"/>
      <c r="M289" s="465" t="s">
        <v>186</v>
      </c>
      <c r="N289" s="466"/>
      <c r="O289" s="466"/>
      <c r="P289" s="467"/>
      <c r="Q289" s="128"/>
      <c r="R289" s="104"/>
      <c r="S289" s="390"/>
      <c r="T289" s="391"/>
      <c r="U289" s="391"/>
      <c r="V289" s="392"/>
      <c r="W289" s="402"/>
      <c r="X289" s="403"/>
      <c r="Y289" s="403"/>
      <c r="Z289" s="364"/>
      <c r="AA289" s="365"/>
      <c r="AB289" s="366"/>
      <c r="AC289" s="191"/>
      <c r="AD289" s="191"/>
      <c r="AE289" s="191"/>
      <c r="AF289" s="191"/>
      <c r="AG289" s="191"/>
      <c r="AH289" s="191"/>
    </row>
    <row r="290" spans="1:34" ht="18" customHeight="1" x14ac:dyDescent="0.3">
      <c r="A290" s="553"/>
      <c r="B290" s="554"/>
      <c r="C290" s="554"/>
      <c r="D290" s="554"/>
      <c r="E290" s="554"/>
      <c r="F290" s="554"/>
      <c r="G290" s="122"/>
      <c r="H290" s="52"/>
      <c r="I290" s="384" t="s">
        <v>68</v>
      </c>
      <c r="J290" s="386"/>
      <c r="K290" s="55"/>
      <c r="L290" s="124"/>
      <c r="M290" s="52"/>
      <c r="N290" s="384" t="s">
        <v>68</v>
      </c>
      <c r="O290" s="386"/>
      <c r="P290" s="55"/>
      <c r="Q290" s="128"/>
      <c r="R290" s="104"/>
      <c r="S290" s="390"/>
      <c r="T290" s="391"/>
      <c r="U290" s="391"/>
      <c r="V290" s="392"/>
      <c r="W290" s="402"/>
      <c r="X290" s="403"/>
      <c r="Y290" s="403"/>
      <c r="Z290" s="364"/>
      <c r="AA290" s="365"/>
      <c r="AB290" s="366"/>
      <c r="AC290" s="191"/>
      <c r="AD290" s="191"/>
      <c r="AE290" s="191"/>
      <c r="AF290" s="191"/>
      <c r="AG290" s="191"/>
      <c r="AH290" s="191"/>
    </row>
    <row r="291" spans="1:34" ht="10.5" customHeight="1" x14ac:dyDescent="0.3">
      <c r="A291" s="553"/>
      <c r="B291" s="554"/>
      <c r="C291" s="554"/>
      <c r="D291" s="554"/>
      <c r="E291" s="554"/>
      <c r="F291" s="554"/>
      <c r="G291" s="122"/>
      <c r="H291" s="113"/>
      <c r="I291" s="114"/>
      <c r="J291" s="115"/>
      <c r="K291" s="116"/>
      <c r="L291" s="124"/>
      <c r="M291" s="113"/>
      <c r="N291" s="114"/>
      <c r="O291" s="115"/>
      <c r="P291" s="116"/>
      <c r="Q291" s="128"/>
      <c r="R291" s="104"/>
      <c r="S291" s="390"/>
      <c r="T291" s="391"/>
      <c r="U291" s="391"/>
      <c r="V291" s="392"/>
      <c r="W291" s="402"/>
      <c r="X291" s="403"/>
      <c r="Y291" s="403"/>
      <c r="Z291" s="364"/>
      <c r="AA291" s="365"/>
      <c r="AB291" s="366"/>
      <c r="AC291" s="191"/>
      <c r="AD291" s="191"/>
      <c r="AE291" s="191"/>
      <c r="AF291" s="191"/>
      <c r="AG291" s="191"/>
      <c r="AH291" s="191"/>
    </row>
    <row r="292" spans="1:34" ht="10.5" customHeight="1" x14ac:dyDescent="0.3">
      <c r="A292" s="553"/>
      <c r="B292" s="554"/>
      <c r="C292" s="554"/>
      <c r="D292" s="554"/>
      <c r="E292" s="554"/>
      <c r="F292" s="554"/>
      <c r="G292" s="122"/>
      <c r="H292" s="124"/>
      <c r="I292" s="124"/>
      <c r="J292" s="125"/>
      <c r="K292" s="125"/>
      <c r="L292" s="124"/>
      <c r="M292" s="124"/>
      <c r="N292" s="124"/>
      <c r="O292" s="125"/>
      <c r="P292" s="125"/>
      <c r="Q292" s="128"/>
      <c r="R292" s="104"/>
      <c r="S292" s="390"/>
      <c r="T292" s="391"/>
      <c r="U292" s="391"/>
      <c r="V292" s="392"/>
      <c r="W292" s="402"/>
      <c r="X292" s="403"/>
      <c r="Y292" s="403"/>
      <c r="Z292" s="364"/>
      <c r="AA292" s="365"/>
      <c r="AB292" s="366"/>
      <c r="AC292" s="191"/>
      <c r="AD292" s="191"/>
      <c r="AE292" s="191"/>
      <c r="AF292" s="191"/>
      <c r="AG292" s="191"/>
      <c r="AH292" s="191"/>
    </row>
    <row r="293" spans="1:34" ht="18" customHeight="1" x14ac:dyDescent="0.3">
      <c r="A293" s="553"/>
      <c r="B293" s="554"/>
      <c r="C293" s="554"/>
      <c r="D293" s="554"/>
      <c r="E293" s="554"/>
      <c r="F293" s="554"/>
      <c r="G293" s="122"/>
      <c r="H293" s="124"/>
      <c r="I293" s="124"/>
      <c r="J293" s="125"/>
      <c r="K293" s="125"/>
      <c r="L293" s="124"/>
      <c r="M293" s="465" t="s">
        <v>187</v>
      </c>
      <c r="N293" s="466"/>
      <c r="O293" s="466"/>
      <c r="P293" s="467"/>
      <c r="Q293" s="128"/>
      <c r="R293" s="104"/>
      <c r="S293" s="390"/>
      <c r="T293" s="391"/>
      <c r="U293" s="391"/>
      <c r="V293" s="392"/>
      <c r="W293" s="402"/>
      <c r="X293" s="403"/>
      <c r="Y293" s="403"/>
      <c r="Z293" s="364"/>
      <c r="AA293" s="365"/>
      <c r="AB293" s="366"/>
      <c r="AC293" s="191"/>
      <c r="AD293" s="191"/>
      <c r="AE293" s="191"/>
      <c r="AF293" s="191"/>
      <c r="AG293" s="191"/>
      <c r="AH293" s="191"/>
    </row>
    <row r="294" spans="1:34" ht="18" customHeight="1" x14ac:dyDescent="0.3">
      <c r="A294" s="553"/>
      <c r="B294" s="554"/>
      <c r="C294" s="554"/>
      <c r="D294" s="554"/>
      <c r="E294" s="554"/>
      <c r="F294" s="554"/>
      <c r="G294" s="122"/>
      <c r="H294" s="124"/>
      <c r="I294" s="124"/>
      <c r="J294" s="125"/>
      <c r="K294" s="125"/>
      <c r="L294" s="124"/>
      <c r="M294" s="52"/>
      <c r="N294" s="384" t="s">
        <v>68</v>
      </c>
      <c r="O294" s="386"/>
      <c r="P294" s="55"/>
      <c r="Q294" s="128"/>
      <c r="R294" s="104"/>
      <c r="S294" s="390"/>
      <c r="T294" s="391"/>
      <c r="U294" s="391"/>
      <c r="V294" s="392"/>
      <c r="W294" s="402"/>
      <c r="X294" s="403"/>
      <c r="Y294" s="403"/>
      <c r="Z294" s="364"/>
      <c r="AA294" s="365"/>
      <c r="AB294" s="366"/>
      <c r="AC294" s="191"/>
      <c r="AD294" s="191"/>
      <c r="AE294" s="191"/>
      <c r="AF294" s="191"/>
      <c r="AG294" s="191"/>
      <c r="AH294" s="191"/>
    </row>
    <row r="295" spans="1:34" ht="10.5" customHeight="1" x14ac:dyDescent="0.3">
      <c r="A295" s="553"/>
      <c r="B295" s="554"/>
      <c r="C295" s="554"/>
      <c r="D295" s="554"/>
      <c r="E295" s="554"/>
      <c r="F295" s="554"/>
      <c r="G295" s="122"/>
      <c r="H295" s="124"/>
      <c r="I295" s="124"/>
      <c r="J295" s="125"/>
      <c r="K295" s="125"/>
      <c r="L295" s="124"/>
      <c r="M295" s="113"/>
      <c r="N295" s="114"/>
      <c r="O295" s="115"/>
      <c r="P295" s="116"/>
      <c r="Q295" s="128"/>
      <c r="R295" s="104"/>
      <c r="S295" s="390"/>
      <c r="T295" s="391"/>
      <c r="U295" s="391"/>
      <c r="V295" s="392"/>
      <c r="W295" s="402"/>
      <c r="X295" s="403"/>
      <c r="Y295" s="403"/>
      <c r="Z295" s="364"/>
      <c r="AA295" s="365"/>
      <c r="AB295" s="366"/>
      <c r="AC295" s="191"/>
      <c r="AD295" s="191"/>
      <c r="AE295" s="191"/>
      <c r="AF295" s="191"/>
      <c r="AG295" s="191"/>
      <c r="AH295" s="191"/>
    </row>
    <row r="296" spans="1:34" ht="10.5" customHeight="1" x14ac:dyDescent="0.3">
      <c r="A296" s="553"/>
      <c r="B296" s="554"/>
      <c r="C296" s="554"/>
      <c r="D296" s="554"/>
      <c r="E296" s="554"/>
      <c r="F296" s="554"/>
      <c r="G296" s="123"/>
      <c r="H296" s="126"/>
      <c r="I296" s="126"/>
      <c r="J296" s="126"/>
      <c r="K296" s="126"/>
      <c r="L296" s="127"/>
      <c r="M296" s="127"/>
      <c r="N296" s="127"/>
      <c r="O296" s="127"/>
      <c r="P296" s="127"/>
      <c r="Q296" s="129"/>
      <c r="R296" s="104"/>
      <c r="S296" s="393"/>
      <c r="T296" s="394"/>
      <c r="U296" s="394"/>
      <c r="V296" s="395"/>
      <c r="W296" s="402"/>
      <c r="X296" s="403"/>
      <c r="Y296" s="403"/>
      <c r="Z296" s="364"/>
      <c r="AA296" s="365"/>
      <c r="AB296" s="366"/>
      <c r="AC296" s="191"/>
      <c r="AD296" s="191"/>
      <c r="AE296" s="191"/>
      <c r="AF296" s="191"/>
      <c r="AG296" s="191"/>
      <c r="AH296" s="191"/>
    </row>
    <row r="297" spans="1:34" ht="18" customHeight="1" x14ac:dyDescent="0.3">
      <c r="A297" s="553"/>
      <c r="B297" s="554"/>
      <c r="C297" s="554"/>
      <c r="D297" s="554"/>
      <c r="E297" s="554"/>
      <c r="F297" s="555"/>
      <c r="G297" s="567" t="s">
        <v>177</v>
      </c>
      <c r="H297" s="568"/>
      <c r="I297" s="568"/>
      <c r="J297" s="568"/>
      <c r="K297" s="569"/>
      <c r="L297" s="569"/>
      <c r="M297" s="569"/>
      <c r="N297" s="570" t="s">
        <v>188</v>
      </c>
      <c r="O297" s="570"/>
      <c r="P297" s="570"/>
      <c r="Q297" s="571"/>
      <c r="R297" s="104"/>
      <c r="S297" s="387"/>
      <c r="T297" s="388"/>
      <c r="U297" s="388"/>
      <c r="V297" s="389"/>
      <c r="W297" s="403"/>
      <c r="X297" s="403"/>
      <c r="Y297" s="403"/>
      <c r="Z297" s="364"/>
      <c r="AA297" s="365"/>
      <c r="AB297" s="366"/>
      <c r="AC297" s="191"/>
      <c r="AD297" s="191"/>
      <c r="AE297" s="191"/>
      <c r="AF297" s="191"/>
      <c r="AG297" s="191"/>
      <c r="AH297" s="191"/>
    </row>
    <row r="298" spans="1:34" ht="18" customHeight="1" x14ac:dyDescent="0.3">
      <c r="A298" s="553"/>
      <c r="B298" s="554"/>
      <c r="C298" s="554"/>
      <c r="D298" s="554"/>
      <c r="E298" s="554"/>
      <c r="F298" s="555"/>
      <c r="G298" s="504" t="s">
        <v>179</v>
      </c>
      <c r="H298" s="505"/>
      <c r="I298" s="505"/>
      <c r="J298" s="505"/>
      <c r="K298" s="506"/>
      <c r="L298" s="103"/>
      <c r="M298" s="507" t="s">
        <v>180</v>
      </c>
      <c r="N298" s="508"/>
      <c r="O298" s="508"/>
      <c r="P298" s="508"/>
      <c r="Q298" s="509"/>
      <c r="R298" s="104"/>
      <c r="S298" s="390"/>
      <c r="T298" s="391"/>
      <c r="U298" s="391"/>
      <c r="V298" s="392"/>
      <c r="W298" s="403"/>
      <c r="X298" s="403"/>
      <c r="Y298" s="403"/>
      <c r="Z298" s="364"/>
      <c r="AA298" s="365"/>
      <c r="AB298" s="366"/>
      <c r="AC298" s="191"/>
      <c r="AD298" s="191"/>
      <c r="AE298" s="191"/>
      <c r="AF298" s="191"/>
      <c r="AG298" s="191"/>
      <c r="AH298" s="191"/>
    </row>
    <row r="299" spans="1:34" ht="10.5" customHeight="1" x14ac:dyDescent="0.3">
      <c r="A299" s="553"/>
      <c r="B299" s="554"/>
      <c r="C299" s="554"/>
      <c r="D299" s="554"/>
      <c r="E299" s="554"/>
      <c r="F299" s="555"/>
      <c r="G299" s="119"/>
      <c r="H299" s="132"/>
      <c r="I299" s="132"/>
      <c r="J299" s="132"/>
      <c r="K299" s="132"/>
      <c r="L299" s="133"/>
      <c r="M299" s="132"/>
      <c r="N299" s="132"/>
      <c r="O299" s="133"/>
      <c r="P299" s="132"/>
      <c r="Q299" s="130"/>
      <c r="R299" s="104"/>
      <c r="S299" s="390"/>
      <c r="T299" s="391"/>
      <c r="U299" s="391"/>
      <c r="V299" s="392"/>
      <c r="W299" s="403"/>
      <c r="X299" s="403"/>
      <c r="Y299" s="403"/>
      <c r="Z299" s="364"/>
      <c r="AA299" s="365"/>
      <c r="AB299" s="366"/>
      <c r="AC299" s="191"/>
      <c r="AD299" s="191"/>
      <c r="AE299" s="191"/>
      <c r="AF299" s="191"/>
      <c r="AG299" s="191"/>
      <c r="AH299" s="191"/>
    </row>
    <row r="300" spans="1:34" ht="18" customHeight="1" x14ac:dyDescent="0.3">
      <c r="A300" s="553"/>
      <c r="B300" s="554"/>
      <c r="C300" s="554"/>
      <c r="D300" s="554"/>
      <c r="E300" s="554"/>
      <c r="F300" s="555"/>
      <c r="G300" s="120"/>
      <c r="H300" s="465" t="s">
        <v>181</v>
      </c>
      <c r="I300" s="466"/>
      <c r="J300" s="466"/>
      <c r="K300" s="467"/>
      <c r="L300" s="124"/>
      <c r="M300" s="465" t="s">
        <v>182</v>
      </c>
      <c r="N300" s="466"/>
      <c r="O300" s="466"/>
      <c r="P300" s="467"/>
      <c r="Q300" s="60"/>
      <c r="R300" s="104"/>
      <c r="S300" s="390"/>
      <c r="T300" s="391"/>
      <c r="U300" s="391"/>
      <c r="V300" s="392"/>
      <c r="W300" s="403"/>
      <c r="X300" s="403"/>
      <c r="Y300" s="403"/>
      <c r="Z300" s="364"/>
      <c r="AA300" s="365"/>
      <c r="AB300" s="366"/>
      <c r="AC300" s="191"/>
      <c r="AD300" s="191"/>
      <c r="AE300" s="191"/>
      <c r="AF300" s="191"/>
      <c r="AG300" s="191"/>
      <c r="AH300" s="191"/>
    </row>
    <row r="301" spans="1:34" ht="18" customHeight="1" x14ac:dyDescent="0.3">
      <c r="A301" s="553"/>
      <c r="B301" s="554"/>
      <c r="C301" s="554"/>
      <c r="D301" s="554"/>
      <c r="E301" s="554"/>
      <c r="F301" s="555"/>
      <c r="G301" s="121"/>
      <c r="H301" s="52"/>
      <c r="I301" s="384" t="s">
        <v>68</v>
      </c>
      <c r="J301" s="386"/>
      <c r="K301" s="55"/>
      <c r="L301" s="134"/>
      <c r="M301" s="52"/>
      <c r="N301" s="384" t="s">
        <v>68</v>
      </c>
      <c r="O301" s="386"/>
      <c r="P301" s="55"/>
      <c r="Q301" s="60"/>
      <c r="R301" s="104"/>
      <c r="S301" s="390"/>
      <c r="T301" s="391"/>
      <c r="U301" s="391"/>
      <c r="V301" s="392"/>
      <c r="W301" s="403"/>
      <c r="X301" s="403"/>
      <c r="Y301" s="403"/>
      <c r="Z301" s="364"/>
      <c r="AA301" s="365"/>
      <c r="AB301" s="366"/>
      <c r="AC301" s="191"/>
      <c r="AD301" s="191"/>
      <c r="AE301" s="191"/>
      <c r="AF301" s="191"/>
      <c r="AG301" s="191"/>
      <c r="AH301" s="191"/>
    </row>
    <row r="302" spans="1:34" ht="10.5" customHeight="1" x14ac:dyDescent="0.3">
      <c r="A302" s="553"/>
      <c r="B302" s="554"/>
      <c r="C302" s="554"/>
      <c r="D302" s="554"/>
      <c r="E302" s="554"/>
      <c r="F302" s="555"/>
      <c r="G302" s="120"/>
      <c r="H302" s="113"/>
      <c r="I302" s="114"/>
      <c r="J302" s="115"/>
      <c r="K302" s="116"/>
      <c r="L302" s="124"/>
      <c r="M302" s="113"/>
      <c r="N302" s="114"/>
      <c r="O302" s="115"/>
      <c r="P302" s="116"/>
      <c r="Q302" s="131"/>
      <c r="R302" s="104"/>
      <c r="S302" s="390"/>
      <c r="T302" s="391"/>
      <c r="U302" s="391"/>
      <c r="V302" s="392"/>
      <c r="W302" s="403"/>
      <c r="X302" s="403"/>
      <c r="Y302" s="403"/>
      <c r="Z302" s="364"/>
      <c r="AA302" s="365"/>
      <c r="AB302" s="366"/>
      <c r="AC302" s="191"/>
      <c r="AD302" s="191"/>
      <c r="AE302" s="191"/>
      <c r="AF302" s="191"/>
      <c r="AG302" s="191"/>
      <c r="AH302" s="191"/>
    </row>
    <row r="303" spans="1:34" ht="10.5" customHeight="1" x14ac:dyDescent="0.3">
      <c r="A303" s="553"/>
      <c r="B303" s="554"/>
      <c r="C303" s="554"/>
      <c r="D303" s="554"/>
      <c r="E303" s="554"/>
      <c r="F303" s="555"/>
      <c r="G303" s="81"/>
      <c r="H303" s="65"/>
      <c r="I303" s="65"/>
      <c r="J303" s="65"/>
      <c r="K303" s="65"/>
      <c r="L303" s="71"/>
      <c r="M303" s="65"/>
      <c r="N303" s="65"/>
      <c r="O303" s="65"/>
      <c r="P303" s="65"/>
      <c r="Q303" s="128"/>
      <c r="R303" s="104"/>
      <c r="S303" s="390"/>
      <c r="T303" s="391"/>
      <c r="U303" s="391"/>
      <c r="V303" s="392"/>
      <c r="W303" s="403"/>
      <c r="X303" s="403"/>
      <c r="Y303" s="403"/>
      <c r="Z303" s="364"/>
      <c r="AA303" s="365"/>
      <c r="AB303" s="366"/>
      <c r="AC303" s="191"/>
      <c r="AD303" s="191"/>
      <c r="AE303" s="191"/>
      <c r="AF303" s="191"/>
      <c r="AG303" s="191"/>
      <c r="AH303" s="191"/>
    </row>
    <row r="304" spans="1:34" ht="18" customHeight="1" x14ac:dyDescent="0.3">
      <c r="A304" s="553"/>
      <c r="B304" s="554"/>
      <c r="C304" s="554"/>
      <c r="D304" s="554"/>
      <c r="E304" s="554"/>
      <c r="F304" s="555"/>
      <c r="G304" s="120"/>
      <c r="H304" s="465" t="s">
        <v>183</v>
      </c>
      <c r="I304" s="466"/>
      <c r="J304" s="466"/>
      <c r="K304" s="467"/>
      <c r="L304" s="124"/>
      <c r="M304" s="465" t="s">
        <v>184</v>
      </c>
      <c r="N304" s="466"/>
      <c r="O304" s="466"/>
      <c r="P304" s="467"/>
      <c r="Q304" s="128"/>
      <c r="R304" s="104"/>
      <c r="S304" s="390"/>
      <c r="T304" s="391"/>
      <c r="U304" s="391"/>
      <c r="V304" s="392"/>
      <c r="W304" s="403"/>
      <c r="X304" s="403"/>
      <c r="Y304" s="403"/>
      <c r="Z304" s="364"/>
      <c r="AA304" s="365"/>
      <c r="AB304" s="366"/>
      <c r="AC304" s="191"/>
      <c r="AD304" s="191"/>
      <c r="AE304" s="191"/>
      <c r="AF304" s="191"/>
      <c r="AG304" s="191"/>
      <c r="AH304" s="191"/>
    </row>
    <row r="305" spans="1:34" ht="18" customHeight="1" x14ac:dyDescent="0.3">
      <c r="A305" s="553"/>
      <c r="B305" s="554"/>
      <c r="C305" s="554"/>
      <c r="D305" s="554"/>
      <c r="E305" s="554"/>
      <c r="F305" s="555"/>
      <c r="G305" s="122"/>
      <c r="H305" s="52"/>
      <c r="I305" s="384" t="s">
        <v>68</v>
      </c>
      <c r="J305" s="386"/>
      <c r="K305" s="55"/>
      <c r="L305" s="71"/>
      <c r="M305" s="52"/>
      <c r="N305" s="384" t="s">
        <v>68</v>
      </c>
      <c r="O305" s="386"/>
      <c r="P305" s="55"/>
      <c r="Q305" s="128"/>
      <c r="R305" s="104"/>
      <c r="S305" s="43"/>
      <c r="T305" s="370" t="s">
        <v>68</v>
      </c>
      <c r="U305" s="371"/>
      <c r="V305" s="50"/>
      <c r="W305" s="403"/>
      <c r="X305" s="403"/>
      <c r="Y305" s="403"/>
      <c r="Z305" s="364"/>
      <c r="AA305" s="365"/>
      <c r="AB305" s="366"/>
      <c r="AC305" s="191"/>
      <c r="AD305" s="191"/>
      <c r="AE305" s="191"/>
      <c r="AF305" s="191"/>
      <c r="AG305" s="191"/>
      <c r="AH305" s="191"/>
    </row>
    <row r="306" spans="1:34" ht="10.5" customHeight="1" x14ac:dyDescent="0.3">
      <c r="A306" s="553"/>
      <c r="B306" s="554"/>
      <c r="C306" s="554"/>
      <c r="D306" s="554"/>
      <c r="E306" s="554"/>
      <c r="F306" s="555"/>
      <c r="G306" s="122"/>
      <c r="H306" s="113"/>
      <c r="I306" s="114"/>
      <c r="J306" s="115"/>
      <c r="K306" s="116"/>
      <c r="L306" s="124"/>
      <c r="M306" s="113"/>
      <c r="N306" s="114"/>
      <c r="O306" s="115"/>
      <c r="P306" s="116"/>
      <c r="Q306" s="128"/>
      <c r="R306" s="104"/>
      <c r="S306" s="43"/>
      <c r="T306" s="48"/>
      <c r="U306" s="48"/>
      <c r="V306" s="50"/>
      <c r="W306" s="403"/>
      <c r="X306" s="403"/>
      <c r="Y306" s="403"/>
      <c r="Z306" s="364"/>
      <c r="AA306" s="365"/>
      <c r="AB306" s="366"/>
      <c r="AC306" s="191"/>
      <c r="AD306" s="191"/>
      <c r="AE306" s="191">
        <f>T306</f>
        <v>0</v>
      </c>
      <c r="AF306" s="191">
        <f>T306</f>
        <v>0</v>
      </c>
      <c r="AG306" s="191"/>
      <c r="AH306" s="191"/>
    </row>
    <row r="307" spans="1:34" ht="10.5" customHeight="1" x14ac:dyDescent="0.3">
      <c r="A307" s="553"/>
      <c r="B307" s="554"/>
      <c r="C307" s="554"/>
      <c r="D307" s="554"/>
      <c r="E307" s="554"/>
      <c r="F307" s="555"/>
      <c r="G307" s="122"/>
      <c r="H307" s="135"/>
      <c r="I307" s="135"/>
      <c r="J307" s="136"/>
      <c r="K307" s="136"/>
      <c r="L307" s="124"/>
      <c r="M307" s="135"/>
      <c r="N307" s="135"/>
      <c r="O307" s="136"/>
      <c r="P307" s="136"/>
      <c r="Q307" s="128"/>
      <c r="R307" s="104"/>
      <c r="S307" s="390"/>
      <c r="T307" s="391"/>
      <c r="U307" s="391"/>
      <c r="V307" s="392"/>
      <c r="W307" s="403"/>
      <c r="X307" s="403"/>
      <c r="Y307" s="403"/>
      <c r="Z307" s="364"/>
      <c r="AA307" s="365"/>
      <c r="AB307" s="366"/>
      <c r="AC307" s="191"/>
      <c r="AD307" s="191"/>
      <c r="AE307" s="191"/>
      <c r="AF307" s="191"/>
      <c r="AG307" s="191"/>
      <c r="AH307" s="191"/>
    </row>
    <row r="308" spans="1:34" ht="18" customHeight="1" x14ac:dyDescent="0.3">
      <c r="A308" s="553"/>
      <c r="B308" s="554"/>
      <c r="C308" s="554"/>
      <c r="D308" s="554"/>
      <c r="E308" s="554"/>
      <c r="F308" s="555"/>
      <c r="G308" s="122"/>
      <c r="H308" s="465" t="s">
        <v>185</v>
      </c>
      <c r="I308" s="466"/>
      <c r="J308" s="466"/>
      <c r="K308" s="467"/>
      <c r="L308" s="124"/>
      <c r="M308" s="465" t="s">
        <v>186</v>
      </c>
      <c r="N308" s="466"/>
      <c r="O308" s="466"/>
      <c r="P308" s="467"/>
      <c r="Q308" s="128"/>
      <c r="R308" s="104"/>
      <c r="S308" s="390"/>
      <c r="T308" s="391"/>
      <c r="U308" s="391"/>
      <c r="V308" s="392"/>
      <c r="W308" s="403"/>
      <c r="X308" s="403"/>
      <c r="Y308" s="403"/>
      <c r="Z308" s="364"/>
      <c r="AA308" s="365"/>
      <c r="AB308" s="366"/>
      <c r="AC308" s="191"/>
      <c r="AD308" s="191"/>
      <c r="AE308" s="191"/>
      <c r="AF308" s="191"/>
      <c r="AG308" s="191"/>
      <c r="AH308" s="191"/>
    </row>
    <row r="309" spans="1:34" ht="18" customHeight="1" x14ac:dyDescent="0.3">
      <c r="A309" s="553"/>
      <c r="B309" s="554"/>
      <c r="C309" s="554"/>
      <c r="D309" s="554"/>
      <c r="E309" s="554"/>
      <c r="F309" s="555"/>
      <c r="G309" s="122"/>
      <c r="H309" s="52"/>
      <c r="I309" s="384" t="s">
        <v>68</v>
      </c>
      <c r="J309" s="386"/>
      <c r="K309" s="55"/>
      <c r="L309" s="124"/>
      <c r="M309" s="52"/>
      <c r="N309" s="384" t="s">
        <v>68</v>
      </c>
      <c r="O309" s="386"/>
      <c r="P309" s="55"/>
      <c r="Q309" s="128"/>
      <c r="R309" s="104"/>
      <c r="S309" s="390"/>
      <c r="T309" s="391"/>
      <c r="U309" s="391"/>
      <c r="V309" s="392"/>
      <c r="W309" s="403"/>
      <c r="X309" s="403"/>
      <c r="Y309" s="403"/>
      <c r="Z309" s="364"/>
      <c r="AA309" s="365"/>
      <c r="AB309" s="366"/>
      <c r="AC309" s="191"/>
      <c r="AD309" s="191"/>
      <c r="AE309" s="191"/>
      <c r="AF309" s="191"/>
      <c r="AG309" s="191"/>
      <c r="AH309" s="191"/>
    </row>
    <row r="310" spans="1:34" ht="10.5" customHeight="1" x14ac:dyDescent="0.3">
      <c r="A310" s="553"/>
      <c r="B310" s="554"/>
      <c r="C310" s="554"/>
      <c r="D310" s="554"/>
      <c r="E310" s="554"/>
      <c r="F310" s="555"/>
      <c r="G310" s="122"/>
      <c r="H310" s="113"/>
      <c r="I310" s="114"/>
      <c r="J310" s="115"/>
      <c r="K310" s="116"/>
      <c r="L310" s="124"/>
      <c r="M310" s="113"/>
      <c r="N310" s="114"/>
      <c r="O310" s="115"/>
      <c r="P310" s="116"/>
      <c r="Q310" s="128"/>
      <c r="R310" s="104"/>
      <c r="S310" s="390"/>
      <c r="T310" s="391"/>
      <c r="U310" s="391"/>
      <c r="V310" s="392"/>
      <c r="W310" s="403"/>
      <c r="X310" s="403"/>
      <c r="Y310" s="403"/>
      <c r="Z310" s="364"/>
      <c r="AA310" s="365"/>
      <c r="AB310" s="366"/>
      <c r="AC310" s="191"/>
      <c r="AD310" s="191"/>
      <c r="AE310" s="191"/>
      <c r="AF310" s="191"/>
      <c r="AG310" s="191"/>
      <c r="AH310" s="191"/>
    </row>
    <row r="311" spans="1:34" ht="10.5" customHeight="1" x14ac:dyDescent="0.3">
      <c r="A311" s="553"/>
      <c r="B311" s="554"/>
      <c r="C311" s="554"/>
      <c r="D311" s="554"/>
      <c r="E311" s="554"/>
      <c r="F311" s="555"/>
      <c r="G311" s="122"/>
      <c r="H311" s="124"/>
      <c r="I311" s="124"/>
      <c r="J311" s="125"/>
      <c r="K311" s="125"/>
      <c r="L311" s="124"/>
      <c r="M311" s="124"/>
      <c r="N311" s="124"/>
      <c r="O311" s="125"/>
      <c r="P311" s="125"/>
      <c r="Q311" s="128"/>
      <c r="R311" s="104"/>
      <c r="S311" s="390"/>
      <c r="T311" s="391"/>
      <c r="U311" s="391"/>
      <c r="V311" s="392"/>
      <c r="W311" s="403"/>
      <c r="X311" s="403"/>
      <c r="Y311" s="403"/>
      <c r="Z311" s="364"/>
      <c r="AA311" s="365"/>
      <c r="AB311" s="366"/>
      <c r="AC311" s="191"/>
      <c r="AD311" s="191"/>
      <c r="AE311" s="191"/>
      <c r="AF311" s="191"/>
      <c r="AG311" s="191"/>
      <c r="AH311" s="191"/>
    </row>
    <row r="312" spans="1:34" ht="18" customHeight="1" x14ac:dyDescent="0.3">
      <c r="A312" s="553"/>
      <c r="B312" s="554"/>
      <c r="C312" s="554"/>
      <c r="D312" s="554"/>
      <c r="E312" s="554"/>
      <c r="F312" s="555"/>
      <c r="G312" s="122"/>
      <c r="H312" s="124"/>
      <c r="I312" s="124"/>
      <c r="J312" s="125"/>
      <c r="K312" s="125"/>
      <c r="L312" s="124"/>
      <c r="M312" s="465" t="s">
        <v>187</v>
      </c>
      <c r="N312" s="466"/>
      <c r="O312" s="466"/>
      <c r="P312" s="467"/>
      <c r="Q312" s="128"/>
      <c r="R312" s="104"/>
      <c r="S312" s="390"/>
      <c r="T312" s="391"/>
      <c r="U312" s="391"/>
      <c r="V312" s="392"/>
      <c r="W312" s="403"/>
      <c r="X312" s="403"/>
      <c r="Y312" s="403"/>
      <c r="Z312" s="364"/>
      <c r="AA312" s="365"/>
      <c r="AB312" s="366"/>
      <c r="AC312" s="191"/>
      <c r="AD312" s="191"/>
      <c r="AE312" s="191"/>
      <c r="AF312" s="191"/>
      <c r="AG312" s="191"/>
      <c r="AH312" s="191"/>
    </row>
    <row r="313" spans="1:34" ht="18" customHeight="1" x14ac:dyDescent="0.3">
      <c r="A313" s="553"/>
      <c r="B313" s="554"/>
      <c r="C313" s="554"/>
      <c r="D313" s="554"/>
      <c r="E313" s="554"/>
      <c r="F313" s="555"/>
      <c r="G313" s="122"/>
      <c r="H313" s="124"/>
      <c r="I313" s="124"/>
      <c r="J313" s="125"/>
      <c r="K313" s="125"/>
      <c r="L313" s="124"/>
      <c r="M313" s="52"/>
      <c r="N313" s="384" t="s">
        <v>68</v>
      </c>
      <c r="O313" s="386"/>
      <c r="P313" s="55"/>
      <c r="Q313" s="128"/>
      <c r="R313" s="104"/>
      <c r="S313" s="390"/>
      <c r="T313" s="391"/>
      <c r="U313" s="391"/>
      <c r="V313" s="392"/>
      <c r="W313" s="403"/>
      <c r="X313" s="403"/>
      <c r="Y313" s="403"/>
      <c r="Z313" s="364"/>
      <c r="AA313" s="365"/>
      <c r="AB313" s="366"/>
      <c r="AC313" s="191"/>
      <c r="AD313" s="191"/>
      <c r="AE313" s="191"/>
      <c r="AF313" s="191"/>
      <c r="AG313" s="191"/>
      <c r="AH313" s="191"/>
    </row>
    <row r="314" spans="1:34" ht="10.5" customHeight="1" x14ac:dyDescent="0.3">
      <c r="A314" s="553"/>
      <c r="B314" s="554"/>
      <c r="C314" s="554"/>
      <c r="D314" s="554"/>
      <c r="E314" s="554"/>
      <c r="F314" s="555"/>
      <c r="G314" s="122"/>
      <c r="H314" s="124"/>
      <c r="I314" s="124"/>
      <c r="J314" s="125"/>
      <c r="K314" s="125"/>
      <c r="L314" s="124"/>
      <c r="M314" s="113"/>
      <c r="N314" s="114"/>
      <c r="O314" s="115"/>
      <c r="P314" s="116"/>
      <c r="Q314" s="128"/>
      <c r="R314" s="104"/>
      <c r="S314" s="390"/>
      <c r="T314" s="391"/>
      <c r="U314" s="391"/>
      <c r="V314" s="392"/>
      <c r="W314" s="403"/>
      <c r="X314" s="403"/>
      <c r="Y314" s="403"/>
      <c r="Z314" s="364"/>
      <c r="AA314" s="365"/>
      <c r="AB314" s="366"/>
      <c r="AC314" s="191"/>
      <c r="AD314" s="191"/>
      <c r="AE314" s="191"/>
      <c r="AF314" s="191"/>
      <c r="AG314" s="191"/>
      <c r="AH314" s="191"/>
    </row>
    <row r="315" spans="1:34" ht="10.5" customHeight="1" x14ac:dyDescent="0.3">
      <c r="A315" s="553"/>
      <c r="B315" s="554"/>
      <c r="C315" s="554"/>
      <c r="D315" s="554"/>
      <c r="E315" s="554"/>
      <c r="F315" s="555"/>
      <c r="G315" s="123"/>
      <c r="H315" s="126"/>
      <c r="I315" s="126"/>
      <c r="J315" s="126"/>
      <c r="K315" s="126"/>
      <c r="L315" s="127"/>
      <c r="M315" s="127"/>
      <c r="N315" s="127"/>
      <c r="O315" s="127"/>
      <c r="P315" s="127"/>
      <c r="Q315" s="129"/>
      <c r="R315" s="239"/>
      <c r="S315" s="393"/>
      <c r="T315" s="394"/>
      <c r="U315" s="394"/>
      <c r="V315" s="395"/>
      <c r="W315" s="403"/>
      <c r="X315" s="403"/>
      <c r="Y315" s="403"/>
      <c r="Z315" s="364"/>
      <c r="AA315" s="365"/>
      <c r="AB315" s="366"/>
      <c r="AC315" s="176"/>
      <c r="AD315" s="176"/>
      <c r="AE315" s="176"/>
      <c r="AF315" s="176"/>
      <c r="AG315" s="176"/>
      <c r="AH315" s="176"/>
    </row>
    <row r="316" spans="1:34" ht="18" customHeight="1" x14ac:dyDescent="0.3">
      <c r="A316" s="553"/>
      <c r="B316" s="554"/>
      <c r="C316" s="554"/>
      <c r="D316" s="554"/>
      <c r="E316" s="554"/>
      <c r="F316" s="555"/>
      <c r="G316" s="548" t="s">
        <v>177</v>
      </c>
      <c r="H316" s="549"/>
      <c r="I316" s="549"/>
      <c r="J316" s="549"/>
      <c r="K316" s="501"/>
      <c r="L316" s="501"/>
      <c r="M316" s="501"/>
      <c r="N316" s="502" t="s">
        <v>189</v>
      </c>
      <c r="O316" s="502"/>
      <c r="P316" s="502"/>
      <c r="Q316" s="503"/>
      <c r="R316" s="239"/>
      <c r="S316" s="387"/>
      <c r="T316" s="388"/>
      <c r="U316" s="388"/>
      <c r="V316" s="389"/>
      <c r="W316" s="403"/>
      <c r="X316" s="403"/>
      <c r="Y316" s="403"/>
      <c r="Z316" s="364"/>
      <c r="AA316" s="365"/>
      <c r="AB316" s="366"/>
      <c r="AC316" s="176"/>
      <c r="AD316" s="176"/>
      <c r="AE316" s="176"/>
      <c r="AF316" s="176"/>
      <c r="AG316" s="176"/>
      <c r="AH316" s="176"/>
    </row>
    <row r="317" spans="1:34" ht="18" customHeight="1" x14ac:dyDescent="0.3">
      <c r="A317" s="553"/>
      <c r="B317" s="554"/>
      <c r="C317" s="554"/>
      <c r="D317" s="554"/>
      <c r="E317" s="554"/>
      <c r="F317" s="555"/>
      <c r="G317" s="504" t="s">
        <v>179</v>
      </c>
      <c r="H317" s="505"/>
      <c r="I317" s="505"/>
      <c r="J317" s="505"/>
      <c r="K317" s="506"/>
      <c r="L317" s="103"/>
      <c r="M317" s="507" t="s">
        <v>180</v>
      </c>
      <c r="N317" s="508"/>
      <c r="O317" s="508"/>
      <c r="P317" s="508"/>
      <c r="Q317" s="509"/>
      <c r="R317" s="239"/>
      <c r="S317" s="390"/>
      <c r="T317" s="391"/>
      <c r="U317" s="391"/>
      <c r="V317" s="392"/>
      <c r="W317" s="403"/>
      <c r="X317" s="403"/>
      <c r="Y317" s="403"/>
      <c r="Z317" s="364"/>
      <c r="AA317" s="365"/>
      <c r="AB317" s="366"/>
      <c r="AC317" s="176"/>
      <c r="AD317" s="176"/>
      <c r="AE317" s="176"/>
      <c r="AF317" s="176"/>
      <c r="AG317" s="176"/>
      <c r="AH317" s="176"/>
    </row>
    <row r="318" spans="1:34" ht="10.5" customHeight="1" x14ac:dyDescent="0.3">
      <c r="A318" s="553"/>
      <c r="B318" s="554"/>
      <c r="C318" s="554"/>
      <c r="D318" s="554"/>
      <c r="E318" s="554"/>
      <c r="F318" s="555"/>
      <c r="G318" s="119"/>
      <c r="H318" s="132"/>
      <c r="I318" s="132"/>
      <c r="J318" s="132"/>
      <c r="K318" s="132"/>
      <c r="L318" s="133"/>
      <c r="M318" s="132"/>
      <c r="N318" s="132"/>
      <c r="O318" s="133"/>
      <c r="P318" s="132"/>
      <c r="Q318" s="130"/>
      <c r="R318" s="239"/>
      <c r="S318" s="390"/>
      <c r="T318" s="391"/>
      <c r="U318" s="391"/>
      <c r="V318" s="392"/>
      <c r="W318" s="403"/>
      <c r="X318" s="403"/>
      <c r="Y318" s="403"/>
      <c r="Z318" s="364"/>
      <c r="AA318" s="365"/>
      <c r="AB318" s="366"/>
      <c r="AC318" s="176"/>
      <c r="AD318" s="176"/>
      <c r="AE318" s="176"/>
      <c r="AF318" s="176"/>
      <c r="AG318" s="176"/>
      <c r="AH318" s="176"/>
    </row>
    <row r="319" spans="1:34" ht="18" customHeight="1" x14ac:dyDescent="0.3">
      <c r="A319" s="553"/>
      <c r="B319" s="554"/>
      <c r="C319" s="554"/>
      <c r="D319" s="554"/>
      <c r="E319" s="554"/>
      <c r="F319" s="555"/>
      <c r="G319" s="120"/>
      <c r="H319" s="465" t="s">
        <v>181</v>
      </c>
      <c r="I319" s="466"/>
      <c r="J319" s="466"/>
      <c r="K319" s="467"/>
      <c r="L319" s="124"/>
      <c r="M319" s="465" t="s">
        <v>182</v>
      </c>
      <c r="N319" s="466"/>
      <c r="O319" s="466"/>
      <c r="P319" s="467"/>
      <c r="Q319" s="60"/>
      <c r="R319" s="239"/>
      <c r="S319" s="390"/>
      <c r="T319" s="391"/>
      <c r="U319" s="391"/>
      <c r="V319" s="392"/>
      <c r="W319" s="403"/>
      <c r="X319" s="403"/>
      <c r="Y319" s="403"/>
      <c r="Z319" s="364"/>
      <c r="AA319" s="365"/>
      <c r="AB319" s="366"/>
      <c r="AC319" s="176"/>
      <c r="AD319" s="176"/>
      <c r="AE319" s="176"/>
      <c r="AF319" s="176"/>
      <c r="AG319" s="176"/>
      <c r="AH319" s="176"/>
    </row>
    <row r="320" spans="1:34" ht="18" customHeight="1" x14ac:dyDescent="0.3">
      <c r="A320" s="553"/>
      <c r="B320" s="554"/>
      <c r="C320" s="554"/>
      <c r="D320" s="554"/>
      <c r="E320" s="554"/>
      <c r="F320" s="555"/>
      <c r="G320" s="121"/>
      <c r="H320" s="52"/>
      <c r="I320" s="384" t="s">
        <v>68</v>
      </c>
      <c r="J320" s="386"/>
      <c r="K320" s="55"/>
      <c r="L320" s="134"/>
      <c r="M320" s="52"/>
      <c r="N320" s="384" t="s">
        <v>68</v>
      </c>
      <c r="O320" s="386"/>
      <c r="P320" s="55"/>
      <c r="Q320" s="60"/>
      <c r="R320" s="239"/>
      <c r="S320" s="390"/>
      <c r="T320" s="391"/>
      <c r="U320" s="391"/>
      <c r="V320" s="392"/>
      <c r="W320" s="403"/>
      <c r="X320" s="403"/>
      <c r="Y320" s="403"/>
      <c r="Z320" s="364"/>
      <c r="AA320" s="365"/>
      <c r="AB320" s="366"/>
      <c r="AC320" s="176"/>
      <c r="AD320" s="176"/>
      <c r="AE320" s="176"/>
      <c r="AF320" s="176"/>
      <c r="AG320" s="176"/>
      <c r="AH320" s="176"/>
    </row>
    <row r="321" spans="1:34" ht="10.5" customHeight="1" x14ac:dyDescent="0.3">
      <c r="A321" s="553"/>
      <c r="B321" s="554"/>
      <c r="C321" s="554"/>
      <c r="D321" s="554"/>
      <c r="E321" s="554"/>
      <c r="F321" s="555"/>
      <c r="G321" s="120"/>
      <c r="H321" s="113"/>
      <c r="I321" s="114"/>
      <c r="J321" s="115"/>
      <c r="K321" s="116"/>
      <c r="L321" s="124"/>
      <c r="M321" s="113"/>
      <c r="N321" s="114"/>
      <c r="O321" s="115"/>
      <c r="P321" s="116"/>
      <c r="Q321" s="131"/>
      <c r="R321" s="239"/>
      <c r="S321" s="390"/>
      <c r="T321" s="391"/>
      <c r="U321" s="391"/>
      <c r="V321" s="392"/>
      <c r="W321" s="403"/>
      <c r="X321" s="403"/>
      <c r="Y321" s="403"/>
      <c r="Z321" s="364"/>
      <c r="AA321" s="365"/>
      <c r="AB321" s="366"/>
      <c r="AC321" s="176"/>
      <c r="AD321" s="176"/>
      <c r="AE321" s="176"/>
      <c r="AF321" s="176"/>
      <c r="AG321" s="176"/>
      <c r="AH321" s="176"/>
    </row>
    <row r="322" spans="1:34" ht="10.5" customHeight="1" x14ac:dyDescent="0.3">
      <c r="A322" s="553"/>
      <c r="B322" s="554"/>
      <c r="C322" s="554"/>
      <c r="D322" s="554"/>
      <c r="E322" s="554"/>
      <c r="F322" s="555"/>
      <c r="G322" s="81"/>
      <c r="H322" s="65"/>
      <c r="I322" s="65"/>
      <c r="J322" s="65"/>
      <c r="K322" s="65"/>
      <c r="L322" s="71"/>
      <c r="M322" s="65"/>
      <c r="N322" s="65"/>
      <c r="O322" s="65"/>
      <c r="P322" s="65"/>
      <c r="Q322" s="128"/>
      <c r="R322" s="239"/>
      <c r="S322" s="390"/>
      <c r="T322" s="391"/>
      <c r="U322" s="391"/>
      <c r="V322" s="392"/>
      <c r="W322" s="403"/>
      <c r="X322" s="403"/>
      <c r="Y322" s="403"/>
      <c r="Z322" s="364"/>
      <c r="AA322" s="365"/>
      <c r="AB322" s="366"/>
      <c r="AC322" s="176"/>
      <c r="AD322" s="176"/>
      <c r="AE322" s="176"/>
      <c r="AF322" s="176"/>
      <c r="AG322" s="176"/>
      <c r="AH322" s="176"/>
    </row>
    <row r="323" spans="1:34" ht="18" customHeight="1" x14ac:dyDescent="0.3">
      <c r="A323" s="553"/>
      <c r="B323" s="554"/>
      <c r="C323" s="554"/>
      <c r="D323" s="554"/>
      <c r="E323" s="554"/>
      <c r="F323" s="555"/>
      <c r="G323" s="120"/>
      <c r="H323" s="465" t="s">
        <v>183</v>
      </c>
      <c r="I323" s="466"/>
      <c r="J323" s="466"/>
      <c r="K323" s="467"/>
      <c r="L323" s="124"/>
      <c r="M323" s="465" t="s">
        <v>184</v>
      </c>
      <c r="N323" s="466"/>
      <c r="O323" s="466"/>
      <c r="P323" s="467"/>
      <c r="Q323" s="128"/>
      <c r="R323" s="239"/>
      <c r="S323" s="390"/>
      <c r="T323" s="391"/>
      <c r="U323" s="391"/>
      <c r="V323" s="392"/>
      <c r="W323" s="403"/>
      <c r="X323" s="403"/>
      <c r="Y323" s="403"/>
      <c r="Z323" s="364"/>
      <c r="AA323" s="365"/>
      <c r="AB323" s="366"/>
      <c r="AC323" s="176"/>
      <c r="AD323" s="176"/>
      <c r="AE323" s="176"/>
      <c r="AF323" s="176"/>
      <c r="AG323" s="176"/>
      <c r="AH323" s="176"/>
    </row>
    <row r="324" spans="1:34" ht="18" customHeight="1" x14ac:dyDescent="0.3">
      <c r="A324" s="553"/>
      <c r="B324" s="554"/>
      <c r="C324" s="554"/>
      <c r="D324" s="554"/>
      <c r="E324" s="554"/>
      <c r="F324" s="555"/>
      <c r="G324" s="122"/>
      <c r="H324" s="52"/>
      <c r="I324" s="384" t="s">
        <v>68</v>
      </c>
      <c r="J324" s="386"/>
      <c r="K324" s="55"/>
      <c r="L324" s="71"/>
      <c r="M324" s="52"/>
      <c r="N324" s="384" t="s">
        <v>68</v>
      </c>
      <c r="O324" s="386"/>
      <c r="P324" s="55"/>
      <c r="Q324" s="128"/>
      <c r="R324" s="239"/>
      <c r="S324" s="43"/>
      <c r="T324" s="370" t="s">
        <v>68</v>
      </c>
      <c r="U324" s="371"/>
      <c r="V324" s="50"/>
      <c r="W324" s="403"/>
      <c r="X324" s="403"/>
      <c r="Y324" s="403"/>
      <c r="Z324" s="364"/>
      <c r="AA324" s="365"/>
      <c r="AB324" s="366"/>
      <c r="AC324" s="176"/>
      <c r="AD324" s="176"/>
      <c r="AE324" s="176"/>
      <c r="AF324" s="176"/>
      <c r="AG324" s="176"/>
      <c r="AH324" s="176"/>
    </row>
    <row r="325" spans="1:34" ht="10.5" customHeight="1" x14ac:dyDescent="0.3">
      <c r="A325" s="553"/>
      <c r="B325" s="554"/>
      <c r="C325" s="554"/>
      <c r="D325" s="554"/>
      <c r="E325" s="554"/>
      <c r="F325" s="555"/>
      <c r="G325" s="122"/>
      <c r="H325" s="113"/>
      <c r="I325" s="114"/>
      <c r="J325" s="115"/>
      <c r="K325" s="116"/>
      <c r="L325" s="124"/>
      <c r="M325" s="113"/>
      <c r="N325" s="114"/>
      <c r="O325" s="115"/>
      <c r="P325" s="116"/>
      <c r="Q325" s="128"/>
      <c r="R325" s="239"/>
      <c r="S325" s="43"/>
      <c r="T325" s="48"/>
      <c r="U325" s="48"/>
      <c r="V325" s="50"/>
      <c r="W325" s="403"/>
      <c r="X325" s="403"/>
      <c r="Y325" s="403"/>
      <c r="Z325" s="364"/>
      <c r="AA325" s="365"/>
      <c r="AB325" s="366"/>
      <c r="AC325" s="176"/>
      <c r="AD325" s="176"/>
      <c r="AE325" s="176">
        <f>T325</f>
        <v>0</v>
      </c>
      <c r="AF325" s="176">
        <f>T325</f>
        <v>0</v>
      </c>
      <c r="AG325" s="176"/>
      <c r="AH325" s="176"/>
    </row>
    <row r="326" spans="1:34" ht="10.5" customHeight="1" x14ac:dyDescent="0.3">
      <c r="A326" s="553"/>
      <c r="B326" s="554"/>
      <c r="C326" s="554"/>
      <c r="D326" s="554"/>
      <c r="E326" s="554"/>
      <c r="F326" s="555"/>
      <c r="G326" s="122"/>
      <c r="H326" s="135"/>
      <c r="I326" s="135"/>
      <c r="J326" s="136"/>
      <c r="K326" s="136"/>
      <c r="L326" s="124"/>
      <c r="M326" s="135"/>
      <c r="N326" s="135"/>
      <c r="O326" s="136"/>
      <c r="P326" s="136"/>
      <c r="Q326" s="128"/>
      <c r="R326" s="239"/>
      <c r="S326" s="390"/>
      <c r="T326" s="391"/>
      <c r="U326" s="391"/>
      <c r="V326" s="392"/>
      <c r="W326" s="403"/>
      <c r="X326" s="403"/>
      <c r="Y326" s="403"/>
      <c r="Z326" s="364"/>
      <c r="AA326" s="365"/>
      <c r="AB326" s="366"/>
      <c r="AC326" s="176"/>
      <c r="AD326" s="176"/>
      <c r="AE326" s="176"/>
      <c r="AF326" s="176"/>
      <c r="AG326" s="176"/>
      <c r="AH326" s="176"/>
    </row>
    <row r="327" spans="1:34" ht="18" customHeight="1" x14ac:dyDescent="0.3">
      <c r="A327" s="553"/>
      <c r="B327" s="554"/>
      <c r="C327" s="554"/>
      <c r="D327" s="554"/>
      <c r="E327" s="554"/>
      <c r="F327" s="555"/>
      <c r="G327" s="122"/>
      <c r="H327" s="465" t="s">
        <v>185</v>
      </c>
      <c r="I327" s="466"/>
      <c r="J327" s="466"/>
      <c r="K327" s="467"/>
      <c r="L327" s="124"/>
      <c r="M327" s="465" t="s">
        <v>186</v>
      </c>
      <c r="N327" s="466"/>
      <c r="O327" s="466"/>
      <c r="P327" s="467"/>
      <c r="Q327" s="128"/>
      <c r="R327" s="239"/>
      <c r="S327" s="390"/>
      <c r="T327" s="391"/>
      <c r="U327" s="391"/>
      <c r="V327" s="392"/>
      <c r="W327" s="403"/>
      <c r="X327" s="403"/>
      <c r="Y327" s="403"/>
      <c r="Z327" s="364"/>
      <c r="AA327" s="365"/>
      <c r="AB327" s="366"/>
      <c r="AC327" s="176"/>
      <c r="AD327" s="176"/>
      <c r="AE327" s="176"/>
      <c r="AF327" s="176"/>
      <c r="AG327" s="176"/>
      <c r="AH327" s="176"/>
    </row>
    <row r="328" spans="1:34" ht="18" customHeight="1" x14ac:dyDescent="0.3">
      <c r="A328" s="553"/>
      <c r="B328" s="554"/>
      <c r="C328" s="554"/>
      <c r="D328" s="554"/>
      <c r="E328" s="554"/>
      <c r="F328" s="555"/>
      <c r="G328" s="122"/>
      <c r="H328" s="52"/>
      <c r="I328" s="384" t="s">
        <v>68</v>
      </c>
      <c r="J328" s="386"/>
      <c r="K328" s="55"/>
      <c r="L328" s="124"/>
      <c r="M328" s="52"/>
      <c r="N328" s="384" t="s">
        <v>68</v>
      </c>
      <c r="O328" s="386"/>
      <c r="P328" s="55"/>
      <c r="Q328" s="128"/>
      <c r="R328" s="239"/>
      <c r="S328" s="390"/>
      <c r="T328" s="391"/>
      <c r="U328" s="391"/>
      <c r="V328" s="392"/>
      <c r="W328" s="403"/>
      <c r="X328" s="403"/>
      <c r="Y328" s="403"/>
      <c r="Z328" s="364"/>
      <c r="AA328" s="365"/>
      <c r="AB328" s="366"/>
      <c r="AC328" s="176"/>
      <c r="AD328" s="176"/>
      <c r="AE328" s="176"/>
      <c r="AF328" s="176"/>
      <c r="AG328" s="176"/>
      <c r="AH328" s="176"/>
    </row>
    <row r="329" spans="1:34" ht="10.5" customHeight="1" x14ac:dyDescent="0.3">
      <c r="A329" s="553"/>
      <c r="B329" s="554"/>
      <c r="C329" s="554"/>
      <c r="D329" s="554"/>
      <c r="E329" s="554"/>
      <c r="F329" s="555"/>
      <c r="G329" s="122"/>
      <c r="H329" s="113"/>
      <c r="I329" s="114"/>
      <c r="J329" s="115"/>
      <c r="K329" s="116"/>
      <c r="L329" s="124"/>
      <c r="M329" s="113"/>
      <c r="N329" s="114"/>
      <c r="O329" s="115"/>
      <c r="P329" s="116"/>
      <c r="Q329" s="128"/>
      <c r="R329" s="239"/>
      <c r="S329" s="390"/>
      <c r="T329" s="391"/>
      <c r="U329" s="391"/>
      <c r="V329" s="392"/>
      <c r="W329" s="403"/>
      <c r="X329" s="403"/>
      <c r="Y329" s="403"/>
      <c r="Z329" s="364"/>
      <c r="AA329" s="365"/>
      <c r="AB329" s="366"/>
      <c r="AC329" s="176"/>
      <c r="AD329" s="176"/>
      <c r="AE329" s="176"/>
      <c r="AF329" s="176"/>
      <c r="AG329" s="176"/>
      <c r="AH329" s="176"/>
    </row>
    <row r="330" spans="1:34" ht="10.5" customHeight="1" x14ac:dyDescent="0.3">
      <c r="A330" s="553"/>
      <c r="B330" s="554"/>
      <c r="C330" s="554"/>
      <c r="D330" s="554"/>
      <c r="E330" s="554"/>
      <c r="F330" s="555"/>
      <c r="G330" s="122"/>
      <c r="H330" s="124"/>
      <c r="I330" s="124"/>
      <c r="J330" s="125"/>
      <c r="K330" s="125"/>
      <c r="L330" s="124"/>
      <c r="M330" s="124"/>
      <c r="N330" s="124"/>
      <c r="O330" s="125"/>
      <c r="P330" s="125"/>
      <c r="Q330" s="128"/>
      <c r="R330" s="239"/>
      <c r="S330" s="390"/>
      <c r="T330" s="391"/>
      <c r="U330" s="391"/>
      <c r="V330" s="392"/>
      <c r="W330" s="403"/>
      <c r="X330" s="403"/>
      <c r="Y330" s="403"/>
      <c r="Z330" s="364"/>
      <c r="AA330" s="365"/>
      <c r="AB330" s="366"/>
      <c r="AC330" s="176"/>
      <c r="AD330" s="176"/>
      <c r="AE330" s="176"/>
      <c r="AF330" s="176"/>
      <c r="AG330" s="176"/>
      <c r="AH330" s="176"/>
    </row>
    <row r="331" spans="1:34" ht="18" customHeight="1" x14ac:dyDescent="0.3">
      <c r="A331" s="553"/>
      <c r="B331" s="554"/>
      <c r="C331" s="554"/>
      <c r="D331" s="554"/>
      <c r="E331" s="554"/>
      <c r="F331" s="555"/>
      <c r="G331" s="122"/>
      <c r="H331" s="124"/>
      <c r="I331" s="124"/>
      <c r="J331" s="125"/>
      <c r="K331" s="125"/>
      <c r="L331" s="124"/>
      <c r="M331" s="465" t="s">
        <v>187</v>
      </c>
      <c r="N331" s="466"/>
      <c r="O331" s="466"/>
      <c r="P331" s="467"/>
      <c r="Q331" s="128"/>
      <c r="R331" s="239"/>
      <c r="S331" s="390"/>
      <c r="T331" s="391"/>
      <c r="U331" s="391"/>
      <c r="V331" s="392"/>
      <c r="W331" s="403"/>
      <c r="X331" s="403"/>
      <c r="Y331" s="403"/>
      <c r="Z331" s="364"/>
      <c r="AA331" s="365"/>
      <c r="AB331" s="366"/>
      <c r="AC331" s="176"/>
      <c r="AD331" s="176"/>
      <c r="AE331" s="176"/>
      <c r="AF331" s="176"/>
      <c r="AG331" s="176"/>
      <c r="AH331" s="176"/>
    </row>
    <row r="332" spans="1:34" ht="18" customHeight="1" x14ac:dyDescent="0.3">
      <c r="A332" s="553"/>
      <c r="B332" s="554"/>
      <c r="C332" s="554"/>
      <c r="D332" s="554"/>
      <c r="E332" s="554"/>
      <c r="F332" s="555"/>
      <c r="G332" s="122"/>
      <c r="H332" s="124"/>
      <c r="I332" s="124"/>
      <c r="J332" s="125"/>
      <c r="K332" s="125"/>
      <c r="L332" s="124"/>
      <c r="M332" s="52"/>
      <c r="N332" s="384" t="s">
        <v>68</v>
      </c>
      <c r="O332" s="386"/>
      <c r="P332" s="55"/>
      <c r="Q332" s="128"/>
      <c r="R332" s="239"/>
      <c r="S332" s="390"/>
      <c r="T332" s="391"/>
      <c r="U332" s="391"/>
      <c r="V332" s="392"/>
      <c r="W332" s="403"/>
      <c r="X332" s="403"/>
      <c r="Y332" s="403"/>
      <c r="Z332" s="364"/>
      <c r="AA332" s="365"/>
      <c r="AB332" s="366"/>
      <c r="AC332" s="176"/>
      <c r="AD332" s="176"/>
      <c r="AE332" s="176"/>
      <c r="AF332" s="176"/>
      <c r="AG332" s="176"/>
      <c r="AH332" s="176"/>
    </row>
    <row r="333" spans="1:34" ht="10.5" customHeight="1" x14ac:dyDescent="0.3">
      <c r="A333" s="556"/>
      <c r="B333" s="557"/>
      <c r="C333" s="557"/>
      <c r="D333" s="557"/>
      <c r="E333" s="557"/>
      <c r="F333" s="558"/>
      <c r="G333" s="122"/>
      <c r="H333" s="124"/>
      <c r="I333" s="124"/>
      <c r="J333" s="125"/>
      <c r="K333" s="125"/>
      <c r="L333" s="124"/>
      <c r="M333" s="113"/>
      <c r="N333" s="114"/>
      <c r="O333" s="115"/>
      <c r="P333" s="116"/>
      <c r="Q333" s="128"/>
      <c r="R333" s="239"/>
      <c r="S333" s="390"/>
      <c r="T333" s="391"/>
      <c r="U333" s="391"/>
      <c r="V333" s="392"/>
      <c r="W333" s="403"/>
      <c r="X333" s="403"/>
      <c r="Y333" s="403"/>
      <c r="Z333" s="364"/>
      <c r="AA333" s="365"/>
      <c r="AB333" s="366"/>
      <c r="AC333" s="176"/>
      <c r="AD333" s="176"/>
      <c r="AE333" s="176"/>
      <c r="AF333" s="176"/>
      <c r="AG333" s="176"/>
      <c r="AH333" s="176"/>
    </row>
    <row r="334" spans="1:34" ht="10.5" customHeight="1" x14ac:dyDescent="0.3">
      <c r="A334" s="484" t="s">
        <v>190</v>
      </c>
      <c r="B334" s="484"/>
      <c r="C334" s="484"/>
      <c r="D334" s="484"/>
      <c r="E334" s="484"/>
      <c r="F334" s="484"/>
      <c r="G334" s="123"/>
      <c r="H334" s="126"/>
      <c r="I334" s="126"/>
      <c r="J334" s="126"/>
      <c r="K334" s="126"/>
      <c r="L334" s="127"/>
      <c r="M334" s="127"/>
      <c r="N334" s="127"/>
      <c r="O334" s="127"/>
      <c r="P334" s="127"/>
      <c r="Q334" s="129"/>
      <c r="R334" s="239"/>
      <c r="S334" s="393"/>
      <c r="T334" s="394"/>
      <c r="U334" s="394"/>
      <c r="V334" s="395"/>
      <c r="W334" s="403"/>
      <c r="X334" s="403"/>
      <c r="Y334" s="403"/>
      <c r="Z334" s="364"/>
      <c r="AA334" s="365"/>
      <c r="AB334" s="366"/>
      <c r="AC334" s="176"/>
      <c r="AD334" s="176"/>
      <c r="AE334" s="176"/>
      <c r="AF334" s="176"/>
      <c r="AG334" s="176"/>
      <c r="AH334" s="176"/>
    </row>
    <row r="335" spans="1:34" ht="18" hidden="1" customHeight="1" outlineLevel="1" x14ac:dyDescent="0.3">
      <c r="A335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35" s="551"/>
      <c r="C335" s="551"/>
      <c r="D335" s="551"/>
      <c r="E335" s="551"/>
      <c r="F335" s="552"/>
      <c r="G335" s="548" t="s">
        <v>177</v>
      </c>
      <c r="H335" s="549"/>
      <c r="I335" s="549"/>
      <c r="J335" s="549"/>
      <c r="K335" s="501"/>
      <c r="L335" s="501"/>
      <c r="M335" s="501"/>
      <c r="N335" s="502" t="s">
        <v>191</v>
      </c>
      <c r="O335" s="502"/>
      <c r="P335" s="502"/>
      <c r="Q335" s="503"/>
      <c r="R335" s="239"/>
      <c r="S335" s="387"/>
      <c r="T335" s="388"/>
      <c r="U335" s="388"/>
      <c r="V335" s="389"/>
      <c r="W335" s="403"/>
      <c r="X335" s="403"/>
      <c r="Y335" s="403"/>
      <c r="Z335" s="364"/>
      <c r="AA335" s="365"/>
      <c r="AB335" s="366"/>
      <c r="AC335" s="176"/>
      <c r="AD335" s="176"/>
      <c r="AE335" s="176"/>
      <c r="AF335" s="176"/>
      <c r="AG335" s="176"/>
      <c r="AH335" s="176"/>
    </row>
    <row r="336" spans="1:34" ht="18" hidden="1" customHeight="1" outlineLevel="1" x14ac:dyDescent="0.3">
      <c r="A336" s="553"/>
      <c r="B336" s="554"/>
      <c r="C336" s="554"/>
      <c r="D336" s="554"/>
      <c r="E336" s="554"/>
      <c r="F336" s="555"/>
      <c r="G336" s="504" t="s">
        <v>179</v>
      </c>
      <c r="H336" s="505"/>
      <c r="I336" s="505"/>
      <c r="J336" s="505"/>
      <c r="K336" s="506"/>
      <c r="L336" s="103"/>
      <c r="M336" s="507" t="s">
        <v>180</v>
      </c>
      <c r="N336" s="508"/>
      <c r="O336" s="508"/>
      <c r="P336" s="508"/>
      <c r="Q336" s="509"/>
      <c r="R336" s="239"/>
      <c r="S336" s="390"/>
      <c r="T336" s="391"/>
      <c r="U336" s="391"/>
      <c r="V336" s="392"/>
      <c r="W336" s="403"/>
      <c r="X336" s="403"/>
      <c r="Y336" s="403"/>
      <c r="Z336" s="364"/>
      <c r="AA336" s="365"/>
      <c r="AB336" s="366"/>
      <c r="AC336" s="176"/>
      <c r="AD336" s="176"/>
      <c r="AE336" s="176"/>
      <c r="AF336" s="176"/>
      <c r="AG336" s="176"/>
      <c r="AH336" s="176"/>
    </row>
    <row r="337" spans="1:34" ht="10.5" hidden="1" customHeight="1" outlineLevel="1" x14ac:dyDescent="0.3">
      <c r="A337" s="553"/>
      <c r="B337" s="554"/>
      <c r="C337" s="554"/>
      <c r="D337" s="554"/>
      <c r="E337" s="554"/>
      <c r="F337" s="555"/>
      <c r="G337" s="119"/>
      <c r="H337" s="132"/>
      <c r="I337" s="132"/>
      <c r="J337" s="132"/>
      <c r="K337" s="132"/>
      <c r="L337" s="133"/>
      <c r="M337" s="132"/>
      <c r="N337" s="132"/>
      <c r="O337" s="133"/>
      <c r="P337" s="132"/>
      <c r="Q337" s="130"/>
      <c r="R337" s="239"/>
      <c r="S337" s="390"/>
      <c r="T337" s="391"/>
      <c r="U337" s="391"/>
      <c r="V337" s="392"/>
      <c r="W337" s="403"/>
      <c r="X337" s="403"/>
      <c r="Y337" s="403"/>
      <c r="Z337" s="364"/>
      <c r="AA337" s="365"/>
      <c r="AB337" s="366"/>
      <c r="AC337" s="176"/>
      <c r="AD337" s="176"/>
      <c r="AE337" s="176"/>
      <c r="AF337" s="176"/>
      <c r="AG337" s="176"/>
      <c r="AH337" s="176"/>
    </row>
    <row r="338" spans="1:34" ht="18" hidden="1" customHeight="1" outlineLevel="1" x14ac:dyDescent="0.3">
      <c r="A338" s="553"/>
      <c r="B338" s="554"/>
      <c r="C338" s="554"/>
      <c r="D338" s="554"/>
      <c r="E338" s="554"/>
      <c r="F338" s="555"/>
      <c r="G338" s="120"/>
      <c r="H338" s="465" t="s">
        <v>181</v>
      </c>
      <c r="I338" s="466"/>
      <c r="J338" s="466"/>
      <c r="K338" s="467"/>
      <c r="L338" s="124"/>
      <c r="M338" s="465" t="s">
        <v>182</v>
      </c>
      <c r="N338" s="466"/>
      <c r="O338" s="466"/>
      <c r="P338" s="467"/>
      <c r="Q338" s="60"/>
      <c r="R338" s="239"/>
      <c r="S338" s="390"/>
      <c r="T338" s="391"/>
      <c r="U338" s="391"/>
      <c r="V338" s="392"/>
      <c r="W338" s="403"/>
      <c r="X338" s="403"/>
      <c r="Y338" s="403"/>
      <c r="Z338" s="364"/>
      <c r="AA338" s="365"/>
      <c r="AB338" s="366"/>
      <c r="AC338" s="176"/>
      <c r="AD338" s="176"/>
      <c r="AE338" s="176"/>
      <c r="AF338" s="176"/>
      <c r="AG338" s="176"/>
      <c r="AH338" s="176"/>
    </row>
    <row r="339" spans="1:34" ht="18" hidden="1" customHeight="1" outlineLevel="1" x14ac:dyDescent="0.3">
      <c r="A339" s="553"/>
      <c r="B339" s="554"/>
      <c r="C339" s="554"/>
      <c r="D339" s="554"/>
      <c r="E339" s="554"/>
      <c r="F339" s="555"/>
      <c r="G339" s="121"/>
      <c r="H339" s="52"/>
      <c r="I339" s="384" t="s">
        <v>68</v>
      </c>
      <c r="J339" s="386"/>
      <c r="K339" s="55"/>
      <c r="L339" s="134"/>
      <c r="M339" s="52"/>
      <c r="N339" s="384" t="s">
        <v>68</v>
      </c>
      <c r="O339" s="386"/>
      <c r="P339" s="55"/>
      <c r="Q339" s="60"/>
      <c r="R339" s="239"/>
      <c r="S339" s="390"/>
      <c r="T339" s="391"/>
      <c r="U339" s="391"/>
      <c r="V339" s="392"/>
      <c r="W339" s="403"/>
      <c r="X339" s="403"/>
      <c r="Y339" s="403"/>
      <c r="Z339" s="364"/>
      <c r="AA339" s="365"/>
      <c r="AB339" s="366"/>
      <c r="AC339" s="176"/>
      <c r="AD339" s="176"/>
      <c r="AE339" s="176"/>
      <c r="AF339" s="176"/>
      <c r="AG339" s="176"/>
      <c r="AH339" s="176"/>
    </row>
    <row r="340" spans="1:34" ht="10.5" hidden="1" customHeight="1" outlineLevel="1" x14ac:dyDescent="0.3">
      <c r="A340" s="553"/>
      <c r="B340" s="554"/>
      <c r="C340" s="554"/>
      <c r="D340" s="554"/>
      <c r="E340" s="554"/>
      <c r="F340" s="555"/>
      <c r="G340" s="120"/>
      <c r="H340" s="113"/>
      <c r="I340" s="114"/>
      <c r="J340" s="115"/>
      <c r="K340" s="116"/>
      <c r="L340" s="124"/>
      <c r="M340" s="113"/>
      <c r="N340" s="114"/>
      <c r="O340" s="115"/>
      <c r="P340" s="116"/>
      <c r="Q340" s="131"/>
      <c r="R340" s="239"/>
      <c r="S340" s="390"/>
      <c r="T340" s="391"/>
      <c r="U340" s="391"/>
      <c r="V340" s="392"/>
      <c r="W340" s="403"/>
      <c r="X340" s="403"/>
      <c r="Y340" s="403"/>
      <c r="Z340" s="364"/>
      <c r="AA340" s="365"/>
      <c r="AB340" s="366"/>
      <c r="AC340" s="176"/>
      <c r="AD340" s="176"/>
      <c r="AE340" s="176"/>
      <c r="AF340" s="176"/>
      <c r="AG340" s="176"/>
      <c r="AH340" s="176"/>
    </row>
    <row r="341" spans="1:34" ht="10.5" hidden="1" customHeight="1" outlineLevel="1" x14ac:dyDescent="0.3">
      <c r="A341" s="553"/>
      <c r="B341" s="554"/>
      <c r="C341" s="554"/>
      <c r="D341" s="554"/>
      <c r="E341" s="554"/>
      <c r="F341" s="555"/>
      <c r="G341" s="81"/>
      <c r="H341" s="65"/>
      <c r="I341" s="65"/>
      <c r="J341" s="65"/>
      <c r="K341" s="65"/>
      <c r="L341" s="71"/>
      <c r="M341" s="65"/>
      <c r="N341" s="65"/>
      <c r="O341" s="65"/>
      <c r="P341" s="65"/>
      <c r="Q341" s="128"/>
      <c r="R341" s="239"/>
      <c r="S341" s="390"/>
      <c r="T341" s="391"/>
      <c r="U341" s="391"/>
      <c r="V341" s="392"/>
      <c r="W341" s="403"/>
      <c r="X341" s="403"/>
      <c r="Y341" s="403"/>
      <c r="Z341" s="364"/>
      <c r="AA341" s="365"/>
      <c r="AB341" s="366"/>
      <c r="AC341" s="176"/>
      <c r="AD341" s="176"/>
      <c r="AE341" s="176"/>
      <c r="AF341" s="176"/>
      <c r="AG341" s="176"/>
      <c r="AH341" s="176"/>
    </row>
    <row r="342" spans="1:34" ht="18" hidden="1" customHeight="1" outlineLevel="1" x14ac:dyDescent="0.3">
      <c r="A342" s="553"/>
      <c r="B342" s="554"/>
      <c r="C342" s="554"/>
      <c r="D342" s="554"/>
      <c r="E342" s="554"/>
      <c r="F342" s="555"/>
      <c r="G342" s="120"/>
      <c r="H342" s="465" t="s">
        <v>183</v>
      </c>
      <c r="I342" s="466"/>
      <c r="J342" s="466"/>
      <c r="K342" s="467"/>
      <c r="L342" s="124"/>
      <c r="M342" s="465" t="s">
        <v>184</v>
      </c>
      <c r="N342" s="466"/>
      <c r="O342" s="466"/>
      <c r="P342" s="467"/>
      <c r="Q342" s="128"/>
      <c r="R342" s="239"/>
      <c r="S342" s="390"/>
      <c r="T342" s="391"/>
      <c r="U342" s="391"/>
      <c r="V342" s="392"/>
      <c r="W342" s="403"/>
      <c r="X342" s="403"/>
      <c r="Y342" s="403"/>
      <c r="Z342" s="364"/>
      <c r="AA342" s="365"/>
      <c r="AB342" s="366"/>
      <c r="AC342" s="176"/>
      <c r="AD342" s="176"/>
      <c r="AE342" s="176"/>
      <c r="AF342" s="176"/>
      <c r="AG342" s="176"/>
      <c r="AH342" s="176"/>
    </row>
    <row r="343" spans="1:34" ht="18" hidden="1" customHeight="1" outlineLevel="1" x14ac:dyDescent="0.3">
      <c r="A343" s="553"/>
      <c r="B343" s="554"/>
      <c r="C343" s="554"/>
      <c r="D343" s="554"/>
      <c r="E343" s="554"/>
      <c r="F343" s="555"/>
      <c r="G343" s="122"/>
      <c r="H343" s="52"/>
      <c r="I343" s="384" t="s">
        <v>68</v>
      </c>
      <c r="J343" s="386"/>
      <c r="K343" s="55"/>
      <c r="L343" s="71"/>
      <c r="M343" s="52"/>
      <c r="N343" s="384" t="s">
        <v>68</v>
      </c>
      <c r="O343" s="386"/>
      <c r="P343" s="55"/>
      <c r="Q343" s="128"/>
      <c r="R343" s="239"/>
      <c r="S343" s="43"/>
      <c r="T343" s="370" t="s">
        <v>68</v>
      </c>
      <c r="U343" s="371"/>
      <c r="V343" s="50"/>
      <c r="W343" s="403"/>
      <c r="X343" s="403"/>
      <c r="Y343" s="403"/>
      <c r="Z343" s="364"/>
      <c r="AA343" s="365"/>
      <c r="AB343" s="366"/>
      <c r="AC343" s="176"/>
      <c r="AD343" s="176"/>
      <c r="AE343" s="176"/>
      <c r="AF343" s="176"/>
      <c r="AG343" s="176"/>
      <c r="AH343" s="176"/>
    </row>
    <row r="344" spans="1:34" ht="10.5" hidden="1" customHeight="1" outlineLevel="1" x14ac:dyDescent="0.3">
      <c r="A344" s="553"/>
      <c r="B344" s="554"/>
      <c r="C344" s="554"/>
      <c r="D344" s="554"/>
      <c r="E344" s="554"/>
      <c r="F344" s="555"/>
      <c r="G344" s="122"/>
      <c r="H344" s="113"/>
      <c r="I344" s="114"/>
      <c r="J344" s="115"/>
      <c r="K344" s="116"/>
      <c r="L344" s="124"/>
      <c r="M344" s="113"/>
      <c r="N344" s="114"/>
      <c r="O344" s="115"/>
      <c r="P344" s="116"/>
      <c r="Q344" s="128"/>
      <c r="R344" s="239"/>
      <c r="S344" s="43"/>
      <c r="T344" s="48"/>
      <c r="U344" s="48"/>
      <c r="V344" s="50"/>
      <c r="W344" s="403"/>
      <c r="X344" s="403"/>
      <c r="Y344" s="403"/>
      <c r="Z344" s="364"/>
      <c r="AA344" s="365"/>
      <c r="AB344" s="366"/>
      <c r="AC344" s="176"/>
      <c r="AD344" s="176"/>
      <c r="AE344" s="176">
        <f>T344</f>
        <v>0</v>
      </c>
      <c r="AF344" s="176">
        <f>T344</f>
        <v>0</v>
      </c>
      <c r="AG344" s="176"/>
      <c r="AH344" s="176"/>
    </row>
    <row r="345" spans="1:34" ht="10.5" hidden="1" customHeight="1" outlineLevel="1" x14ac:dyDescent="0.3">
      <c r="A345" s="553"/>
      <c r="B345" s="554"/>
      <c r="C345" s="554"/>
      <c r="D345" s="554"/>
      <c r="E345" s="554"/>
      <c r="F345" s="555"/>
      <c r="G345" s="122"/>
      <c r="H345" s="135"/>
      <c r="I345" s="135"/>
      <c r="J345" s="136"/>
      <c r="K345" s="136"/>
      <c r="L345" s="124"/>
      <c r="M345" s="135"/>
      <c r="N345" s="135"/>
      <c r="O345" s="136"/>
      <c r="P345" s="136"/>
      <c r="Q345" s="128"/>
      <c r="R345" s="239"/>
      <c r="S345" s="390"/>
      <c r="T345" s="391"/>
      <c r="U345" s="391"/>
      <c r="V345" s="392"/>
      <c r="W345" s="403"/>
      <c r="X345" s="403"/>
      <c r="Y345" s="403"/>
      <c r="Z345" s="364"/>
      <c r="AA345" s="365"/>
      <c r="AB345" s="366"/>
      <c r="AC345" s="176"/>
      <c r="AD345" s="176"/>
      <c r="AE345" s="176"/>
      <c r="AF345" s="176"/>
      <c r="AG345" s="176"/>
      <c r="AH345" s="176"/>
    </row>
    <row r="346" spans="1:34" ht="18" hidden="1" customHeight="1" outlineLevel="1" x14ac:dyDescent="0.3">
      <c r="A346" s="553"/>
      <c r="B346" s="554"/>
      <c r="C346" s="554"/>
      <c r="D346" s="554"/>
      <c r="E346" s="554"/>
      <c r="F346" s="555"/>
      <c r="G346" s="122"/>
      <c r="H346" s="465" t="s">
        <v>185</v>
      </c>
      <c r="I346" s="466"/>
      <c r="J346" s="466"/>
      <c r="K346" s="467"/>
      <c r="L346" s="124"/>
      <c r="M346" s="465" t="s">
        <v>186</v>
      </c>
      <c r="N346" s="466"/>
      <c r="O346" s="466"/>
      <c r="P346" s="467"/>
      <c r="Q346" s="128"/>
      <c r="R346" s="239"/>
      <c r="S346" s="390"/>
      <c r="T346" s="391"/>
      <c r="U346" s="391"/>
      <c r="V346" s="392"/>
      <c r="W346" s="403"/>
      <c r="X346" s="403"/>
      <c r="Y346" s="403"/>
      <c r="Z346" s="364"/>
      <c r="AA346" s="365"/>
      <c r="AB346" s="366"/>
      <c r="AC346" s="176"/>
      <c r="AD346" s="176"/>
      <c r="AE346" s="176"/>
      <c r="AF346" s="176"/>
      <c r="AG346" s="176"/>
      <c r="AH346" s="176"/>
    </row>
    <row r="347" spans="1:34" ht="18" hidden="1" customHeight="1" outlineLevel="1" x14ac:dyDescent="0.3">
      <c r="A347" s="553"/>
      <c r="B347" s="554"/>
      <c r="C347" s="554"/>
      <c r="D347" s="554"/>
      <c r="E347" s="554"/>
      <c r="F347" s="555"/>
      <c r="G347" s="122"/>
      <c r="H347" s="52"/>
      <c r="I347" s="384" t="s">
        <v>68</v>
      </c>
      <c r="J347" s="386"/>
      <c r="K347" s="55"/>
      <c r="L347" s="124"/>
      <c r="M347" s="52"/>
      <c r="N347" s="384" t="s">
        <v>68</v>
      </c>
      <c r="O347" s="386"/>
      <c r="P347" s="55"/>
      <c r="Q347" s="128"/>
      <c r="R347" s="239"/>
      <c r="S347" s="390"/>
      <c r="T347" s="391"/>
      <c r="U347" s="391"/>
      <c r="V347" s="392"/>
      <c r="W347" s="403"/>
      <c r="X347" s="403"/>
      <c r="Y347" s="403"/>
      <c r="Z347" s="364"/>
      <c r="AA347" s="365"/>
      <c r="AB347" s="366"/>
      <c r="AC347" s="176"/>
      <c r="AD347" s="176"/>
      <c r="AE347" s="176"/>
      <c r="AF347" s="176"/>
      <c r="AG347" s="176"/>
      <c r="AH347" s="176"/>
    </row>
    <row r="348" spans="1:34" ht="10.5" hidden="1" customHeight="1" outlineLevel="1" x14ac:dyDescent="0.3">
      <c r="A348" s="553"/>
      <c r="B348" s="554"/>
      <c r="C348" s="554"/>
      <c r="D348" s="554"/>
      <c r="E348" s="554"/>
      <c r="F348" s="555"/>
      <c r="G348" s="122"/>
      <c r="H348" s="113"/>
      <c r="I348" s="114"/>
      <c r="J348" s="115"/>
      <c r="K348" s="116"/>
      <c r="L348" s="124"/>
      <c r="M348" s="113"/>
      <c r="N348" s="114"/>
      <c r="O348" s="115"/>
      <c r="P348" s="116"/>
      <c r="Q348" s="128"/>
      <c r="R348" s="239"/>
      <c r="S348" s="390"/>
      <c r="T348" s="391"/>
      <c r="U348" s="391"/>
      <c r="V348" s="392"/>
      <c r="W348" s="403"/>
      <c r="X348" s="403"/>
      <c r="Y348" s="403"/>
      <c r="Z348" s="364"/>
      <c r="AA348" s="365"/>
      <c r="AB348" s="366"/>
      <c r="AC348" s="176"/>
      <c r="AD348" s="176"/>
      <c r="AE348" s="176"/>
      <c r="AF348" s="176"/>
      <c r="AG348" s="176"/>
      <c r="AH348" s="176"/>
    </row>
    <row r="349" spans="1:34" ht="10.5" hidden="1" customHeight="1" outlineLevel="1" x14ac:dyDescent="0.3">
      <c r="A349" s="553"/>
      <c r="B349" s="554"/>
      <c r="C349" s="554"/>
      <c r="D349" s="554"/>
      <c r="E349" s="554"/>
      <c r="F349" s="555"/>
      <c r="G349" s="122"/>
      <c r="H349" s="124"/>
      <c r="I349" s="124"/>
      <c r="J349" s="125"/>
      <c r="K349" s="125"/>
      <c r="L349" s="124"/>
      <c r="M349" s="124"/>
      <c r="N349" s="124"/>
      <c r="O349" s="125"/>
      <c r="P349" s="125"/>
      <c r="Q349" s="128"/>
      <c r="R349" s="239"/>
      <c r="S349" s="390"/>
      <c r="T349" s="391"/>
      <c r="U349" s="391"/>
      <c r="V349" s="392"/>
      <c r="W349" s="403"/>
      <c r="X349" s="403"/>
      <c r="Y349" s="403"/>
      <c r="Z349" s="364"/>
      <c r="AA349" s="365"/>
      <c r="AB349" s="366"/>
      <c r="AC349" s="176"/>
      <c r="AD349" s="176"/>
      <c r="AE349" s="176"/>
      <c r="AF349" s="176"/>
      <c r="AG349" s="176"/>
      <c r="AH349" s="176"/>
    </row>
    <row r="350" spans="1:34" ht="18" hidden="1" customHeight="1" outlineLevel="1" x14ac:dyDescent="0.3">
      <c r="A350" s="553"/>
      <c r="B350" s="554"/>
      <c r="C350" s="554"/>
      <c r="D350" s="554"/>
      <c r="E350" s="554"/>
      <c r="F350" s="555"/>
      <c r="G350" s="122"/>
      <c r="H350" s="124"/>
      <c r="I350" s="124"/>
      <c r="J350" s="125"/>
      <c r="K350" s="125"/>
      <c r="L350" s="124"/>
      <c r="M350" s="465" t="s">
        <v>187</v>
      </c>
      <c r="N350" s="466"/>
      <c r="O350" s="466"/>
      <c r="P350" s="467"/>
      <c r="Q350" s="128"/>
      <c r="R350" s="239"/>
      <c r="S350" s="390"/>
      <c r="T350" s="391"/>
      <c r="U350" s="391"/>
      <c r="V350" s="392"/>
      <c r="W350" s="403"/>
      <c r="X350" s="403"/>
      <c r="Y350" s="403"/>
      <c r="Z350" s="364"/>
      <c r="AA350" s="365"/>
      <c r="AB350" s="366"/>
      <c r="AC350" s="176"/>
      <c r="AD350" s="176"/>
      <c r="AE350" s="176"/>
      <c r="AF350" s="176"/>
      <c r="AG350" s="176"/>
      <c r="AH350" s="176"/>
    </row>
    <row r="351" spans="1:34" ht="18" hidden="1" customHeight="1" outlineLevel="1" x14ac:dyDescent="0.3">
      <c r="A351" s="553"/>
      <c r="B351" s="554"/>
      <c r="C351" s="554"/>
      <c r="D351" s="554"/>
      <c r="E351" s="554"/>
      <c r="F351" s="555"/>
      <c r="G351" s="122"/>
      <c r="H351" s="124"/>
      <c r="I351" s="124"/>
      <c r="J351" s="125"/>
      <c r="K351" s="125"/>
      <c r="L351" s="124"/>
      <c r="M351" s="52"/>
      <c r="N351" s="384" t="s">
        <v>68</v>
      </c>
      <c r="O351" s="386"/>
      <c r="P351" s="55"/>
      <c r="Q351" s="128"/>
      <c r="R351" s="239"/>
      <c r="S351" s="390"/>
      <c r="T351" s="391"/>
      <c r="U351" s="391"/>
      <c r="V351" s="392"/>
      <c r="W351" s="403"/>
      <c r="X351" s="403"/>
      <c r="Y351" s="403"/>
      <c r="Z351" s="364"/>
      <c r="AA351" s="365"/>
      <c r="AB351" s="366"/>
      <c r="AC351" s="176"/>
      <c r="AD351" s="176"/>
      <c r="AE351" s="176"/>
      <c r="AF351" s="176"/>
      <c r="AG351" s="176"/>
      <c r="AH351" s="176"/>
    </row>
    <row r="352" spans="1:34" ht="10.5" hidden="1" customHeight="1" outlineLevel="1" x14ac:dyDescent="0.3">
      <c r="A352" s="553"/>
      <c r="B352" s="554"/>
      <c r="C352" s="554"/>
      <c r="D352" s="554"/>
      <c r="E352" s="554"/>
      <c r="F352" s="555"/>
      <c r="G352" s="122"/>
      <c r="H352" s="124"/>
      <c r="I352" s="124"/>
      <c r="J352" s="125"/>
      <c r="K352" s="125"/>
      <c r="L352" s="124"/>
      <c r="M352" s="113"/>
      <c r="N352" s="114"/>
      <c r="O352" s="115"/>
      <c r="P352" s="116"/>
      <c r="Q352" s="128"/>
      <c r="R352" s="239"/>
      <c r="S352" s="390"/>
      <c r="T352" s="391"/>
      <c r="U352" s="391"/>
      <c r="V352" s="392"/>
      <c r="W352" s="403"/>
      <c r="X352" s="403"/>
      <c r="Y352" s="403"/>
      <c r="Z352" s="364"/>
      <c r="AA352" s="365"/>
      <c r="AB352" s="366"/>
      <c r="AC352" s="176"/>
      <c r="AD352" s="176"/>
      <c r="AE352" s="176"/>
      <c r="AF352" s="176"/>
      <c r="AG352" s="176"/>
      <c r="AH352" s="176"/>
    </row>
    <row r="353" spans="1:34" ht="10.5" hidden="1" customHeight="1" outlineLevel="1" x14ac:dyDescent="0.3">
      <c r="A353" s="553"/>
      <c r="B353" s="554"/>
      <c r="C353" s="554"/>
      <c r="D353" s="554"/>
      <c r="E353" s="554"/>
      <c r="F353" s="555"/>
      <c r="G353" s="123"/>
      <c r="H353" s="126"/>
      <c r="I353" s="126"/>
      <c r="J353" s="126"/>
      <c r="K353" s="126"/>
      <c r="L353" s="127"/>
      <c r="M353" s="127"/>
      <c r="N353" s="127"/>
      <c r="O353" s="127"/>
      <c r="P353" s="127"/>
      <c r="Q353" s="129"/>
      <c r="R353" s="239"/>
      <c r="S353" s="393"/>
      <c r="T353" s="394"/>
      <c r="U353" s="394"/>
      <c r="V353" s="395"/>
      <c r="W353" s="403"/>
      <c r="X353" s="403"/>
      <c r="Y353" s="403"/>
      <c r="Z353" s="364"/>
      <c r="AA353" s="365"/>
      <c r="AB353" s="366"/>
      <c r="AC353" s="176"/>
      <c r="AD353" s="176"/>
      <c r="AE353" s="176"/>
      <c r="AF353" s="176"/>
      <c r="AG353" s="176"/>
      <c r="AH353" s="176"/>
    </row>
    <row r="354" spans="1:34" ht="18" hidden="1" customHeight="1" outlineLevel="1" x14ac:dyDescent="0.3">
      <c r="A354" s="553"/>
      <c r="B354" s="554"/>
      <c r="C354" s="554"/>
      <c r="D354" s="554"/>
      <c r="E354" s="554"/>
      <c r="F354" s="555"/>
      <c r="G354" s="548" t="s">
        <v>177</v>
      </c>
      <c r="H354" s="549"/>
      <c r="I354" s="549"/>
      <c r="J354" s="549"/>
      <c r="K354" s="501"/>
      <c r="L354" s="501"/>
      <c r="M354" s="501"/>
      <c r="N354" s="502" t="s">
        <v>192</v>
      </c>
      <c r="O354" s="502"/>
      <c r="P354" s="502"/>
      <c r="Q354" s="503"/>
      <c r="R354" s="239"/>
      <c r="S354" s="387"/>
      <c r="T354" s="388"/>
      <c r="U354" s="388"/>
      <c r="V354" s="389"/>
      <c r="W354" s="403"/>
      <c r="X354" s="403"/>
      <c r="Y354" s="403"/>
      <c r="Z354" s="364"/>
      <c r="AA354" s="365"/>
      <c r="AB354" s="366"/>
      <c r="AC354" s="176"/>
      <c r="AD354" s="176"/>
      <c r="AE354" s="176"/>
      <c r="AF354" s="176"/>
      <c r="AG354" s="176"/>
      <c r="AH354" s="176"/>
    </row>
    <row r="355" spans="1:34" ht="18" hidden="1" customHeight="1" outlineLevel="1" x14ac:dyDescent="0.3">
      <c r="A355" s="553"/>
      <c r="B355" s="554"/>
      <c r="C355" s="554"/>
      <c r="D355" s="554"/>
      <c r="E355" s="554"/>
      <c r="F355" s="555"/>
      <c r="G355" s="504" t="s">
        <v>179</v>
      </c>
      <c r="H355" s="505"/>
      <c r="I355" s="505"/>
      <c r="J355" s="505"/>
      <c r="K355" s="506"/>
      <c r="L355" s="103"/>
      <c r="M355" s="507" t="s">
        <v>180</v>
      </c>
      <c r="N355" s="508"/>
      <c r="O355" s="508"/>
      <c r="P355" s="508"/>
      <c r="Q355" s="509"/>
      <c r="R355" s="239"/>
      <c r="S355" s="390"/>
      <c r="T355" s="391"/>
      <c r="U355" s="391"/>
      <c r="V355" s="392"/>
      <c r="W355" s="403"/>
      <c r="X355" s="403"/>
      <c r="Y355" s="403"/>
      <c r="Z355" s="364"/>
      <c r="AA355" s="365"/>
      <c r="AB355" s="366"/>
      <c r="AC355" s="176"/>
      <c r="AD355" s="176"/>
      <c r="AE355" s="176"/>
      <c r="AF355" s="176"/>
      <c r="AG355" s="176"/>
      <c r="AH355" s="176"/>
    </row>
    <row r="356" spans="1:34" ht="10.5" hidden="1" customHeight="1" outlineLevel="1" x14ac:dyDescent="0.3">
      <c r="A356" s="553"/>
      <c r="B356" s="554"/>
      <c r="C356" s="554"/>
      <c r="D356" s="554"/>
      <c r="E356" s="554"/>
      <c r="F356" s="555"/>
      <c r="G356" s="119"/>
      <c r="H356" s="132"/>
      <c r="I356" s="132"/>
      <c r="J356" s="132"/>
      <c r="K356" s="132"/>
      <c r="L356" s="133"/>
      <c r="M356" s="132"/>
      <c r="N356" s="132"/>
      <c r="O356" s="133"/>
      <c r="P356" s="132"/>
      <c r="Q356" s="130"/>
      <c r="R356" s="239"/>
      <c r="S356" s="390"/>
      <c r="T356" s="391"/>
      <c r="U356" s="391"/>
      <c r="V356" s="392"/>
      <c r="W356" s="403"/>
      <c r="X356" s="403"/>
      <c r="Y356" s="403"/>
      <c r="Z356" s="364"/>
      <c r="AA356" s="365"/>
      <c r="AB356" s="366"/>
      <c r="AC356" s="176"/>
      <c r="AD356" s="176"/>
      <c r="AE356" s="176"/>
      <c r="AF356" s="176"/>
      <c r="AG356" s="176"/>
      <c r="AH356" s="176"/>
    </row>
    <row r="357" spans="1:34" ht="18" hidden="1" customHeight="1" outlineLevel="1" x14ac:dyDescent="0.3">
      <c r="A357" s="553"/>
      <c r="B357" s="554"/>
      <c r="C357" s="554"/>
      <c r="D357" s="554"/>
      <c r="E357" s="554"/>
      <c r="F357" s="555"/>
      <c r="G357" s="120"/>
      <c r="H357" s="465" t="s">
        <v>181</v>
      </c>
      <c r="I357" s="466"/>
      <c r="J357" s="466"/>
      <c r="K357" s="467"/>
      <c r="L357" s="124"/>
      <c r="M357" s="465" t="s">
        <v>182</v>
      </c>
      <c r="N357" s="466"/>
      <c r="O357" s="466"/>
      <c r="P357" s="467"/>
      <c r="Q357" s="60"/>
      <c r="R357" s="239"/>
      <c r="S357" s="390"/>
      <c r="T357" s="391"/>
      <c r="U357" s="391"/>
      <c r="V357" s="392"/>
      <c r="W357" s="403"/>
      <c r="X357" s="403"/>
      <c r="Y357" s="403"/>
      <c r="Z357" s="364"/>
      <c r="AA357" s="365"/>
      <c r="AB357" s="366"/>
      <c r="AC357" s="176"/>
      <c r="AD357" s="176"/>
      <c r="AE357" s="176"/>
      <c r="AF357" s="176"/>
      <c r="AG357" s="176"/>
      <c r="AH357" s="176"/>
    </row>
    <row r="358" spans="1:34" ht="18" hidden="1" customHeight="1" outlineLevel="1" x14ac:dyDescent="0.3">
      <c r="A358" s="553"/>
      <c r="B358" s="554"/>
      <c r="C358" s="554"/>
      <c r="D358" s="554"/>
      <c r="E358" s="554"/>
      <c r="F358" s="555"/>
      <c r="G358" s="121"/>
      <c r="H358" s="52"/>
      <c r="I358" s="384" t="s">
        <v>68</v>
      </c>
      <c r="J358" s="386"/>
      <c r="K358" s="55"/>
      <c r="L358" s="134"/>
      <c r="M358" s="52"/>
      <c r="N358" s="384" t="s">
        <v>68</v>
      </c>
      <c r="O358" s="386"/>
      <c r="P358" s="55"/>
      <c r="Q358" s="60"/>
      <c r="R358" s="239"/>
      <c r="S358" s="390"/>
      <c r="T358" s="391"/>
      <c r="U358" s="391"/>
      <c r="V358" s="392"/>
      <c r="W358" s="403"/>
      <c r="X358" s="403"/>
      <c r="Y358" s="403"/>
      <c r="Z358" s="364"/>
      <c r="AA358" s="365"/>
      <c r="AB358" s="366"/>
      <c r="AC358" s="176"/>
      <c r="AD358" s="176"/>
      <c r="AE358" s="176"/>
      <c r="AF358" s="176"/>
      <c r="AG358" s="176"/>
      <c r="AH358" s="176"/>
    </row>
    <row r="359" spans="1:34" ht="10.5" hidden="1" customHeight="1" outlineLevel="1" x14ac:dyDescent="0.3">
      <c r="A359" s="553"/>
      <c r="B359" s="554"/>
      <c r="C359" s="554"/>
      <c r="D359" s="554"/>
      <c r="E359" s="554"/>
      <c r="F359" s="555"/>
      <c r="G359" s="120"/>
      <c r="H359" s="113"/>
      <c r="I359" s="114"/>
      <c r="J359" s="115"/>
      <c r="K359" s="116"/>
      <c r="L359" s="124"/>
      <c r="M359" s="113"/>
      <c r="N359" s="114"/>
      <c r="O359" s="115"/>
      <c r="P359" s="116"/>
      <c r="Q359" s="131"/>
      <c r="R359" s="239"/>
      <c r="S359" s="390"/>
      <c r="T359" s="391"/>
      <c r="U359" s="391"/>
      <c r="V359" s="392"/>
      <c r="W359" s="403"/>
      <c r="X359" s="403"/>
      <c r="Y359" s="403"/>
      <c r="Z359" s="364"/>
      <c r="AA359" s="365"/>
      <c r="AB359" s="366"/>
      <c r="AC359" s="176"/>
      <c r="AD359" s="176"/>
      <c r="AE359" s="176"/>
      <c r="AF359" s="176"/>
      <c r="AG359" s="176"/>
      <c r="AH359" s="176"/>
    </row>
    <row r="360" spans="1:34" ht="10.5" hidden="1" customHeight="1" outlineLevel="1" x14ac:dyDescent="0.3">
      <c r="A360" s="553"/>
      <c r="B360" s="554"/>
      <c r="C360" s="554"/>
      <c r="D360" s="554"/>
      <c r="E360" s="554"/>
      <c r="F360" s="555"/>
      <c r="G360" s="81"/>
      <c r="H360" s="65"/>
      <c r="I360" s="65"/>
      <c r="J360" s="65"/>
      <c r="K360" s="65"/>
      <c r="L360" s="71"/>
      <c r="M360" s="65"/>
      <c r="N360" s="65"/>
      <c r="O360" s="65"/>
      <c r="P360" s="65"/>
      <c r="Q360" s="128"/>
      <c r="R360" s="239"/>
      <c r="S360" s="390"/>
      <c r="T360" s="391"/>
      <c r="U360" s="391"/>
      <c r="V360" s="392"/>
      <c r="W360" s="403"/>
      <c r="X360" s="403"/>
      <c r="Y360" s="403"/>
      <c r="Z360" s="364"/>
      <c r="AA360" s="365"/>
      <c r="AB360" s="366"/>
      <c r="AC360" s="176"/>
      <c r="AD360" s="176"/>
      <c r="AE360" s="176"/>
      <c r="AF360" s="176"/>
      <c r="AG360" s="176"/>
      <c r="AH360" s="176"/>
    </row>
    <row r="361" spans="1:34" ht="18" hidden="1" customHeight="1" outlineLevel="1" x14ac:dyDescent="0.3">
      <c r="A361" s="553"/>
      <c r="B361" s="554"/>
      <c r="C361" s="554"/>
      <c r="D361" s="554"/>
      <c r="E361" s="554"/>
      <c r="F361" s="555"/>
      <c r="G361" s="120"/>
      <c r="H361" s="465" t="s">
        <v>183</v>
      </c>
      <c r="I361" s="466"/>
      <c r="J361" s="466"/>
      <c r="K361" s="467"/>
      <c r="L361" s="124"/>
      <c r="M361" s="465" t="s">
        <v>184</v>
      </c>
      <c r="N361" s="466"/>
      <c r="O361" s="466"/>
      <c r="P361" s="467"/>
      <c r="Q361" s="128"/>
      <c r="R361" s="239"/>
      <c r="S361" s="390"/>
      <c r="T361" s="391"/>
      <c r="U361" s="391"/>
      <c r="V361" s="392"/>
      <c r="W361" s="403"/>
      <c r="X361" s="403"/>
      <c r="Y361" s="403"/>
      <c r="Z361" s="364"/>
      <c r="AA361" s="365"/>
      <c r="AB361" s="366"/>
      <c r="AC361" s="176"/>
      <c r="AD361" s="176"/>
      <c r="AE361" s="176"/>
      <c r="AF361" s="176"/>
      <c r="AG361" s="176"/>
      <c r="AH361" s="176"/>
    </row>
    <row r="362" spans="1:34" ht="18" hidden="1" customHeight="1" outlineLevel="1" x14ac:dyDescent="0.3">
      <c r="A362" s="553"/>
      <c r="B362" s="554"/>
      <c r="C362" s="554"/>
      <c r="D362" s="554"/>
      <c r="E362" s="554"/>
      <c r="F362" s="555"/>
      <c r="G362" s="122"/>
      <c r="H362" s="52"/>
      <c r="I362" s="384" t="s">
        <v>68</v>
      </c>
      <c r="J362" s="386"/>
      <c r="K362" s="55"/>
      <c r="L362" s="71"/>
      <c r="M362" s="52"/>
      <c r="N362" s="384" t="s">
        <v>68</v>
      </c>
      <c r="O362" s="386"/>
      <c r="P362" s="55"/>
      <c r="Q362" s="128"/>
      <c r="R362" s="239"/>
      <c r="S362" s="43"/>
      <c r="T362" s="370" t="s">
        <v>68</v>
      </c>
      <c r="U362" s="371"/>
      <c r="V362" s="50"/>
      <c r="W362" s="403"/>
      <c r="X362" s="403"/>
      <c r="Y362" s="403"/>
      <c r="Z362" s="364"/>
      <c r="AA362" s="365"/>
      <c r="AB362" s="366"/>
      <c r="AC362" s="176"/>
      <c r="AD362" s="176"/>
      <c r="AE362" s="176"/>
      <c r="AF362" s="176"/>
      <c r="AG362" s="176"/>
      <c r="AH362" s="176"/>
    </row>
    <row r="363" spans="1:34" ht="10.5" hidden="1" customHeight="1" outlineLevel="1" x14ac:dyDescent="0.3">
      <c r="A363" s="553"/>
      <c r="B363" s="554"/>
      <c r="C363" s="554"/>
      <c r="D363" s="554"/>
      <c r="E363" s="554"/>
      <c r="F363" s="555"/>
      <c r="G363" s="122"/>
      <c r="H363" s="113"/>
      <c r="I363" s="114"/>
      <c r="J363" s="115"/>
      <c r="K363" s="116"/>
      <c r="L363" s="124"/>
      <c r="M363" s="113"/>
      <c r="N363" s="114"/>
      <c r="O363" s="115"/>
      <c r="P363" s="116"/>
      <c r="Q363" s="128"/>
      <c r="R363" s="239"/>
      <c r="S363" s="43"/>
      <c r="T363" s="48"/>
      <c r="U363" s="48"/>
      <c r="V363" s="50"/>
      <c r="W363" s="403"/>
      <c r="X363" s="403"/>
      <c r="Y363" s="403"/>
      <c r="Z363" s="364"/>
      <c r="AA363" s="365"/>
      <c r="AB363" s="366"/>
      <c r="AC363" s="176"/>
      <c r="AD363" s="176"/>
      <c r="AE363" s="176">
        <f>T363</f>
        <v>0</v>
      </c>
      <c r="AF363" s="176">
        <f>T363</f>
        <v>0</v>
      </c>
      <c r="AG363" s="176"/>
      <c r="AH363" s="176"/>
    </row>
    <row r="364" spans="1:34" ht="10.5" hidden="1" customHeight="1" outlineLevel="1" x14ac:dyDescent="0.3">
      <c r="A364" s="553"/>
      <c r="B364" s="554"/>
      <c r="C364" s="554"/>
      <c r="D364" s="554"/>
      <c r="E364" s="554"/>
      <c r="F364" s="555"/>
      <c r="G364" s="122"/>
      <c r="H364" s="135"/>
      <c r="I364" s="135"/>
      <c r="J364" s="136"/>
      <c r="K364" s="136"/>
      <c r="L364" s="124"/>
      <c r="M364" s="135"/>
      <c r="N364" s="135"/>
      <c r="O364" s="136"/>
      <c r="P364" s="136"/>
      <c r="Q364" s="128"/>
      <c r="R364" s="239"/>
      <c r="S364" s="390"/>
      <c r="T364" s="391"/>
      <c r="U364" s="391"/>
      <c r="V364" s="392"/>
      <c r="W364" s="403"/>
      <c r="X364" s="403"/>
      <c r="Y364" s="403"/>
      <c r="Z364" s="364"/>
      <c r="AA364" s="365"/>
      <c r="AB364" s="366"/>
      <c r="AC364" s="176"/>
      <c r="AD364" s="176"/>
      <c r="AE364" s="176"/>
      <c r="AF364" s="176"/>
      <c r="AG364" s="176"/>
      <c r="AH364" s="176"/>
    </row>
    <row r="365" spans="1:34" ht="18" hidden="1" customHeight="1" outlineLevel="1" x14ac:dyDescent="0.3">
      <c r="A365" s="553"/>
      <c r="B365" s="554"/>
      <c r="C365" s="554"/>
      <c r="D365" s="554"/>
      <c r="E365" s="554"/>
      <c r="F365" s="555"/>
      <c r="G365" s="122"/>
      <c r="H365" s="465" t="s">
        <v>185</v>
      </c>
      <c r="I365" s="466"/>
      <c r="J365" s="466"/>
      <c r="K365" s="467"/>
      <c r="L365" s="124"/>
      <c r="M365" s="465" t="s">
        <v>186</v>
      </c>
      <c r="N365" s="466"/>
      <c r="O365" s="466"/>
      <c r="P365" s="467"/>
      <c r="Q365" s="128"/>
      <c r="R365" s="239"/>
      <c r="S365" s="390"/>
      <c r="T365" s="391"/>
      <c r="U365" s="391"/>
      <c r="V365" s="392"/>
      <c r="W365" s="403"/>
      <c r="X365" s="403"/>
      <c r="Y365" s="403"/>
      <c r="Z365" s="364"/>
      <c r="AA365" s="365"/>
      <c r="AB365" s="366"/>
      <c r="AC365" s="176"/>
      <c r="AD365" s="176"/>
      <c r="AE365" s="176"/>
      <c r="AF365" s="176"/>
      <c r="AG365" s="176"/>
      <c r="AH365" s="176"/>
    </row>
    <row r="366" spans="1:34" ht="18" hidden="1" customHeight="1" outlineLevel="1" x14ac:dyDescent="0.3">
      <c r="A366" s="553"/>
      <c r="B366" s="554"/>
      <c r="C366" s="554"/>
      <c r="D366" s="554"/>
      <c r="E366" s="554"/>
      <c r="F366" s="555"/>
      <c r="G366" s="122"/>
      <c r="H366" s="52"/>
      <c r="I366" s="384" t="s">
        <v>68</v>
      </c>
      <c r="J366" s="386"/>
      <c r="K366" s="55"/>
      <c r="L366" s="124"/>
      <c r="M366" s="52"/>
      <c r="N366" s="384" t="s">
        <v>68</v>
      </c>
      <c r="O366" s="386"/>
      <c r="P366" s="55"/>
      <c r="Q366" s="128"/>
      <c r="R366" s="239"/>
      <c r="S366" s="390"/>
      <c r="T366" s="391"/>
      <c r="U366" s="391"/>
      <c r="V366" s="392"/>
      <c r="W366" s="403"/>
      <c r="X366" s="403"/>
      <c r="Y366" s="403"/>
      <c r="Z366" s="364"/>
      <c r="AA366" s="365"/>
      <c r="AB366" s="366"/>
      <c r="AC366" s="176"/>
      <c r="AD366" s="176"/>
      <c r="AE366" s="176"/>
      <c r="AF366" s="176"/>
      <c r="AG366" s="176"/>
      <c r="AH366" s="176"/>
    </row>
    <row r="367" spans="1:34" ht="10.5" hidden="1" customHeight="1" outlineLevel="1" x14ac:dyDescent="0.3">
      <c r="A367" s="553"/>
      <c r="B367" s="554"/>
      <c r="C367" s="554"/>
      <c r="D367" s="554"/>
      <c r="E367" s="554"/>
      <c r="F367" s="555"/>
      <c r="G367" s="122"/>
      <c r="H367" s="113"/>
      <c r="I367" s="114"/>
      <c r="J367" s="115"/>
      <c r="K367" s="116"/>
      <c r="L367" s="124"/>
      <c r="M367" s="113"/>
      <c r="N367" s="114"/>
      <c r="O367" s="115"/>
      <c r="P367" s="116"/>
      <c r="Q367" s="128"/>
      <c r="R367" s="239"/>
      <c r="S367" s="390"/>
      <c r="T367" s="391"/>
      <c r="U367" s="391"/>
      <c r="V367" s="392"/>
      <c r="W367" s="403"/>
      <c r="X367" s="403"/>
      <c r="Y367" s="403"/>
      <c r="Z367" s="364"/>
      <c r="AA367" s="365"/>
      <c r="AB367" s="366"/>
      <c r="AC367" s="176"/>
      <c r="AD367" s="176"/>
      <c r="AE367" s="176"/>
      <c r="AF367" s="176"/>
      <c r="AG367" s="176"/>
      <c r="AH367" s="176"/>
    </row>
    <row r="368" spans="1:34" ht="10.5" hidden="1" customHeight="1" outlineLevel="1" x14ac:dyDescent="0.3">
      <c r="A368" s="553"/>
      <c r="B368" s="554"/>
      <c r="C368" s="554"/>
      <c r="D368" s="554"/>
      <c r="E368" s="554"/>
      <c r="F368" s="555"/>
      <c r="G368" s="122"/>
      <c r="H368" s="124"/>
      <c r="I368" s="124"/>
      <c r="J368" s="125"/>
      <c r="K368" s="125"/>
      <c r="L368" s="124"/>
      <c r="M368" s="124"/>
      <c r="N368" s="124"/>
      <c r="O368" s="125"/>
      <c r="P368" s="125"/>
      <c r="Q368" s="128"/>
      <c r="R368" s="239"/>
      <c r="S368" s="390"/>
      <c r="T368" s="391"/>
      <c r="U368" s="391"/>
      <c r="V368" s="392"/>
      <c r="W368" s="403"/>
      <c r="X368" s="403"/>
      <c r="Y368" s="403"/>
      <c r="Z368" s="364"/>
      <c r="AA368" s="365"/>
      <c r="AB368" s="366"/>
      <c r="AC368" s="176"/>
      <c r="AD368" s="176"/>
      <c r="AE368" s="176"/>
      <c r="AF368" s="176"/>
      <c r="AG368" s="176"/>
      <c r="AH368" s="176"/>
    </row>
    <row r="369" spans="1:34" ht="18" hidden="1" customHeight="1" outlineLevel="1" x14ac:dyDescent="0.3">
      <c r="A369" s="553"/>
      <c r="B369" s="554"/>
      <c r="C369" s="554"/>
      <c r="D369" s="554"/>
      <c r="E369" s="554"/>
      <c r="F369" s="555"/>
      <c r="G369" s="122"/>
      <c r="H369" s="124"/>
      <c r="I369" s="124"/>
      <c r="J369" s="125"/>
      <c r="K369" s="125"/>
      <c r="L369" s="124"/>
      <c r="M369" s="465" t="s">
        <v>187</v>
      </c>
      <c r="N369" s="466"/>
      <c r="O369" s="466"/>
      <c r="P369" s="467"/>
      <c r="Q369" s="128"/>
      <c r="R369" s="239"/>
      <c r="S369" s="390"/>
      <c r="T369" s="391"/>
      <c r="U369" s="391"/>
      <c r="V369" s="392"/>
      <c r="W369" s="403"/>
      <c r="X369" s="403"/>
      <c r="Y369" s="403"/>
      <c r="Z369" s="364"/>
      <c r="AA369" s="365"/>
      <c r="AB369" s="366"/>
      <c r="AC369" s="176"/>
      <c r="AD369" s="176"/>
      <c r="AE369" s="176"/>
      <c r="AF369" s="176"/>
      <c r="AG369" s="176"/>
      <c r="AH369" s="176"/>
    </row>
    <row r="370" spans="1:34" ht="18" hidden="1" customHeight="1" outlineLevel="1" x14ac:dyDescent="0.3">
      <c r="A370" s="553"/>
      <c r="B370" s="554"/>
      <c r="C370" s="554"/>
      <c r="D370" s="554"/>
      <c r="E370" s="554"/>
      <c r="F370" s="555"/>
      <c r="G370" s="122"/>
      <c r="H370" s="124"/>
      <c r="I370" s="124"/>
      <c r="J370" s="125"/>
      <c r="K370" s="125"/>
      <c r="L370" s="124"/>
      <c r="M370" s="52"/>
      <c r="N370" s="384" t="s">
        <v>68</v>
      </c>
      <c r="O370" s="386"/>
      <c r="P370" s="55"/>
      <c r="Q370" s="128"/>
      <c r="R370" s="239"/>
      <c r="S370" s="390"/>
      <c r="T370" s="391"/>
      <c r="U370" s="391"/>
      <c r="V370" s="392"/>
      <c r="W370" s="403"/>
      <c r="X370" s="403"/>
      <c r="Y370" s="403"/>
      <c r="Z370" s="364"/>
      <c r="AA370" s="365"/>
      <c r="AB370" s="366"/>
      <c r="AC370" s="176"/>
      <c r="AD370" s="176"/>
      <c r="AE370" s="176"/>
      <c r="AF370" s="176"/>
      <c r="AG370" s="176"/>
      <c r="AH370" s="176"/>
    </row>
    <row r="371" spans="1:34" ht="10.5" hidden="1" customHeight="1" outlineLevel="1" x14ac:dyDescent="0.3">
      <c r="A371" s="553"/>
      <c r="B371" s="554"/>
      <c r="C371" s="554"/>
      <c r="D371" s="554"/>
      <c r="E371" s="554"/>
      <c r="F371" s="555"/>
      <c r="G371" s="122"/>
      <c r="H371" s="124"/>
      <c r="I371" s="124"/>
      <c r="J371" s="125"/>
      <c r="K371" s="125"/>
      <c r="L371" s="124"/>
      <c r="M371" s="113"/>
      <c r="N371" s="114"/>
      <c r="O371" s="115"/>
      <c r="P371" s="116"/>
      <c r="Q371" s="128"/>
      <c r="R371" s="239"/>
      <c r="S371" s="390"/>
      <c r="T371" s="391"/>
      <c r="U371" s="391"/>
      <c r="V371" s="392"/>
      <c r="W371" s="403"/>
      <c r="X371" s="403"/>
      <c r="Y371" s="403"/>
      <c r="Z371" s="364"/>
      <c r="AA371" s="365"/>
      <c r="AB371" s="366"/>
      <c r="AC371" s="176"/>
      <c r="AD371" s="176"/>
      <c r="AE371" s="176"/>
      <c r="AF371" s="176"/>
      <c r="AG371" s="176"/>
      <c r="AH371" s="176"/>
    </row>
    <row r="372" spans="1:34" ht="10.5" hidden="1" customHeight="1" outlineLevel="1" x14ac:dyDescent="0.3">
      <c r="A372" s="553"/>
      <c r="B372" s="554"/>
      <c r="C372" s="554"/>
      <c r="D372" s="554"/>
      <c r="E372" s="554"/>
      <c r="F372" s="555"/>
      <c r="G372" s="123"/>
      <c r="H372" s="126"/>
      <c r="I372" s="126"/>
      <c r="J372" s="126"/>
      <c r="K372" s="126"/>
      <c r="L372" s="127"/>
      <c r="M372" s="127"/>
      <c r="N372" s="127"/>
      <c r="O372" s="127"/>
      <c r="P372" s="127"/>
      <c r="Q372" s="129"/>
      <c r="R372" s="239"/>
      <c r="S372" s="393"/>
      <c r="T372" s="394"/>
      <c r="U372" s="394"/>
      <c r="V372" s="395"/>
      <c r="W372" s="403"/>
      <c r="X372" s="403"/>
      <c r="Y372" s="403"/>
      <c r="Z372" s="364"/>
      <c r="AA372" s="365"/>
      <c r="AB372" s="366"/>
      <c r="AC372" s="176"/>
      <c r="AD372" s="176"/>
      <c r="AE372" s="176"/>
      <c r="AF372" s="176"/>
      <c r="AG372" s="176"/>
      <c r="AH372" s="176"/>
    </row>
    <row r="373" spans="1:34" ht="18" hidden="1" customHeight="1" outlineLevel="1" x14ac:dyDescent="0.3">
      <c r="A373" s="553"/>
      <c r="B373" s="554"/>
      <c r="C373" s="554"/>
      <c r="D373" s="554"/>
      <c r="E373" s="554"/>
      <c r="F373" s="555"/>
      <c r="G373" s="548" t="s">
        <v>177</v>
      </c>
      <c r="H373" s="549"/>
      <c r="I373" s="549"/>
      <c r="J373" s="549"/>
      <c r="K373" s="501"/>
      <c r="L373" s="501"/>
      <c r="M373" s="501"/>
      <c r="N373" s="562" t="s">
        <v>193</v>
      </c>
      <c r="O373" s="562"/>
      <c r="P373" s="562"/>
      <c r="Q373" s="563"/>
      <c r="R373" s="239"/>
      <c r="S373" s="387"/>
      <c r="T373" s="388"/>
      <c r="U373" s="388"/>
      <c r="V373" s="389"/>
      <c r="W373" s="403"/>
      <c r="X373" s="403"/>
      <c r="Y373" s="403"/>
      <c r="Z373" s="364"/>
      <c r="AA373" s="365"/>
      <c r="AB373" s="366"/>
      <c r="AC373" s="176"/>
      <c r="AD373" s="176"/>
      <c r="AE373" s="176"/>
      <c r="AF373" s="176"/>
      <c r="AG373" s="176"/>
      <c r="AH373" s="176"/>
    </row>
    <row r="374" spans="1:34" ht="18" hidden="1" customHeight="1" outlineLevel="1" x14ac:dyDescent="0.3">
      <c r="A374" s="553"/>
      <c r="B374" s="554"/>
      <c r="C374" s="554"/>
      <c r="D374" s="554"/>
      <c r="E374" s="554"/>
      <c r="F374" s="555"/>
      <c r="G374" s="504" t="s">
        <v>179</v>
      </c>
      <c r="H374" s="505"/>
      <c r="I374" s="505"/>
      <c r="J374" s="505"/>
      <c r="K374" s="506"/>
      <c r="L374" s="103"/>
      <c r="M374" s="564" t="s">
        <v>194</v>
      </c>
      <c r="N374" s="565"/>
      <c r="O374" s="565"/>
      <c r="P374" s="565"/>
      <c r="Q374" s="566"/>
      <c r="R374" s="239"/>
      <c r="S374" s="390"/>
      <c r="T374" s="391"/>
      <c r="U374" s="391"/>
      <c r="V374" s="392"/>
      <c r="W374" s="403"/>
      <c r="X374" s="403"/>
      <c r="Y374" s="403"/>
      <c r="Z374" s="364"/>
      <c r="AA374" s="365"/>
      <c r="AB374" s="366"/>
      <c r="AC374" s="176"/>
      <c r="AD374" s="176"/>
      <c r="AE374" s="176"/>
      <c r="AF374" s="176"/>
      <c r="AG374" s="176"/>
      <c r="AH374" s="176"/>
    </row>
    <row r="375" spans="1:34" ht="10.5" hidden="1" customHeight="1" outlineLevel="1" x14ac:dyDescent="0.3">
      <c r="A375" s="553"/>
      <c r="B375" s="554"/>
      <c r="C375" s="554"/>
      <c r="D375" s="554"/>
      <c r="E375" s="554"/>
      <c r="F375" s="555"/>
      <c r="G375" s="119"/>
      <c r="H375" s="132"/>
      <c r="I375" s="132"/>
      <c r="J375" s="132"/>
      <c r="K375" s="132"/>
      <c r="L375" s="133"/>
      <c r="M375" s="132"/>
      <c r="N375" s="132"/>
      <c r="O375" s="133"/>
      <c r="P375" s="132"/>
      <c r="Q375" s="130"/>
      <c r="R375" s="239"/>
      <c r="S375" s="390"/>
      <c r="T375" s="391"/>
      <c r="U375" s="391"/>
      <c r="V375" s="392"/>
      <c r="W375" s="403"/>
      <c r="X375" s="403"/>
      <c r="Y375" s="403"/>
      <c r="Z375" s="364"/>
      <c r="AA375" s="365"/>
      <c r="AB375" s="366"/>
      <c r="AC375" s="176"/>
      <c r="AD375" s="176"/>
      <c r="AE375" s="176"/>
      <c r="AF375" s="176"/>
      <c r="AG375" s="176"/>
      <c r="AH375" s="176"/>
    </row>
    <row r="376" spans="1:34" ht="18" hidden="1" customHeight="1" outlineLevel="1" x14ac:dyDescent="0.3">
      <c r="A376" s="553"/>
      <c r="B376" s="554"/>
      <c r="C376" s="554"/>
      <c r="D376" s="554"/>
      <c r="E376" s="554"/>
      <c r="F376" s="555"/>
      <c r="G376" s="120"/>
      <c r="H376" s="465" t="s">
        <v>181</v>
      </c>
      <c r="I376" s="466"/>
      <c r="J376" s="466"/>
      <c r="K376" s="467"/>
      <c r="L376" s="124"/>
      <c r="M376" s="465" t="s">
        <v>182</v>
      </c>
      <c r="N376" s="466"/>
      <c r="O376" s="466"/>
      <c r="P376" s="467"/>
      <c r="Q376" s="60"/>
      <c r="R376" s="239"/>
      <c r="S376" s="390"/>
      <c r="T376" s="391"/>
      <c r="U376" s="391"/>
      <c r="V376" s="392"/>
      <c r="W376" s="403"/>
      <c r="X376" s="403"/>
      <c r="Y376" s="403"/>
      <c r="Z376" s="364"/>
      <c r="AA376" s="365"/>
      <c r="AB376" s="366"/>
      <c r="AC376" s="176"/>
      <c r="AD376" s="176"/>
      <c r="AE376" s="176"/>
      <c r="AF376" s="176"/>
      <c r="AG376" s="176"/>
      <c r="AH376" s="176"/>
    </row>
    <row r="377" spans="1:34" ht="18" hidden="1" customHeight="1" outlineLevel="1" x14ac:dyDescent="0.3">
      <c r="A377" s="553"/>
      <c r="B377" s="554"/>
      <c r="C377" s="554"/>
      <c r="D377" s="554"/>
      <c r="E377" s="554"/>
      <c r="F377" s="555"/>
      <c r="G377" s="121"/>
      <c r="H377" s="52"/>
      <c r="I377" s="384" t="s">
        <v>68</v>
      </c>
      <c r="J377" s="386"/>
      <c r="K377" s="55"/>
      <c r="L377" s="134"/>
      <c r="M377" s="52"/>
      <c r="N377" s="384" t="s">
        <v>68</v>
      </c>
      <c r="O377" s="386"/>
      <c r="P377" s="55"/>
      <c r="Q377" s="60"/>
      <c r="R377" s="239"/>
      <c r="S377" s="390"/>
      <c r="T377" s="391"/>
      <c r="U377" s="391"/>
      <c r="V377" s="392"/>
      <c r="W377" s="403"/>
      <c r="X377" s="403"/>
      <c r="Y377" s="403"/>
      <c r="Z377" s="364"/>
      <c r="AA377" s="365"/>
      <c r="AB377" s="366"/>
      <c r="AC377" s="176"/>
      <c r="AD377" s="176"/>
      <c r="AE377" s="176"/>
      <c r="AF377" s="176"/>
      <c r="AG377" s="176"/>
      <c r="AH377" s="176"/>
    </row>
    <row r="378" spans="1:34" ht="10.5" hidden="1" customHeight="1" outlineLevel="1" x14ac:dyDescent="0.3">
      <c r="A378" s="553"/>
      <c r="B378" s="554"/>
      <c r="C378" s="554"/>
      <c r="D378" s="554"/>
      <c r="E378" s="554"/>
      <c r="F378" s="555"/>
      <c r="G378" s="120"/>
      <c r="H378" s="113"/>
      <c r="I378" s="114"/>
      <c r="J378" s="115"/>
      <c r="K378" s="116"/>
      <c r="L378" s="124"/>
      <c r="M378" s="113"/>
      <c r="N378" s="114"/>
      <c r="O378" s="115"/>
      <c r="P378" s="116"/>
      <c r="Q378" s="131"/>
      <c r="R378" s="239"/>
      <c r="S378" s="390"/>
      <c r="T378" s="391"/>
      <c r="U378" s="391"/>
      <c r="V378" s="392"/>
      <c r="W378" s="403"/>
      <c r="X378" s="403"/>
      <c r="Y378" s="403"/>
      <c r="Z378" s="364"/>
      <c r="AA378" s="365"/>
      <c r="AB378" s="366"/>
      <c r="AC378" s="176"/>
      <c r="AD378" s="176"/>
      <c r="AE378" s="176"/>
      <c r="AF378" s="176"/>
      <c r="AG378" s="176"/>
      <c r="AH378" s="176"/>
    </row>
    <row r="379" spans="1:34" ht="10.5" hidden="1" customHeight="1" outlineLevel="1" x14ac:dyDescent="0.3">
      <c r="A379" s="553"/>
      <c r="B379" s="554"/>
      <c r="C379" s="554"/>
      <c r="D379" s="554"/>
      <c r="E379" s="554"/>
      <c r="F379" s="555"/>
      <c r="G379" s="81"/>
      <c r="H379" s="65"/>
      <c r="I379" s="65"/>
      <c r="J379" s="65"/>
      <c r="K379" s="65"/>
      <c r="L379" s="71"/>
      <c r="M379" s="65"/>
      <c r="N379" s="65"/>
      <c r="O379" s="65"/>
      <c r="P379" s="65"/>
      <c r="Q379" s="128"/>
      <c r="R379" s="239"/>
      <c r="S379" s="390"/>
      <c r="T379" s="391"/>
      <c r="U379" s="391"/>
      <c r="V379" s="392"/>
      <c r="W379" s="403"/>
      <c r="X379" s="403"/>
      <c r="Y379" s="403"/>
      <c r="Z379" s="364"/>
      <c r="AA379" s="365"/>
      <c r="AB379" s="366"/>
      <c r="AC379" s="176"/>
      <c r="AD379" s="176"/>
      <c r="AE379" s="176"/>
      <c r="AF379" s="176"/>
      <c r="AG379" s="176"/>
      <c r="AH379" s="176"/>
    </row>
    <row r="380" spans="1:34" ht="18" hidden="1" customHeight="1" outlineLevel="1" x14ac:dyDescent="0.3">
      <c r="A380" s="553"/>
      <c r="B380" s="554"/>
      <c r="C380" s="554"/>
      <c r="D380" s="554"/>
      <c r="E380" s="554"/>
      <c r="F380" s="555"/>
      <c r="G380" s="120"/>
      <c r="H380" s="465" t="s">
        <v>183</v>
      </c>
      <c r="I380" s="466"/>
      <c r="J380" s="466"/>
      <c r="K380" s="467"/>
      <c r="L380" s="124"/>
      <c r="M380" s="465" t="s">
        <v>184</v>
      </c>
      <c r="N380" s="466"/>
      <c r="O380" s="466"/>
      <c r="P380" s="467"/>
      <c r="Q380" s="128"/>
      <c r="R380" s="239"/>
      <c r="S380" s="390"/>
      <c r="T380" s="391"/>
      <c r="U380" s="391"/>
      <c r="V380" s="392"/>
      <c r="W380" s="403"/>
      <c r="X380" s="403"/>
      <c r="Y380" s="403"/>
      <c r="Z380" s="364"/>
      <c r="AA380" s="365"/>
      <c r="AB380" s="366"/>
      <c r="AC380" s="176"/>
      <c r="AD380" s="176"/>
      <c r="AE380" s="176"/>
      <c r="AF380" s="176"/>
      <c r="AG380" s="176"/>
      <c r="AH380" s="176"/>
    </row>
    <row r="381" spans="1:34" ht="18" hidden="1" customHeight="1" outlineLevel="1" x14ac:dyDescent="0.3">
      <c r="A381" s="553"/>
      <c r="B381" s="554"/>
      <c r="C381" s="554"/>
      <c r="D381" s="554"/>
      <c r="E381" s="554"/>
      <c r="F381" s="555"/>
      <c r="G381" s="122"/>
      <c r="H381" s="52"/>
      <c r="I381" s="384" t="s">
        <v>68</v>
      </c>
      <c r="J381" s="386"/>
      <c r="K381" s="55"/>
      <c r="L381" s="71"/>
      <c r="M381" s="52"/>
      <c r="N381" s="384" t="s">
        <v>68</v>
      </c>
      <c r="O381" s="386"/>
      <c r="P381" s="55"/>
      <c r="Q381" s="128"/>
      <c r="R381" s="239"/>
      <c r="S381" s="43"/>
      <c r="T381" s="370" t="s">
        <v>68</v>
      </c>
      <c r="U381" s="371"/>
      <c r="V381" s="50"/>
      <c r="W381" s="403"/>
      <c r="X381" s="403"/>
      <c r="Y381" s="403"/>
      <c r="Z381" s="364"/>
      <c r="AA381" s="365"/>
      <c r="AB381" s="366"/>
      <c r="AC381" s="176"/>
      <c r="AD381" s="176"/>
      <c r="AE381" s="176"/>
      <c r="AF381" s="176"/>
      <c r="AG381" s="176"/>
      <c r="AH381" s="176"/>
    </row>
    <row r="382" spans="1:34" ht="10.5" hidden="1" customHeight="1" outlineLevel="1" x14ac:dyDescent="0.3">
      <c r="A382" s="553"/>
      <c r="B382" s="554"/>
      <c r="C382" s="554"/>
      <c r="D382" s="554"/>
      <c r="E382" s="554"/>
      <c r="F382" s="555"/>
      <c r="G382" s="122"/>
      <c r="H382" s="113"/>
      <c r="I382" s="114"/>
      <c r="J382" s="115"/>
      <c r="K382" s="116"/>
      <c r="L382" s="124"/>
      <c r="M382" s="113"/>
      <c r="N382" s="114"/>
      <c r="O382" s="115"/>
      <c r="P382" s="116"/>
      <c r="Q382" s="128"/>
      <c r="R382" s="239"/>
      <c r="S382" s="43"/>
      <c r="T382" s="48"/>
      <c r="U382" s="48"/>
      <c r="V382" s="50"/>
      <c r="W382" s="403"/>
      <c r="X382" s="403"/>
      <c r="Y382" s="403"/>
      <c r="Z382" s="364"/>
      <c r="AA382" s="365"/>
      <c r="AB382" s="366"/>
      <c r="AC382" s="176"/>
      <c r="AD382" s="176"/>
      <c r="AE382" s="176">
        <f>T382</f>
        <v>0</v>
      </c>
      <c r="AF382" s="176">
        <f>T382</f>
        <v>0</v>
      </c>
      <c r="AG382" s="176"/>
      <c r="AH382" s="176"/>
    </row>
    <row r="383" spans="1:34" ht="10.5" hidden="1" customHeight="1" outlineLevel="1" x14ac:dyDescent="0.3">
      <c r="A383" s="553"/>
      <c r="B383" s="554"/>
      <c r="C383" s="554"/>
      <c r="D383" s="554"/>
      <c r="E383" s="554"/>
      <c r="F383" s="555"/>
      <c r="G383" s="122"/>
      <c r="H383" s="135"/>
      <c r="I383" s="135"/>
      <c r="J383" s="136"/>
      <c r="K383" s="136"/>
      <c r="L383" s="124"/>
      <c r="M383" s="135"/>
      <c r="N383" s="135"/>
      <c r="O383" s="136"/>
      <c r="P383" s="136"/>
      <c r="Q383" s="128"/>
      <c r="R383" s="239"/>
      <c r="S383" s="390"/>
      <c r="T383" s="391"/>
      <c r="U383" s="391"/>
      <c r="V383" s="392"/>
      <c r="W383" s="403"/>
      <c r="X383" s="403"/>
      <c r="Y383" s="403"/>
      <c r="Z383" s="364"/>
      <c r="AA383" s="365"/>
      <c r="AB383" s="366"/>
      <c r="AC383" s="176"/>
      <c r="AD383" s="176"/>
      <c r="AE383" s="176"/>
      <c r="AF383" s="176"/>
      <c r="AG383" s="176"/>
      <c r="AH383" s="176"/>
    </row>
    <row r="384" spans="1:34" ht="18" hidden="1" customHeight="1" outlineLevel="1" x14ac:dyDescent="0.3">
      <c r="A384" s="553"/>
      <c r="B384" s="554"/>
      <c r="C384" s="554"/>
      <c r="D384" s="554"/>
      <c r="E384" s="554"/>
      <c r="F384" s="555"/>
      <c r="G384" s="122"/>
      <c r="H384" s="465" t="s">
        <v>185</v>
      </c>
      <c r="I384" s="466"/>
      <c r="J384" s="466"/>
      <c r="K384" s="467"/>
      <c r="L384" s="124"/>
      <c r="M384" s="465" t="s">
        <v>186</v>
      </c>
      <c r="N384" s="466"/>
      <c r="O384" s="466"/>
      <c r="P384" s="467"/>
      <c r="Q384" s="128"/>
      <c r="R384" s="239"/>
      <c r="S384" s="390"/>
      <c r="T384" s="391"/>
      <c r="U384" s="391"/>
      <c r="V384" s="392"/>
      <c r="W384" s="403"/>
      <c r="X384" s="403"/>
      <c r="Y384" s="403"/>
      <c r="Z384" s="364"/>
      <c r="AA384" s="365"/>
      <c r="AB384" s="366"/>
      <c r="AC384" s="176"/>
      <c r="AD384" s="176"/>
      <c r="AE384" s="176"/>
      <c r="AF384" s="176"/>
      <c r="AG384" s="176"/>
      <c r="AH384" s="176"/>
    </row>
    <row r="385" spans="1:34" ht="18" hidden="1" customHeight="1" outlineLevel="1" x14ac:dyDescent="0.3">
      <c r="A385" s="553"/>
      <c r="B385" s="554"/>
      <c r="C385" s="554"/>
      <c r="D385" s="554"/>
      <c r="E385" s="554"/>
      <c r="F385" s="555"/>
      <c r="G385" s="122"/>
      <c r="H385" s="52"/>
      <c r="I385" s="384" t="s">
        <v>68</v>
      </c>
      <c r="J385" s="386"/>
      <c r="K385" s="55"/>
      <c r="L385" s="124"/>
      <c r="M385" s="52"/>
      <c r="N385" s="384" t="s">
        <v>68</v>
      </c>
      <c r="O385" s="386"/>
      <c r="P385" s="55"/>
      <c r="Q385" s="128"/>
      <c r="R385" s="239"/>
      <c r="S385" s="390"/>
      <c r="T385" s="391"/>
      <c r="U385" s="391"/>
      <c r="V385" s="392"/>
      <c r="W385" s="403"/>
      <c r="X385" s="403"/>
      <c r="Y385" s="403"/>
      <c r="Z385" s="364"/>
      <c r="AA385" s="365"/>
      <c r="AB385" s="366"/>
      <c r="AC385" s="176"/>
      <c r="AD385" s="176"/>
      <c r="AE385" s="176"/>
      <c r="AF385" s="176"/>
      <c r="AG385" s="176"/>
      <c r="AH385" s="176"/>
    </row>
    <row r="386" spans="1:34" ht="10.5" hidden="1" customHeight="1" outlineLevel="1" x14ac:dyDescent="0.3">
      <c r="A386" s="553"/>
      <c r="B386" s="554"/>
      <c r="C386" s="554"/>
      <c r="D386" s="554"/>
      <c r="E386" s="554"/>
      <c r="F386" s="555"/>
      <c r="G386" s="122"/>
      <c r="H386" s="113"/>
      <c r="I386" s="114"/>
      <c r="J386" s="115"/>
      <c r="K386" s="116"/>
      <c r="L386" s="124"/>
      <c r="M386" s="113"/>
      <c r="N386" s="114"/>
      <c r="O386" s="115"/>
      <c r="P386" s="116"/>
      <c r="Q386" s="128"/>
      <c r="R386" s="239"/>
      <c r="S386" s="390"/>
      <c r="T386" s="391"/>
      <c r="U386" s="391"/>
      <c r="V386" s="392"/>
      <c r="W386" s="403"/>
      <c r="X386" s="403"/>
      <c r="Y386" s="403"/>
      <c r="Z386" s="364"/>
      <c r="AA386" s="365"/>
      <c r="AB386" s="366"/>
      <c r="AC386" s="176"/>
      <c r="AD386" s="176"/>
      <c r="AE386" s="176"/>
      <c r="AF386" s="176"/>
      <c r="AG386" s="176"/>
      <c r="AH386" s="176"/>
    </row>
    <row r="387" spans="1:34" ht="10.5" hidden="1" customHeight="1" outlineLevel="1" x14ac:dyDescent="0.3">
      <c r="A387" s="553"/>
      <c r="B387" s="554"/>
      <c r="C387" s="554"/>
      <c r="D387" s="554"/>
      <c r="E387" s="554"/>
      <c r="F387" s="555"/>
      <c r="G387" s="122"/>
      <c r="H387" s="124"/>
      <c r="I387" s="124"/>
      <c r="J387" s="125"/>
      <c r="K387" s="125"/>
      <c r="L387" s="124"/>
      <c r="M387" s="124"/>
      <c r="N387" s="124"/>
      <c r="O387" s="125"/>
      <c r="P387" s="125"/>
      <c r="Q387" s="128"/>
      <c r="R387" s="239"/>
      <c r="S387" s="390"/>
      <c r="T387" s="391"/>
      <c r="U387" s="391"/>
      <c r="V387" s="392"/>
      <c r="W387" s="403"/>
      <c r="X387" s="403"/>
      <c r="Y387" s="403"/>
      <c r="Z387" s="364"/>
      <c r="AA387" s="365"/>
      <c r="AB387" s="366"/>
      <c r="AC387" s="176"/>
      <c r="AD387" s="176"/>
      <c r="AE387" s="176"/>
      <c r="AF387" s="176"/>
      <c r="AG387" s="176"/>
      <c r="AH387" s="176"/>
    </row>
    <row r="388" spans="1:34" ht="18" hidden="1" customHeight="1" outlineLevel="1" x14ac:dyDescent="0.3">
      <c r="A388" s="553"/>
      <c r="B388" s="554"/>
      <c r="C388" s="554"/>
      <c r="D388" s="554"/>
      <c r="E388" s="554"/>
      <c r="F388" s="555"/>
      <c r="G388" s="122"/>
      <c r="H388" s="124"/>
      <c r="I388" s="124"/>
      <c r="J388" s="125"/>
      <c r="K388" s="125"/>
      <c r="L388" s="124"/>
      <c r="M388" s="465" t="s">
        <v>187</v>
      </c>
      <c r="N388" s="466"/>
      <c r="O388" s="466"/>
      <c r="P388" s="467"/>
      <c r="Q388" s="128"/>
      <c r="R388" s="239"/>
      <c r="S388" s="390"/>
      <c r="T388" s="391"/>
      <c r="U388" s="391"/>
      <c r="V388" s="392"/>
      <c r="W388" s="403"/>
      <c r="X388" s="403"/>
      <c r="Y388" s="403"/>
      <c r="Z388" s="364"/>
      <c r="AA388" s="365"/>
      <c r="AB388" s="366"/>
      <c r="AC388" s="176"/>
      <c r="AD388" s="176"/>
      <c r="AE388" s="176"/>
      <c r="AF388" s="176"/>
      <c r="AG388" s="176"/>
      <c r="AH388" s="176"/>
    </row>
    <row r="389" spans="1:34" ht="18" hidden="1" customHeight="1" outlineLevel="1" x14ac:dyDescent="0.3">
      <c r="A389" s="553"/>
      <c r="B389" s="554"/>
      <c r="C389" s="554"/>
      <c r="D389" s="554"/>
      <c r="E389" s="554"/>
      <c r="F389" s="555"/>
      <c r="G389" s="122"/>
      <c r="H389" s="124"/>
      <c r="I389" s="124"/>
      <c r="J389" s="125"/>
      <c r="K389" s="125"/>
      <c r="L389" s="124"/>
      <c r="M389" s="52"/>
      <c r="N389" s="384" t="s">
        <v>68</v>
      </c>
      <c r="O389" s="386"/>
      <c r="P389" s="55"/>
      <c r="Q389" s="128"/>
      <c r="R389" s="239"/>
      <c r="S389" s="390"/>
      <c r="T389" s="391"/>
      <c r="U389" s="391"/>
      <c r="V389" s="392"/>
      <c r="W389" s="403"/>
      <c r="X389" s="403"/>
      <c r="Y389" s="403"/>
      <c r="Z389" s="364"/>
      <c r="AA389" s="365"/>
      <c r="AB389" s="366"/>
      <c r="AC389" s="176"/>
      <c r="AD389" s="176"/>
      <c r="AE389" s="176"/>
      <c r="AF389" s="176"/>
      <c r="AG389" s="176"/>
      <c r="AH389" s="176"/>
    </row>
    <row r="390" spans="1:34" ht="10.5" hidden="1" customHeight="1" outlineLevel="1" x14ac:dyDescent="0.3">
      <c r="A390" s="556"/>
      <c r="B390" s="557"/>
      <c r="C390" s="557"/>
      <c r="D390" s="557"/>
      <c r="E390" s="557"/>
      <c r="F390" s="558"/>
      <c r="G390" s="122"/>
      <c r="H390" s="124"/>
      <c r="I390" s="124"/>
      <c r="J390" s="125"/>
      <c r="K390" s="125"/>
      <c r="L390" s="124"/>
      <c r="M390" s="113"/>
      <c r="N390" s="114"/>
      <c r="O390" s="115"/>
      <c r="P390" s="116"/>
      <c r="Q390" s="128"/>
      <c r="R390" s="239"/>
      <c r="S390" s="390"/>
      <c r="T390" s="391"/>
      <c r="U390" s="391"/>
      <c r="V390" s="392"/>
      <c r="W390" s="403"/>
      <c r="X390" s="403"/>
      <c r="Y390" s="403"/>
      <c r="Z390" s="364"/>
      <c r="AA390" s="365"/>
      <c r="AB390" s="366"/>
      <c r="AC390" s="176"/>
      <c r="AD390" s="176"/>
      <c r="AE390" s="176"/>
      <c r="AF390" s="176"/>
      <c r="AG390" s="176"/>
      <c r="AH390" s="176"/>
    </row>
    <row r="391" spans="1:34" ht="10.5" customHeight="1" collapsed="1" x14ac:dyDescent="0.3">
      <c r="A391" s="484" t="s">
        <v>195</v>
      </c>
      <c r="B391" s="484"/>
      <c r="C391" s="484"/>
      <c r="D391" s="484"/>
      <c r="E391" s="484"/>
      <c r="F391" s="484"/>
      <c r="G391" s="123"/>
      <c r="H391" s="126"/>
      <c r="I391" s="126"/>
      <c r="J391" s="126"/>
      <c r="K391" s="126"/>
      <c r="L391" s="127"/>
      <c r="M391" s="127"/>
      <c r="N391" s="127"/>
      <c r="O391" s="127"/>
      <c r="P391" s="127"/>
      <c r="Q391" s="129"/>
      <c r="R391" s="239"/>
      <c r="S391" s="393"/>
      <c r="T391" s="394"/>
      <c r="U391" s="394"/>
      <c r="V391" s="395"/>
      <c r="W391" s="403"/>
      <c r="X391" s="403"/>
      <c r="Y391" s="403"/>
      <c r="Z391" s="364"/>
      <c r="AA391" s="365"/>
      <c r="AB391" s="366"/>
      <c r="AC391" s="176"/>
      <c r="AD391" s="176"/>
      <c r="AE391" s="176"/>
      <c r="AF391" s="176"/>
      <c r="AG391" s="176"/>
      <c r="AH391" s="176"/>
    </row>
    <row r="392" spans="1:34" ht="18" hidden="1" customHeight="1" outlineLevel="1" x14ac:dyDescent="0.3">
      <c r="A392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392" s="551"/>
      <c r="C392" s="551"/>
      <c r="D392" s="551"/>
      <c r="E392" s="551"/>
      <c r="F392" s="552"/>
      <c r="G392" s="548" t="s">
        <v>177</v>
      </c>
      <c r="H392" s="549"/>
      <c r="I392" s="549"/>
      <c r="J392" s="549"/>
      <c r="K392" s="501"/>
      <c r="L392" s="501"/>
      <c r="M392" s="501"/>
      <c r="N392" s="502" t="s">
        <v>196</v>
      </c>
      <c r="O392" s="502"/>
      <c r="P392" s="502"/>
      <c r="Q392" s="503"/>
      <c r="R392" s="239"/>
      <c r="S392" s="387"/>
      <c r="T392" s="388"/>
      <c r="U392" s="388"/>
      <c r="V392" s="389"/>
      <c r="W392" s="403"/>
      <c r="X392" s="403"/>
      <c r="Y392" s="403"/>
      <c r="Z392" s="364"/>
      <c r="AA392" s="365"/>
      <c r="AB392" s="366"/>
      <c r="AC392" s="176"/>
      <c r="AD392" s="176"/>
      <c r="AE392" s="176"/>
      <c r="AF392" s="176"/>
      <c r="AG392" s="176"/>
      <c r="AH392" s="176"/>
    </row>
    <row r="393" spans="1:34" ht="18" hidden="1" customHeight="1" outlineLevel="1" x14ac:dyDescent="0.3">
      <c r="A393" s="553"/>
      <c r="B393" s="554"/>
      <c r="C393" s="554"/>
      <c r="D393" s="554"/>
      <c r="E393" s="554"/>
      <c r="F393" s="555"/>
      <c r="G393" s="504" t="s">
        <v>179</v>
      </c>
      <c r="H393" s="505"/>
      <c r="I393" s="505"/>
      <c r="J393" s="505"/>
      <c r="K393" s="506"/>
      <c r="L393" s="103"/>
      <c r="M393" s="507" t="s">
        <v>180</v>
      </c>
      <c r="N393" s="508"/>
      <c r="O393" s="508"/>
      <c r="P393" s="508"/>
      <c r="Q393" s="509"/>
      <c r="R393" s="239"/>
      <c r="S393" s="390"/>
      <c r="T393" s="391"/>
      <c r="U393" s="391"/>
      <c r="V393" s="392"/>
      <c r="W393" s="403"/>
      <c r="X393" s="403"/>
      <c r="Y393" s="403"/>
      <c r="Z393" s="364"/>
      <c r="AA393" s="365"/>
      <c r="AB393" s="366"/>
      <c r="AC393" s="176"/>
      <c r="AD393" s="176"/>
      <c r="AE393" s="176"/>
      <c r="AF393" s="176"/>
      <c r="AG393" s="176"/>
      <c r="AH393" s="176"/>
    </row>
    <row r="394" spans="1:34" ht="10.5" hidden="1" customHeight="1" outlineLevel="1" x14ac:dyDescent="0.3">
      <c r="A394" s="553"/>
      <c r="B394" s="554"/>
      <c r="C394" s="554"/>
      <c r="D394" s="554"/>
      <c r="E394" s="554"/>
      <c r="F394" s="555"/>
      <c r="G394" s="119"/>
      <c r="H394" s="132"/>
      <c r="I394" s="132"/>
      <c r="J394" s="132"/>
      <c r="K394" s="132"/>
      <c r="L394" s="133"/>
      <c r="M394" s="132"/>
      <c r="N394" s="132"/>
      <c r="O394" s="133"/>
      <c r="P394" s="132"/>
      <c r="Q394" s="130"/>
      <c r="R394" s="239"/>
      <c r="S394" s="390"/>
      <c r="T394" s="391"/>
      <c r="U394" s="391"/>
      <c r="V394" s="392"/>
      <c r="W394" s="403"/>
      <c r="X394" s="403"/>
      <c r="Y394" s="403"/>
      <c r="Z394" s="364"/>
      <c r="AA394" s="365"/>
      <c r="AB394" s="366"/>
      <c r="AC394" s="176"/>
      <c r="AD394" s="176"/>
      <c r="AE394" s="176"/>
      <c r="AF394" s="176"/>
      <c r="AG394" s="176"/>
      <c r="AH394" s="176"/>
    </row>
    <row r="395" spans="1:34" ht="18" hidden="1" customHeight="1" outlineLevel="1" x14ac:dyDescent="0.3">
      <c r="A395" s="553"/>
      <c r="B395" s="554"/>
      <c r="C395" s="554"/>
      <c r="D395" s="554"/>
      <c r="E395" s="554"/>
      <c r="F395" s="555"/>
      <c r="G395" s="120"/>
      <c r="H395" s="465" t="s">
        <v>181</v>
      </c>
      <c r="I395" s="466"/>
      <c r="J395" s="466"/>
      <c r="K395" s="467"/>
      <c r="L395" s="124"/>
      <c r="M395" s="465" t="s">
        <v>182</v>
      </c>
      <c r="N395" s="466"/>
      <c r="O395" s="466"/>
      <c r="P395" s="467"/>
      <c r="Q395" s="60"/>
      <c r="R395" s="239"/>
      <c r="S395" s="390"/>
      <c r="T395" s="391"/>
      <c r="U395" s="391"/>
      <c r="V395" s="392"/>
      <c r="W395" s="403"/>
      <c r="X395" s="403"/>
      <c r="Y395" s="403"/>
      <c r="Z395" s="364"/>
      <c r="AA395" s="365"/>
      <c r="AB395" s="366"/>
      <c r="AC395" s="176"/>
      <c r="AD395" s="176"/>
      <c r="AE395" s="176"/>
      <c r="AF395" s="176"/>
      <c r="AG395" s="176"/>
      <c r="AH395" s="176"/>
    </row>
    <row r="396" spans="1:34" ht="18" hidden="1" customHeight="1" outlineLevel="1" x14ac:dyDescent="0.3">
      <c r="A396" s="553"/>
      <c r="B396" s="554"/>
      <c r="C396" s="554"/>
      <c r="D396" s="554"/>
      <c r="E396" s="554"/>
      <c r="F396" s="555"/>
      <c r="G396" s="121"/>
      <c r="H396" s="52"/>
      <c r="I396" s="384" t="s">
        <v>68</v>
      </c>
      <c r="J396" s="386"/>
      <c r="K396" s="55"/>
      <c r="L396" s="134"/>
      <c r="M396" s="52"/>
      <c r="N396" s="384" t="s">
        <v>68</v>
      </c>
      <c r="O396" s="386"/>
      <c r="P396" s="55"/>
      <c r="Q396" s="60"/>
      <c r="R396" s="239"/>
      <c r="S396" s="390"/>
      <c r="T396" s="391"/>
      <c r="U396" s="391"/>
      <c r="V396" s="392"/>
      <c r="W396" s="403"/>
      <c r="X396" s="403"/>
      <c r="Y396" s="403"/>
      <c r="Z396" s="364"/>
      <c r="AA396" s="365"/>
      <c r="AB396" s="366"/>
      <c r="AC396" s="176"/>
      <c r="AD396" s="176"/>
      <c r="AE396" s="176"/>
      <c r="AF396" s="176"/>
      <c r="AG396" s="176"/>
      <c r="AH396" s="176"/>
    </row>
    <row r="397" spans="1:34" ht="10.5" hidden="1" customHeight="1" outlineLevel="1" x14ac:dyDescent="0.3">
      <c r="A397" s="553"/>
      <c r="B397" s="554"/>
      <c r="C397" s="554"/>
      <c r="D397" s="554"/>
      <c r="E397" s="554"/>
      <c r="F397" s="555"/>
      <c r="G397" s="120"/>
      <c r="H397" s="113"/>
      <c r="I397" s="114"/>
      <c r="J397" s="115"/>
      <c r="K397" s="116"/>
      <c r="L397" s="124"/>
      <c r="M397" s="113"/>
      <c r="N397" s="114"/>
      <c r="O397" s="115"/>
      <c r="P397" s="116"/>
      <c r="Q397" s="131"/>
      <c r="R397" s="239"/>
      <c r="S397" s="390"/>
      <c r="T397" s="391"/>
      <c r="U397" s="391"/>
      <c r="V397" s="392"/>
      <c r="W397" s="403"/>
      <c r="X397" s="403"/>
      <c r="Y397" s="403"/>
      <c r="Z397" s="364"/>
      <c r="AA397" s="365"/>
      <c r="AB397" s="366"/>
      <c r="AC397" s="176"/>
      <c r="AD397" s="176"/>
      <c r="AE397" s="176"/>
      <c r="AF397" s="176"/>
      <c r="AG397" s="176"/>
      <c r="AH397" s="176"/>
    </row>
    <row r="398" spans="1:34" ht="10.5" hidden="1" customHeight="1" outlineLevel="1" x14ac:dyDescent="0.3">
      <c r="A398" s="553"/>
      <c r="B398" s="554"/>
      <c r="C398" s="554"/>
      <c r="D398" s="554"/>
      <c r="E398" s="554"/>
      <c r="F398" s="555"/>
      <c r="G398" s="81"/>
      <c r="H398" s="65"/>
      <c r="I398" s="65"/>
      <c r="J398" s="65"/>
      <c r="K398" s="65"/>
      <c r="L398" s="71"/>
      <c r="M398" s="65"/>
      <c r="N398" s="65"/>
      <c r="O398" s="65"/>
      <c r="P398" s="65"/>
      <c r="Q398" s="128"/>
      <c r="R398" s="239"/>
      <c r="S398" s="390"/>
      <c r="T398" s="391"/>
      <c r="U398" s="391"/>
      <c r="V398" s="392"/>
      <c r="W398" s="403"/>
      <c r="X398" s="403"/>
      <c r="Y398" s="403"/>
      <c r="Z398" s="364"/>
      <c r="AA398" s="365"/>
      <c r="AB398" s="366"/>
      <c r="AC398" s="176"/>
      <c r="AD398" s="176"/>
      <c r="AE398" s="176"/>
      <c r="AF398" s="176"/>
      <c r="AG398" s="176"/>
      <c r="AH398" s="176"/>
    </row>
    <row r="399" spans="1:34" ht="18" hidden="1" customHeight="1" outlineLevel="1" x14ac:dyDescent="0.3">
      <c r="A399" s="553"/>
      <c r="B399" s="554"/>
      <c r="C399" s="554"/>
      <c r="D399" s="554"/>
      <c r="E399" s="554"/>
      <c r="F399" s="555"/>
      <c r="G399" s="120"/>
      <c r="H399" s="465" t="s">
        <v>183</v>
      </c>
      <c r="I399" s="466"/>
      <c r="J399" s="466"/>
      <c r="K399" s="467"/>
      <c r="L399" s="124"/>
      <c r="M399" s="465" t="s">
        <v>184</v>
      </c>
      <c r="N399" s="466"/>
      <c r="O399" s="466"/>
      <c r="P399" s="467"/>
      <c r="Q399" s="128"/>
      <c r="R399" s="239"/>
      <c r="S399" s="390"/>
      <c r="T399" s="391"/>
      <c r="U399" s="391"/>
      <c r="V399" s="392"/>
      <c r="W399" s="403"/>
      <c r="X399" s="403"/>
      <c r="Y399" s="403"/>
      <c r="Z399" s="364"/>
      <c r="AA399" s="365"/>
      <c r="AB399" s="366"/>
      <c r="AC399" s="176"/>
      <c r="AD399" s="176"/>
      <c r="AE399" s="176"/>
      <c r="AF399" s="176"/>
      <c r="AG399" s="176"/>
      <c r="AH399" s="176"/>
    </row>
    <row r="400" spans="1:34" ht="18" hidden="1" customHeight="1" outlineLevel="1" x14ac:dyDescent="0.3">
      <c r="A400" s="553"/>
      <c r="B400" s="554"/>
      <c r="C400" s="554"/>
      <c r="D400" s="554"/>
      <c r="E400" s="554"/>
      <c r="F400" s="555"/>
      <c r="G400" s="122"/>
      <c r="H400" s="52"/>
      <c r="I400" s="384" t="s">
        <v>68</v>
      </c>
      <c r="J400" s="386"/>
      <c r="K400" s="55"/>
      <c r="L400" s="71"/>
      <c r="M400" s="52"/>
      <c r="N400" s="384" t="s">
        <v>68</v>
      </c>
      <c r="O400" s="386"/>
      <c r="P400" s="55"/>
      <c r="Q400" s="128"/>
      <c r="R400" s="239"/>
      <c r="S400" s="43"/>
      <c r="T400" s="370" t="s">
        <v>68</v>
      </c>
      <c r="U400" s="371"/>
      <c r="V400" s="50"/>
      <c r="W400" s="403"/>
      <c r="X400" s="403"/>
      <c r="Y400" s="403"/>
      <c r="Z400" s="364"/>
      <c r="AA400" s="365"/>
      <c r="AB400" s="366"/>
      <c r="AC400" s="176"/>
      <c r="AD400" s="176"/>
      <c r="AE400" s="176"/>
      <c r="AF400" s="176"/>
      <c r="AG400" s="176"/>
      <c r="AH400" s="176"/>
    </row>
    <row r="401" spans="1:34" ht="10.5" hidden="1" customHeight="1" outlineLevel="1" x14ac:dyDescent="0.3">
      <c r="A401" s="553"/>
      <c r="B401" s="554"/>
      <c r="C401" s="554"/>
      <c r="D401" s="554"/>
      <c r="E401" s="554"/>
      <c r="F401" s="555"/>
      <c r="G401" s="122"/>
      <c r="H401" s="113"/>
      <c r="I401" s="114"/>
      <c r="J401" s="115"/>
      <c r="K401" s="116"/>
      <c r="L401" s="124"/>
      <c r="M401" s="113"/>
      <c r="N401" s="114"/>
      <c r="O401" s="115"/>
      <c r="P401" s="116"/>
      <c r="Q401" s="128"/>
      <c r="R401" s="239"/>
      <c r="S401" s="43"/>
      <c r="T401" s="48"/>
      <c r="U401" s="48"/>
      <c r="V401" s="50"/>
      <c r="W401" s="403"/>
      <c r="X401" s="403"/>
      <c r="Y401" s="403"/>
      <c r="Z401" s="364"/>
      <c r="AA401" s="365"/>
      <c r="AB401" s="366"/>
      <c r="AC401" s="176"/>
      <c r="AD401" s="176"/>
      <c r="AE401" s="176">
        <f>T401</f>
        <v>0</v>
      </c>
      <c r="AF401" s="176">
        <f>T401</f>
        <v>0</v>
      </c>
      <c r="AG401" s="176"/>
      <c r="AH401" s="176"/>
    </row>
    <row r="402" spans="1:34" ht="10.5" hidden="1" customHeight="1" outlineLevel="1" x14ac:dyDescent="0.3">
      <c r="A402" s="553"/>
      <c r="B402" s="554"/>
      <c r="C402" s="554"/>
      <c r="D402" s="554"/>
      <c r="E402" s="554"/>
      <c r="F402" s="555"/>
      <c r="G402" s="122"/>
      <c r="H402" s="135"/>
      <c r="I402" s="135"/>
      <c r="J402" s="136"/>
      <c r="K402" s="136"/>
      <c r="L402" s="124"/>
      <c r="M402" s="135"/>
      <c r="N402" s="135"/>
      <c r="O402" s="136"/>
      <c r="P402" s="136"/>
      <c r="Q402" s="128"/>
      <c r="R402" s="239"/>
      <c r="S402" s="390"/>
      <c r="T402" s="391"/>
      <c r="U402" s="391"/>
      <c r="V402" s="392"/>
      <c r="W402" s="403"/>
      <c r="X402" s="403"/>
      <c r="Y402" s="403"/>
      <c r="Z402" s="364"/>
      <c r="AA402" s="365"/>
      <c r="AB402" s="366"/>
      <c r="AC402" s="176"/>
      <c r="AD402" s="176"/>
      <c r="AE402" s="176"/>
      <c r="AF402" s="176"/>
      <c r="AG402" s="176"/>
      <c r="AH402" s="176"/>
    </row>
    <row r="403" spans="1:34" ht="18" hidden="1" customHeight="1" outlineLevel="1" x14ac:dyDescent="0.3">
      <c r="A403" s="553"/>
      <c r="B403" s="554"/>
      <c r="C403" s="554"/>
      <c r="D403" s="554"/>
      <c r="E403" s="554"/>
      <c r="F403" s="555"/>
      <c r="G403" s="122"/>
      <c r="H403" s="465" t="s">
        <v>185</v>
      </c>
      <c r="I403" s="466"/>
      <c r="J403" s="466"/>
      <c r="K403" s="467"/>
      <c r="L403" s="124"/>
      <c r="M403" s="465" t="s">
        <v>186</v>
      </c>
      <c r="N403" s="466"/>
      <c r="O403" s="466"/>
      <c r="P403" s="467"/>
      <c r="Q403" s="128"/>
      <c r="R403" s="239"/>
      <c r="S403" s="390"/>
      <c r="T403" s="391"/>
      <c r="U403" s="391"/>
      <c r="V403" s="392"/>
      <c r="W403" s="403"/>
      <c r="X403" s="403"/>
      <c r="Y403" s="403"/>
      <c r="Z403" s="364"/>
      <c r="AA403" s="365"/>
      <c r="AB403" s="366"/>
      <c r="AC403" s="176"/>
      <c r="AD403" s="176"/>
      <c r="AE403" s="176"/>
      <c r="AF403" s="176"/>
      <c r="AG403" s="176"/>
      <c r="AH403" s="176"/>
    </row>
    <row r="404" spans="1:34" ht="18" hidden="1" customHeight="1" outlineLevel="1" x14ac:dyDescent="0.3">
      <c r="A404" s="553"/>
      <c r="B404" s="554"/>
      <c r="C404" s="554"/>
      <c r="D404" s="554"/>
      <c r="E404" s="554"/>
      <c r="F404" s="555"/>
      <c r="G404" s="122"/>
      <c r="H404" s="52"/>
      <c r="I404" s="384" t="s">
        <v>68</v>
      </c>
      <c r="J404" s="386"/>
      <c r="K404" s="55"/>
      <c r="L404" s="124"/>
      <c r="M404" s="52"/>
      <c r="N404" s="384" t="s">
        <v>68</v>
      </c>
      <c r="O404" s="386"/>
      <c r="P404" s="55"/>
      <c r="Q404" s="128"/>
      <c r="R404" s="239"/>
      <c r="S404" s="390"/>
      <c r="T404" s="391"/>
      <c r="U404" s="391"/>
      <c r="V404" s="392"/>
      <c r="W404" s="403"/>
      <c r="X404" s="403"/>
      <c r="Y404" s="403"/>
      <c r="Z404" s="364"/>
      <c r="AA404" s="365"/>
      <c r="AB404" s="366"/>
      <c r="AC404" s="176"/>
      <c r="AD404" s="176"/>
      <c r="AE404" s="176"/>
      <c r="AF404" s="176"/>
      <c r="AG404" s="176"/>
      <c r="AH404" s="176"/>
    </row>
    <row r="405" spans="1:34" ht="10.5" hidden="1" customHeight="1" outlineLevel="1" x14ac:dyDescent="0.3">
      <c r="A405" s="553"/>
      <c r="B405" s="554"/>
      <c r="C405" s="554"/>
      <c r="D405" s="554"/>
      <c r="E405" s="554"/>
      <c r="F405" s="555"/>
      <c r="G405" s="122"/>
      <c r="H405" s="113"/>
      <c r="I405" s="114"/>
      <c r="J405" s="115"/>
      <c r="K405" s="116"/>
      <c r="L405" s="124"/>
      <c r="M405" s="113"/>
      <c r="N405" s="114"/>
      <c r="O405" s="115"/>
      <c r="P405" s="116"/>
      <c r="Q405" s="128"/>
      <c r="R405" s="239"/>
      <c r="S405" s="390"/>
      <c r="T405" s="391"/>
      <c r="U405" s="391"/>
      <c r="V405" s="392"/>
      <c r="W405" s="403"/>
      <c r="X405" s="403"/>
      <c r="Y405" s="403"/>
      <c r="Z405" s="364"/>
      <c r="AA405" s="365"/>
      <c r="AB405" s="366"/>
      <c r="AC405" s="176"/>
      <c r="AD405" s="176"/>
      <c r="AE405" s="176"/>
      <c r="AF405" s="176"/>
      <c r="AG405" s="176"/>
      <c r="AH405" s="176"/>
    </row>
    <row r="406" spans="1:34" ht="10.5" hidden="1" customHeight="1" outlineLevel="1" x14ac:dyDescent="0.3">
      <c r="A406" s="553"/>
      <c r="B406" s="554"/>
      <c r="C406" s="554"/>
      <c r="D406" s="554"/>
      <c r="E406" s="554"/>
      <c r="F406" s="555"/>
      <c r="G406" s="122"/>
      <c r="H406" s="124"/>
      <c r="I406" s="124"/>
      <c r="J406" s="125"/>
      <c r="K406" s="125"/>
      <c r="L406" s="124"/>
      <c r="M406" s="124"/>
      <c r="N406" s="124"/>
      <c r="O406" s="125"/>
      <c r="P406" s="125"/>
      <c r="Q406" s="128"/>
      <c r="R406" s="239"/>
      <c r="S406" s="390"/>
      <c r="T406" s="391"/>
      <c r="U406" s="391"/>
      <c r="V406" s="392"/>
      <c r="W406" s="403"/>
      <c r="X406" s="403"/>
      <c r="Y406" s="403"/>
      <c r="Z406" s="364"/>
      <c r="AA406" s="365"/>
      <c r="AB406" s="366"/>
      <c r="AC406" s="176"/>
      <c r="AD406" s="176"/>
      <c r="AE406" s="176"/>
      <c r="AF406" s="176"/>
      <c r="AG406" s="176"/>
      <c r="AH406" s="176"/>
    </row>
    <row r="407" spans="1:34" ht="18" hidden="1" customHeight="1" outlineLevel="1" x14ac:dyDescent="0.3">
      <c r="A407" s="553"/>
      <c r="B407" s="554"/>
      <c r="C407" s="554"/>
      <c r="D407" s="554"/>
      <c r="E407" s="554"/>
      <c r="F407" s="555"/>
      <c r="G407" s="122"/>
      <c r="H407" s="124"/>
      <c r="I407" s="124"/>
      <c r="J407" s="125"/>
      <c r="K407" s="125"/>
      <c r="L407" s="124"/>
      <c r="M407" s="465" t="s">
        <v>187</v>
      </c>
      <c r="N407" s="466"/>
      <c r="O407" s="466"/>
      <c r="P407" s="467"/>
      <c r="Q407" s="128"/>
      <c r="R407" s="239"/>
      <c r="S407" s="390"/>
      <c r="T407" s="391"/>
      <c r="U407" s="391"/>
      <c r="V407" s="392"/>
      <c r="W407" s="403"/>
      <c r="X407" s="403"/>
      <c r="Y407" s="403"/>
      <c r="Z407" s="364"/>
      <c r="AA407" s="365"/>
      <c r="AB407" s="366"/>
      <c r="AC407" s="176"/>
      <c r="AD407" s="176"/>
      <c r="AE407" s="176"/>
      <c r="AF407" s="176"/>
      <c r="AG407" s="176"/>
      <c r="AH407" s="176"/>
    </row>
    <row r="408" spans="1:34" ht="18" hidden="1" customHeight="1" outlineLevel="1" x14ac:dyDescent="0.3">
      <c r="A408" s="553"/>
      <c r="B408" s="554"/>
      <c r="C408" s="554"/>
      <c r="D408" s="554"/>
      <c r="E408" s="554"/>
      <c r="F408" s="555"/>
      <c r="G408" s="122"/>
      <c r="H408" s="124"/>
      <c r="I408" s="124"/>
      <c r="J408" s="125"/>
      <c r="K408" s="125"/>
      <c r="L408" s="124"/>
      <c r="M408" s="52"/>
      <c r="N408" s="384" t="s">
        <v>68</v>
      </c>
      <c r="O408" s="386"/>
      <c r="P408" s="55"/>
      <c r="Q408" s="128"/>
      <c r="R408" s="239"/>
      <c r="S408" s="390"/>
      <c r="T408" s="391"/>
      <c r="U408" s="391"/>
      <c r="V408" s="392"/>
      <c r="W408" s="403"/>
      <c r="X408" s="403"/>
      <c r="Y408" s="403"/>
      <c r="Z408" s="364"/>
      <c r="AA408" s="365"/>
      <c r="AB408" s="366"/>
      <c r="AC408" s="176"/>
      <c r="AD408" s="176"/>
      <c r="AE408" s="176"/>
      <c r="AF408" s="176"/>
      <c r="AG408" s="176"/>
      <c r="AH408" s="176"/>
    </row>
    <row r="409" spans="1:34" ht="10.5" hidden="1" customHeight="1" outlineLevel="1" x14ac:dyDescent="0.3">
      <c r="A409" s="553"/>
      <c r="B409" s="554"/>
      <c r="C409" s="554"/>
      <c r="D409" s="554"/>
      <c r="E409" s="554"/>
      <c r="F409" s="555"/>
      <c r="G409" s="122"/>
      <c r="H409" s="124"/>
      <c r="I409" s="124"/>
      <c r="J409" s="125"/>
      <c r="K409" s="125"/>
      <c r="L409" s="124"/>
      <c r="M409" s="113"/>
      <c r="N409" s="114"/>
      <c r="O409" s="115"/>
      <c r="P409" s="116"/>
      <c r="Q409" s="128"/>
      <c r="R409" s="239"/>
      <c r="S409" s="390"/>
      <c r="T409" s="391"/>
      <c r="U409" s="391"/>
      <c r="V409" s="392"/>
      <c r="W409" s="403"/>
      <c r="X409" s="403"/>
      <c r="Y409" s="403"/>
      <c r="Z409" s="364"/>
      <c r="AA409" s="365"/>
      <c r="AB409" s="366"/>
      <c r="AC409" s="176"/>
      <c r="AD409" s="176"/>
      <c r="AE409" s="176"/>
      <c r="AF409" s="176"/>
      <c r="AG409" s="176"/>
      <c r="AH409" s="176"/>
    </row>
    <row r="410" spans="1:34" ht="10.5" hidden="1" customHeight="1" outlineLevel="1" x14ac:dyDescent="0.3">
      <c r="A410" s="553"/>
      <c r="B410" s="554"/>
      <c r="C410" s="554"/>
      <c r="D410" s="554"/>
      <c r="E410" s="554"/>
      <c r="F410" s="555"/>
      <c r="G410" s="123"/>
      <c r="H410" s="126"/>
      <c r="I410" s="126"/>
      <c r="J410" s="126"/>
      <c r="K410" s="126"/>
      <c r="L410" s="127"/>
      <c r="M410" s="127"/>
      <c r="N410" s="127"/>
      <c r="O410" s="127"/>
      <c r="P410" s="127"/>
      <c r="Q410" s="129"/>
      <c r="R410" s="239"/>
      <c r="S410" s="393"/>
      <c r="T410" s="394"/>
      <c r="U410" s="394"/>
      <c r="V410" s="395"/>
      <c r="W410" s="403"/>
      <c r="X410" s="403"/>
      <c r="Y410" s="403"/>
      <c r="Z410" s="364"/>
      <c r="AA410" s="365"/>
      <c r="AB410" s="366"/>
      <c r="AC410" s="176"/>
      <c r="AD410" s="176"/>
      <c r="AE410" s="176"/>
      <c r="AF410" s="176"/>
      <c r="AG410" s="176"/>
      <c r="AH410" s="176"/>
    </row>
    <row r="411" spans="1:34" ht="18" hidden="1" customHeight="1" outlineLevel="1" x14ac:dyDescent="0.3">
      <c r="A411" s="553"/>
      <c r="B411" s="554"/>
      <c r="C411" s="554"/>
      <c r="D411" s="554"/>
      <c r="E411" s="554"/>
      <c r="F411" s="555"/>
      <c r="G411" s="548" t="s">
        <v>177</v>
      </c>
      <c r="H411" s="549"/>
      <c r="I411" s="549"/>
      <c r="J411" s="549"/>
      <c r="K411" s="501"/>
      <c r="L411" s="501"/>
      <c r="M411" s="501"/>
      <c r="N411" s="502" t="s">
        <v>197</v>
      </c>
      <c r="O411" s="502"/>
      <c r="P411" s="502"/>
      <c r="Q411" s="503"/>
      <c r="R411" s="239"/>
      <c r="S411" s="387"/>
      <c r="T411" s="388"/>
      <c r="U411" s="388"/>
      <c r="V411" s="389"/>
      <c r="W411" s="403"/>
      <c r="X411" s="403"/>
      <c r="Y411" s="403"/>
      <c r="Z411" s="364"/>
      <c r="AA411" s="365"/>
      <c r="AB411" s="366"/>
      <c r="AC411" s="176"/>
      <c r="AD411" s="176"/>
      <c r="AE411" s="176"/>
      <c r="AF411" s="176"/>
      <c r="AG411" s="176"/>
      <c r="AH411" s="176"/>
    </row>
    <row r="412" spans="1:34" ht="18" hidden="1" customHeight="1" outlineLevel="1" x14ac:dyDescent="0.3">
      <c r="A412" s="553"/>
      <c r="B412" s="554"/>
      <c r="C412" s="554"/>
      <c r="D412" s="554"/>
      <c r="E412" s="554"/>
      <c r="F412" s="555"/>
      <c r="G412" s="504" t="s">
        <v>179</v>
      </c>
      <c r="H412" s="505"/>
      <c r="I412" s="505"/>
      <c r="J412" s="505"/>
      <c r="K412" s="506"/>
      <c r="L412" s="103"/>
      <c r="M412" s="507" t="s">
        <v>180</v>
      </c>
      <c r="N412" s="508"/>
      <c r="O412" s="508"/>
      <c r="P412" s="508"/>
      <c r="Q412" s="509"/>
      <c r="R412" s="239"/>
      <c r="S412" s="390"/>
      <c r="T412" s="391"/>
      <c r="U412" s="391"/>
      <c r="V412" s="392"/>
      <c r="W412" s="403"/>
      <c r="X412" s="403"/>
      <c r="Y412" s="403"/>
      <c r="Z412" s="364"/>
      <c r="AA412" s="365"/>
      <c r="AB412" s="366"/>
      <c r="AC412" s="176"/>
      <c r="AD412" s="176"/>
      <c r="AE412" s="176"/>
      <c r="AF412" s="176"/>
      <c r="AG412" s="176"/>
      <c r="AH412" s="176"/>
    </row>
    <row r="413" spans="1:34" ht="10.5" hidden="1" customHeight="1" outlineLevel="1" x14ac:dyDescent="0.3">
      <c r="A413" s="553"/>
      <c r="B413" s="554"/>
      <c r="C413" s="554"/>
      <c r="D413" s="554"/>
      <c r="E413" s="554"/>
      <c r="F413" s="555"/>
      <c r="G413" s="119"/>
      <c r="H413" s="132"/>
      <c r="I413" s="132"/>
      <c r="J413" s="132"/>
      <c r="K413" s="132"/>
      <c r="L413" s="133"/>
      <c r="M413" s="132"/>
      <c r="N413" s="132"/>
      <c r="O413" s="133"/>
      <c r="P413" s="132"/>
      <c r="Q413" s="130"/>
      <c r="R413" s="239"/>
      <c r="S413" s="390"/>
      <c r="T413" s="391"/>
      <c r="U413" s="391"/>
      <c r="V413" s="392"/>
      <c r="W413" s="403"/>
      <c r="X413" s="403"/>
      <c r="Y413" s="403"/>
      <c r="Z413" s="364"/>
      <c r="AA413" s="365"/>
      <c r="AB413" s="366"/>
      <c r="AC413" s="176"/>
      <c r="AD413" s="176"/>
      <c r="AE413" s="176"/>
      <c r="AF413" s="176"/>
      <c r="AG413" s="176"/>
      <c r="AH413" s="176"/>
    </row>
    <row r="414" spans="1:34" ht="18" hidden="1" customHeight="1" outlineLevel="1" x14ac:dyDescent="0.3">
      <c r="A414" s="553"/>
      <c r="B414" s="554"/>
      <c r="C414" s="554"/>
      <c r="D414" s="554"/>
      <c r="E414" s="554"/>
      <c r="F414" s="555"/>
      <c r="G414" s="120"/>
      <c r="H414" s="465" t="s">
        <v>181</v>
      </c>
      <c r="I414" s="466"/>
      <c r="J414" s="466"/>
      <c r="K414" s="467"/>
      <c r="L414" s="124"/>
      <c r="M414" s="465" t="s">
        <v>182</v>
      </c>
      <c r="N414" s="466"/>
      <c r="O414" s="466"/>
      <c r="P414" s="467"/>
      <c r="Q414" s="60"/>
      <c r="R414" s="239"/>
      <c r="S414" s="390"/>
      <c r="T414" s="391"/>
      <c r="U414" s="391"/>
      <c r="V414" s="392"/>
      <c r="W414" s="403"/>
      <c r="X414" s="403"/>
      <c r="Y414" s="403"/>
      <c r="Z414" s="364"/>
      <c r="AA414" s="365"/>
      <c r="AB414" s="366"/>
      <c r="AC414" s="176"/>
      <c r="AD414" s="176"/>
      <c r="AE414" s="176"/>
      <c r="AF414" s="176"/>
      <c r="AG414" s="176"/>
      <c r="AH414" s="176"/>
    </row>
    <row r="415" spans="1:34" ht="18" hidden="1" customHeight="1" outlineLevel="1" x14ac:dyDescent="0.3">
      <c r="A415" s="553"/>
      <c r="B415" s="554"/>
      <c r="C415" s="554"/>
      <c r="D415" s="554"/>
      <c r="E415" s="554"/>
      <c r="F415" s="555"/>
      <c r="G415" s="121"/>
      <c r="H415" s="52"/>
      <c r="I415" s="384" t="s">
        <v>68</v>
      </c>
      <c r="J415" s="386"/>
      <c r="K415" s="55"/>
      <c r="L415" s="134"/>
      <c r="M415" s="52"/>
      <c r="N415" s="384" t="s">
        <v>68</v>
      </c>
      <c r="O415" s="386"/>
      <c r="P415" s="55"/>
      <c r="Q415" s="60"/>
      <c r="R415" s="239"/>
      <c r="S415" s="390"/>
      <c r="T415" s="391"/>
      <c r="U415" s="391"/>
      <c r="V415" s="392"/>
      <c r="W415" s="403"/>
      <c r="X415" s="403"/>
      <c r="Y415" s="403"/>
      <c r="Z415" s="364"/>
      <c r="AA415" s="365"/>
      <c r="AB415" s="366"/>
      <c r="AC415" s="176"/>
      <c r="AD415" s="176"/>
      <c r="AE415" s="176"/>
      <c r="AF415" s="176"/>
      <c r="AG415" s="176"/>
      <c r="AH415" s="176"/>
    </row>
    <row r="416" spans="1:34" ht="10.5" hidden="1" customHeight="1" outlineLevel="1" x14ac:dyDescent="0.3">
      <c r="A416" s="553"/>
      <c r="B416" s="554"/>
      <c r="C416" s="554"/>
      <c r="D416" s="554"/>
      <c r="E416" s="554"/>
      <c r="F416" s="555"/>
      <c r="G416" s="120"/>
      <c r="H416" s="113"/>
      <c r="I416" s="114"/>
      <c r="J416" s="115"/>
      <c r="K416" s="116"/>
      <c r="L416" s="124"/>
      <c r="M416" s="113"/>
      <c r="N416" s="114"/>
      <c r="O416" s="115"/>
      <c r="P416" s="116"/>
      <c r="Q416" s="131"/>
      <c r="R416" s="239"/>
      <c r="S416" s="390"/>
      <c r="T416" s="391"/>
      <c r="U416" s="391"/>
      <c r="V416" s="392"/>
      <c r="W416" s="403"/>
      <c r="X416" s="403"/>
      <c r="Y416" s="403"/>
      <c r="Z416" s="364"/>
      <c r="AA416" s="365"/>
      <c r="AB416" s="366"/>
      <c r="AC416" s="176"/>
      <c r="AD416" s="176"/>
      <c r="AE416" s="176"/>
      <c r="AF416" s="176"/>
      <c r="AG416" s="176"/>
      <c r="AH416" s="176"/>
    </row>
    <row r="417" spans="1:34" ht="10.5" hidden="1" customHeight="1" outlineLevel="1" x14ac:dyDescent="0.3">
      <c r="A417" s="553"/>
      <c r="B417" s="554"/>
      <c r="C417" s="554"/>
      <c r="D417" s="554"/>
      <c r="E417" s="554"/>
      <c r="F417" s="555"/>
      <c r="G417" s="81"/>
      <c r="H417" s="65"/>
      <c r="I417" s="65"/>
      <c r="J417" s="65"/>
      <c r="K417" s="65"/>
      <c r="L417" s="71"/>
      <c r="M417" s="65"/>
      <c r="N417" s="65"/>
      <c r="O417" s="65"/>
      <c r="P417" s="65"/>
      <c r="Q417" s="128"/>
      <c r="R417" s="239"/>
      <c r="S417" s="390"/>
      <c r="T417" s="391"/>
      <c r="U417" s="391"/>
      <c r="V417" s="392"/>
      <c r="W417" s="403"/>
      <c r="X417" s="403"/>
      <c r="Y417" s="403"/>
      <c r="Z417" s="364"/>
      <c r="AA417" s="365"/>
      <c r="AB417" s="366"/>
      <c r="AC417" s="176"/>
      <c r="AD417" s="176"/>
      <c r="AE417" s="176"/>
      <c r="AF417" s="176"/>
      <c r="AG417" s="176"/>
      <c r="AH417" s="176"/>
    </row>
    <row r="418" spans="1:34" ht="18" hidden="1" customHeight="1" outlineLevel="1" x14ac:dyDescent="0.3">
      <c r="A418" s="553"/>
      <c r="B418" s="554"/>
      <c r="C418" s="554"/>
      <c r="D418" s="554"/>
      <c r="E418" s="554"/>
      <c r="F418" s="555"/>
      <c r="G418" s="120"/>
      <c r="H418" s="465" t="s">
        <v>183</v>
      </c>
      <c r="I418" s="466"/>
      <c r="J418" s="466"/>
      <c r="K418" s="467"/>
      <c r="L418" s="124"/>
      <c r="M418" s="465" t="s">
        <v>184</v>
      </c>
      <c r="N418" s="466"/>
      <c r="O418" s="466"/>
      <c r="P418" s="467"/>
      <c r="Q418" s="128"/>
      <c r="R418" s="239"/>
      <c r="S418" s="390"/>
      <c r="T418" s="391"/>
      <c r="U418" s="391"/>
      <c r="V418" s="392"/>
      <c r="W418" s="403"/>
      <c r="X418" s="403"/>
      <c r="Y418" s="403"/>
      <c r="Z418" s="364"/>
      <c r="AA418" s="365"/>
      <c r="AB418" s="366"/>
      <c r="AC418" s="176"/>
      <c r="AD418" s="176"/>
      <c r="AE418" s="176"/>
      <c r="AF418" s="176"/>
      <c r="AG418" s="176"/>
      <c r="AH418" s="176"/>
    </row>
    <row r="419" spans="1:34" ht="18" hidden="1" customHeight="1" outlineLevel="1" x14ac:dyDescent="0.3">
      <c r="A419" s="553"/>
      <c r="B419" s="554"/>
      <c r="C419" s="554"/>
      <c r="D419" s="554"/>
      <c r="E419" s="554"/>
      <c r="F419" s="555"/>
      <c r="G419" s="122"/>
      <c r="H419" s="52"/>
      <c r="I419" s="384" t="s">
        <v>68</v>
      </c>
      <c r="J419" s="386"/>
      <c r="K419" s="55"/>
      <c r="L419" s="71"/>
      <c r="M419" s="52"/>
      <c r="N419" s="384" t="s">
        <v>68</v>
      </c>
      <c r="O419" s="386"/>
      <c r="P419" s="55"/>
      <c r="Q419" s="128"/>
      <c r="R419" s="239"/>
      <c r="S419" s="43"/>
      <c r="T419" s="370" t="s">
        <v>68</v>
      </c>
      <c r="U419" s="371"/>
      <c r="V419" s="50"/>
      <c r="W419" s="403"/>
      <c r="X419" s="403"/>
      <c r="Y419" s="403"/>
      <c r="Z419" s="364"/>
      <c r="AA419" s="365"/>
      <c r="AB419" s="366"/>
      <c r="AC419" s="176"/>
      <c r="AD419" s="176"/>
      <c r="AE419" s="176"/>
      <c r="AF419" s="176"/>
      <c r="AG419" s="176"/>
      <c r="AH419" s="176"/>
    </row>
    <row r="420" spans="1:34" ht="10.5" hidden="1" customHeight="1" outlineLevel="1" x14ac:dyDescent="0.3">
      <c r="A420" s="553"/>
      <c r="B420" s="554"/>
      <c r="C420" s="554"/>
      <c r="D420" s="554"/>
      <c r="E420" s="554"/>
      <c r="F420" s="555"/>
      <c r="G420" s="122"/>
      <c r="H420" s="113"/>
      <c r="I420" s="114"/>
      <c r="J420" s="115"/>
      <c r="K420" s="116"/>
      <c r="L420" s="124"/>
      <c r="M420" s="113"/>
      <c r="N420" s="114"/>
      <c r="O420" s="115"/>
      <c r="P420" s="116"/>
      <c r="Q420" s="128"/>
      <c r="R420" s="239"/>
      <c r="S420" s="43"/>
      <c r="T420" s="48"/>
      <c r="U420" s="48"/>
      <c r="V420" s="50"/>
      <c r="W420" s="403"/>
      <c r="X420" s="403"/>
      <c r="Y420" s="403"/>
      <c r="Z420" s="364"/>
      <c r="AA420" s="365"/>
      <c r="AB420" s="366"/>
      <c r="AC420" s="176"/>
      <c r="AD420" s="176"/>
      <c r="AE420" s="176">
        <f>T420</f>
        <v>0</v>
      </c>
      <c r="AF420" s="176">
        <f>T420</f>
        <v>0</v>
      </c>
      <c r="AG420" s="176"/>
      <c r="AH420" s="176"/>
    </row>
    <row r="421" spans="1:34" ht="10.5" hidden="1" customHeight="1" outlineLevel="1" x14ac:dyDescent="0.3">
      <c r="A421" s="553"/>
      <c r="B421" s="554"/>
      <c r="C421" s="554"/>
      <c r="D421" s="554"/>
      <c r="E421" s="554"/>
      <c r="F421" s="555"/>
      <c r="G421" s="122"/>
      <c r="H421" s="135"/>
      <c r="I421" s="135"/>
      <c r="J421" s="136"/>
      <c r="K421" s="136"/>
      <c r="L421" s="124"/>
      <c r="M421" s="135"/>
      <c r="N421" s="135"/>
      <c r="O421" s="136"/>
      <c r="P421" s="136"/>
      <c r="Q421" s="128"/>
      <c r="R421" s="239"/>
      <c r="S421" s="390"/>
      <c r="T421" s="391"/>
      <c r="U421" s="391"/>
      <c r="V421" s="392"/>
      <c r="W421" s="403"/>
      <c r="X421" s="403"/>
      <c r="Y421" s="403"/>
      <c r="Z421" s="364"/>
      <c r="AA421" s="365"/>
      <c r="AB421" s="366"/>
      <c r="AC421" s="176"/>
      <c r="AD421" s="176"/>
      <c r="AE421" s="176"/>
      <c r="AF421" s="176"/>
      <c r="AG421" s="176"/>
      <c r="AH421" s="176"/>
    </row>
    <row r="422" spans="1:34" ht="18" hidden="1" customHeight="1" outlineLevel="1" x14ac:dyDescent="0.3">
      <c r="A422" s="553"/>
      <c r="B422" s="554"/>
      <c r="C422" s="554"/>
      <c r="D422" s="554"/>
      <c r="E422" s="554"/>
      <c r="F422" s="555"/>
      <c r="G422" s="122"/>
      <c r="H422" s="465" t="s">
        <v>185</v>
      </c>
      <c r="I422" s="466"/>
      <c r="J422" s="466"/>
      <c r="K422" s="467"/>
      <c r="L422" s="124"/>
      <c r="M422" s="465" t="s">
        <v>186</v>
      </c>
      <c r="N422" s="466"/>
      <c r="O422" s="466"/>
      <c r="P422" s="467"/>
      <c r="Q422" s="128"/>
      <c r="R422" s="239"/>
      <c r="S422" s="390"/>
      <c r="T422" s="391"/>
      <c r="U422" s="391"/>
      <c r="V422" s="392"/>
      <c r="W422" s="403"/>
      <c r="X422" s="403"/>
      <c r="Y422" s="403"/>
      <c r="Z422" s="364"/>
      <c r="AA422" s="365"/>
      <c r="AB422" s="366"/>
      <c r="AC422" s="176"/>
      <c r="AD422" s="176"/>
      <c r="AE422" s="176"/>
      <c r="AF422" s="176"/>
      <c r="AG422" s="176"/>
      <c r="AH422" s="176"/>
    </row>
    <row r="423" spans="1:34" ht="18" hidden="1" customHeight="1" outlineLevel="1" x14ac:dyDescent="0.3">
      <c r="A423" s="553"/>
      <c r="B423" s="554"/>
      <c r="C423" s="554"/>
      <c r="D423" s="554"/>
      <c r="E423" s="554"/>
      <c r="F423" s="555"/>
      <c r="G423" s="122"/>
      <c r="H423" s="52"/>
      <c r="I423" s="384" t="s">
        <v>68</v>
      </c>
      <c r="J423" s="386"/>
      <c r="K423" s="55"/>
      <c r="L423" s="124"/>
      <c r="M423" s="52"/>
      <c r="N423" s="384" t="s">
        <v>68</v>
      </c>
      <c r="O423" s="386"/>
      <c r="P423" s="55"/>
      <c r="Q423" s="128"/>
      <c r="R423" s="239"/>
      <c r="S423" s="390"/>
      <c r="T423" s="391"/>
      <c r="U423" s="391"/>
      <c r="V423" s="392"/>
      <c r="W423" s="403"/>
      <c r="X423" s="403"/>
      <c r="Y423" s="403"/>
      <c r="Z423" s="364"/>
      <c r="AA423" s="365"/>
      <c r="AB423" s="366"/>
      <c r="AC423" s="176"/>
      <c r="AD423" s="176"/>
      <c r="AE423" s="176"/>
      <c r="AF423" s="176"/>
      <c r="AG423" s="176"/>
      <c r="AH423" s="176"/>
    </row>
    <row r="424" spans="1:34" ht="10.5" hidden="1" customHeight="1" outlineLevel="1" x14ac:dyDescent="0.3">
      <c r="A424" s="553"/>
      <c r="B424" s="554"/>
      <c r="C424" s="554"/>
      <c r="D424" s="554"/>
      <c r="E424" s="554"/>
      <c r="F424" s="555"/>
      <c r="G424" s="122"/>
      <c r="H424" s="113"/>
      <c r="I424" s="114"/>
      <c r="J424" s="115"/>
      <c r="K424" s="116"/>
      <c r="L424" s="124"/>
      <c r="M424" s="113"/>
      <c r="N424" s="114"/>
      <c r="O424" s="115"/>
      <c r="P424" s="116"/>
      <c r="Q424" s="128"/>
      <c r="R424" s="239"/>
      <c r="S424" s="390"/>
      <c r="T424" s="391"/>
      <c r="U424" s="391"/>
      <c r="V424" s="392"/>
      <c r="W424" s="403"/>
      <c r="X424" s="403"/>
      <c r="Y424" s="403"/>
      <c r="Z424" s="364"/>
      <c r="AA424" s="365"/>
      <c r="AB424" s="366"/>
      <c r="AC424" s="176"/>
      <c r="AD424" s="176"/>
      <c r="AE424" s="176"/>
      <c r="AF424" s="176"/>
      <c r="AG424" s="176"/>
      <c r="AH424" s="176"/>
    </row>
    <row r="425" spans="1:34" ht="10.5" hidden="1" customHeight="1" outlineLevel="1" x14ac:dyDescent="0.3">
      <c r="A425" s="553"/>
      <c r="B425" s="554"/>
      <c r="C425" s="554"/>
      <c r="D425" s="554"/>
      <c r="E425" s="554"/>
      <c r="F425" s="555"/>
      <c r="G425" s="122"/>
      <c r="H425" s="124"/>
      <c r="I425" s="124"/>
      <c r="J425" s="125"/>
      <c r="K425" s="125"/>
      <c r="L425" s="124"/>
      <c r="M425" s="124"/>
      <c r="N425" s="124"/>
      <c r="O425" s="125"/>
      <c r="P425" s="125"/>
      <c r="Q425" s="128"/>
      <c r="R425" s="239"/>
      <c r="S425" s="390"/>
      <c r="T425" s="391"/>
      <c r="U425" s="391"/>
      <c r="V425" s="392"/>
      <c r="W425" s="403"/>
      <c r="X425" s="403"/>
      <c r="Y425" s="403"/>
      <c r="Z425" s="364"/>
      <c r="AA425" s="365"/>
      <c r="AB425" s="366"/>
      <c r="AC425" s="176"/>
      <c r="AD425" s="176"/>
      <c r="AE425" s="176"/>
      <c r="AF425" s="176"/>
      <c r="AG425" s="176"/>
      <c r="AH425" s="176"/>
    </row>
    <row r="426" spans="1:34" ht="18" hidden="1" customHeight="1" outlineLevel="1" x14ac:dyDescent="0.3">
      <c r="A426" s="553"/>
      <c r="B426" s="554"/>
      <c r="C426" s="554"/>
      <c r="D426" s="554"/>
      <c r="E426" s="554"/>
      <c r="F426" s="555"/>
      <c r="G426" s="122"/>
      <c r="H426" s="124"/>
      <c r="I426" s="124"/>
      <c r="J426" s="125"/>
      <c r="K426" s="125"/>
      <c r="L426" s="124"/>
      <c r="M426" s="465" t="s">
        <v>187</v>
      </c>
      <c r="N426" s="466"/>
      <c r="O426" s="466"/>
      <c r="P426" s="467"/>
      <c r="Q426" s="128"/>
      <c r="R426" s="239"/>
      <c r="S426" s="390"/>
      <c r="T426" s="391"/>
      <c r="U426" s="391"/>
      <c r="V426" s="392"/>
      <c r="W426" s="403"/>
      <c r="X426" s="403"/>
      <c r="Y426" s="403"/>
      <c r="Z426" s="364"/>
      <c r="AA426" s="365"/>
      <c r="AB426" s="366"/>
      <c r="AC426" s="176"/>
      <c r="AD426" s="176"/>
      <c r="AE426" s="176"/>
      <c r="AF426" s="176"/>
      <c r="AG426" s="176"/>
      <c r="AH426" s="176"/>
    </row>
    <row r="427" spans="1:34" ht="18" hidden="1" customHeight="1" outlineLevel="1" x14ac:dyDescent="0.3">
      <c r="A427" s="553"/>
      <c r="B427" s="554"/>
      <c r="C427" s="554"/>
      <c r="D427" s="554"/>
      <c r="E427" s="554"/>
      <c r="F427" s="555"/>
      <c r="G427" s="122"/>
      <c r="H427" s="124"/>
      <c r="I427" s="124"/>
      <c r="J427" s="125"/>
      <c r="K427" s="125"/>
      <c r="L427" s="124"/>
      <c r="M427" s="52"/>
      <c r="N427" s="384" t="s">
        <v>68</v>
      </c>
      <c r="O427" s="386"/>
      <c r="P427" s="55"/>
      <c r="Q427" s="128"/>
      <c r="R427" s="239"/>
      <c r="S427" s="390"/>
      <c r="T427" s="391"/>
      <c r="U427" s="391"/>
      <c r="V427" s="392"/>
      <c r="W427" s="403"/>
      <c r="X427" s="403"/>
      <c r="Y427" s="403"/>
      <c r="Z427" s="364"/>
      <c r="AA427" s="365"/>
      <c r="AB427" s="366"/>
      <c r="AC427" s="176"/>
      <c r="AD427" s="176"/>
      <c r="AE427" s="176"/>
      <c r="AF427" s="176"/>
      <c r="AG427" s="176"/>
      <c r="AH427" s="176"/>
    </row>
    <row r="428" spans="1:34" ht="10.5" hidden="1" customHeight="1" outlineLevel="1" x14ac:dyDescent="0.3">
      <c r="A428" s="553"/>
      <c r="B428" s="554"/>
      <c r="C428" s="554"/>
      <c r="D428" s="554"/>
      <c r="E428" s="554"/>
      <c r="F428" s="555"/>
      <c r="G428" s="122"/>
      <c r="H428" s="124"/>
      <c r="I428" s="124"/>
      <c r="J428" s="125"/>
      <c r="K428" s="125"/>
      <c r="L428" s="124"/>
      <c r="M428" s="113"/>
      <c r="N428" s="114"/>
      <c r="O428" s="115"/>
      <c r="P428" s="116"/>
      <c r="Q428" s="128"/>
      <c r="R428" s="239"/>
      <c r="S428" s="390"/>
      <c r="T428" s="391"/>
      <c r="U428" s="391"/>
      <c r="V428" s="392"/>
      <c r="W428" s="403"/>
      <c r="X428" s="403"/>
      <c r="Y428" s="403"/>
      <c r="Z428" s="364"/>
      <c r="AA428" s="365"/>
      <c r="AB428" s="366"/>
      <c r="AC428" s="176"/>
      <c r="AD428" s="176"/>
      <c r="AE428" s="176"/>
      <c r="AF428" s="176"/>
      <c r="AG428" s="176"/>
      <c r="AH428" s="176"/>
    </row>
    <row r="429" spans="1:34" ht="10.5" hidden="1" customHeight="1" outlineLevel="1" x14ac:dyDescent="0.3">
      <c r="A429" s="553"/>
      <c r="B429" s="554"/>
      <c r="C429" s="554"/>
      <c r="D429" s="554"/>
      <c r="E429" s="554"/>
      <c r="F429" s="555"/>
      <c r="G429" s="123"/>
      <c r="H429" s="126"/>
      <c r="I429" s="126"/>
      <c r="J429" s="126"/>
      <c r="K429" s="126"/>
      <c r="L429" s="127"/>
      <c r="M429" s="127"/>
      <c r="N429" s="127"/>
      <c r="O429" s="127"/>
      <c r="P429" s="127"/>
      <c r="Q429" s="129"/>
      <c r="R429" s="239"/>
      <c r="S429" s="393"/>
      <c r="T429" s="394"/>
      <c r="U429" s="394"/>
      <c r="V429" s="395"/>
      <c r="W429" s="403"/>
      <c r="X429" s="403"/>
      <c r="Y429" s="403"/>
      <c r="Z429" s="364"/>
      <c r="AA429" s="365"/>
      <c r="AB429" s="366"/>
      <c r="AC429" s="176"/>
      <c r="AD429" s="176"/>
      <c r="AE429" s="176"/>
      <c r="AF429" s="176"/>
      <c r="AG429" s="176"/>
      <c r="AH429" s="176"/>
    </row>
    <row r="430" spans="1:34" ht="18" hidden="1" customHeight="1" outlineLevel="1" x14ac:dyDescent="0.3">
      <c r="A430" s="553"/>
      <c r="B430" s="554"/>
      <c r="C430" s="554"/>
      <c r="D430" s="554"/>
      <c r="E430" s="554"/>
      <c r="F430" s="555"/>
      <c r="G430" s="548" t="s">
        <v>177</v>
      </c>
      <c r="H430" s="549"/>
      <c r="I430" s="549"/>
      <c r="J430" s="549"/>
      <c r="K430" s="501"/>
      <c r="L430" s="501"/>
      <c r="M430" s="501"/>
      <c r="N430" s="502" t="s">
        <v>198</v>
      </c>
      <c r="O430" s="502"/>
      <c r="P430" s="502"/>
      <c r="Q430" s="503"/>
      <c r="R430" s="239"/>
      <c r="S430" s="387"/>
      <c r="T430" s="388"/>
      <c r="U430" s="388"/>
      <c r="V430" s="389"/>
      <c r="W430" s="403"/>
      <c r="X430" s="403"/>
      <c r="Y430" s="403"/>
      <c r="Z430" s="364"/>
      <c r="AA430" s="365"/>
      <c r="AB430" s="366"/>
      <c r="AC430" s="176"/>
      <c r="AD430" s="176"/>
      <c r="AE430" s="176"/>
      <c r="AF430" s="176"/>
      <c r="AG430" s="176"/>
      <c r="AH430" s="176"/>
    </row>
    <row r="431" spans="1:34" ht="18" hidden="1" customHeight="1" outlineLevel="1" x14ac:dyDescent="0.3">
      <c r="A431" s="553"/>
      <c r="B431" s="554"/>
      <c r="C431" s="554"/>
      <c r="D431" s="554"/>
      <c r="E431" s="554"/>
      <c r="F431" s="555"/>
      <c r="G431" s="504" t="s">
        <v>179</v>
      </c>
      <c r="H431" s="505"/>
      <c r="I431" s="505"/>
      <c r="J431" s="505"/>
      <c r="K431" s="506"/>
      <c r="L431" s="103"/>
      <c r="M431" s="507" t="s">
        <v>180</v>
      </c>
      <c r="N431" s="508"/>
      <c r="O431" s="508"/>
      <c r="P431" s="508"/>
      <c r="Q431" s="509"/>
      <c r="R431" s="239"/>
      <c r="S431" s="390"/>
      <c r="T431" s="391"/>
      <c r="U431" s="391"/>
      <c r="V431" s="392"/>
      <c r="W431" s="403"/>
      <c r="X431" s="403"/>
      <c r="Y431" s="403"/>
      <c r="Z431" s="364"/>
      <c r="AA431" s="365"/>
      <c r="AB431" s="366"/>
      <c r="AC431" s="176"/>
      <c r="AD431" s="176"/>
      <c r="AE431" s="176"/>
      <c r="AF431" s="176"/>
      <c r="AG431" s="176"/>
      <c r="AH431" s="176"/>
    </row>
    <row r="432" spans="1:34" ht="10.5" hidden="1" customHeight="1" outlineLevel="1" x14ac:dyDescent="0.3">
      <c r="A432" s="553"/>
      <c r="B432" s="554"/>
      <c r="C432" s="554"/>
      <c r="D432" s="554"/>
      <c r="E432" s="554"/>
      <c r="F432" s="555"/>
      <c r="G432" s="119"/>
      <c r="H432" s="132"/>
      <c r="I432" s="132"/>
      <c r="J432" s="132"/>
      <c r="K432" s="132"/>
      <c r="L432" s="133"/>
      <c r="M432" s="132"/>
      <c r="N432" s="132"/>
      <c r="O432" s="133"/>
      <c r="P432" s="132"/>
      <c r="Q432" s="130"/>
      <c r="R432" s="239"/>
      <c r="S432" s="390"/>
      <c r="T432" s="391"/>
      <c r="U432" s="391"/>
      <c r="V432" s="392"/>
      <c r="W432" s="403"/>
      <c r="X432" s="403"/>
      <c r="Y432" s="403"/>
      <c r="Z432" s="364"/>
      <c r="AA432" s="365"/>
      <c r="AB432" s="366"/>
      <c r="AC432" s="176"/>
      <c r="AD432" s="176"/>
      <c r="AE432" s="176"/>
      <c r="AF432" s="176"/>
      <c r="AG432" s="176"/>
      <c r="AH432" s="176"/>
    </row>
    <row r="433" spans="1:34" ht="18" hidden="1" customHeight="1" outlineLevel="1" x14ac:dyDescent="0.3">
      <c r="A433" s="553"/>
      <c r="B433" s="554"/>
      <c r="C433" s="554"/>
      <c r="D433" s="554"/>
      <c r="E433" s="554"/>
      <c r="F433" s="555"/>
      <c r="G433" s="120"/>
      <c r="H433" s="465" t="s">
        <v>181</v>
      </c>
      <c r="I433" s="466"/>
      <c r="J433" s="466"/>
      <c r="K433" s="467"/>
      <c r="L433" s="124"/>
      <c r="M433" s="465" t="s">
        <v>182</v>
      </c>
      <c r="N433" s="466"/>
      <c r="O433" s="466"/>
      <c r="P433" s="467"/>
      <c r="Q433" s="60"/>
      <c r="R433" s="239"/>
      <c r="S433" s="390"/>
      <c r="T433" s="391"/>
      <c r="U433" s="391"/>
      <c r="V433" s="392"/>
      <c r="W433" s="403"/>
      <c r="X433" s="403"/>
      <c r="Y433" s="403"/>
      <c r="Z433" s="364"/>
      <c r="AA433" s="365"/>
      <c r="AB433" s="366"/>
      <c r="AC433" s="176"/>
      <c r="AD433" s="176"/>
      <c r="AE433" s="176"/>
      <c r="AF433" s="176"/>
      <c r="AG433" s="176"/>
      <c r="AH433" s="176"/>
    </row>
    <row r="434" spans="1:34" ht="18" hidden="1" customHeight="1" outlineLevel="1" x14ac:dyDescent="0.3">
      <c r="A434" s="553"/>
      <c r="B434" s="554"/>
      <c r="C434" s="554"/>
      <c r="D434" s="554"/>
      <c r="E434" s="554"/>
      <c r="F434" s="555"/>
      <c r="G434" s="121"/>
      <c r="H434" s="52"/>
      <c r="I434" s="384" t="s">
        <v>68</v>
      </c>
      <c r="J434" s="386"/>
      <c r="K434" s="55"/>
      <c r="L434" s="134"/>
      <c r="M434" s="52"/>
      <c r="N434" s="384" t="s">
        <v>68</v>
      </c>
      <c r="O434" s="386"/>
      <c r="P434" s="55"/>
      <c r="Q434" s="60"/>
      <c r="R434" s="239"/>
      <c r="S434" s="390"/>
      <c r="T434" s="391"/>
      <c r="U434" s="391"/>
      <c r="V434" s="392"/>
      <c r="W434" s="403"/>
      <c r="X434" s="403"/>
      <c r="Y434" s="403"/>
      <c r="Z434" s="364"/>
      <c r="AA434" s="365"/>
      <c r="AB434" s="366"/>
      <c r="AC434" s="176"/>
      <c r="AD434" s="176"/>
      <c r="AE434" s="176"/>
      <c r="AF434" s="176"/>
      <c r="AG434" s="176"/>
      <c r="AH434" s="176"/>
    </row>
    <row r="435" spans="1:34" ht="10.5" hidden="1" customHeight="1" outlineLevel="1" x14ac:dyDescent="0.3">
      <c r="A435" s="553"/>
      <c r="B435" s="554"/>
      <c r="C435" s="554"/>
      <c r="D435" s="554"/>
      <c r="E435" s="554"/>
      <c r="F435" s="555"/>
      <c r="G435" s="120"/>
      <c r="H435" s="113"/>
      <c r="I435" s="114"/>
      <c r="J435" s="115"/>
      <c r="K435" s="116"/>
      <c r="L435" s="124"/>
      <c r="M435" s="113"/>
      <c r="N435" s="114"/>
      <c r="O435" s="115"/>
      <c r="P435" s="116"/>
      <c r="Q435" s="131"/>
      <c r="R435" s="239"/>
      <c r="S435" s="390"/>
      <c r="T435" s="391"/>
      <c r="U435" s="391"/>
      <c r="V435" s="392"/>
      <c r="W435" s="403"/>
      <c r="X435" s="403"/>
      <c r="Y435" s="403"/>
      <c r="Z435" s="364"/>
      <c r="AA435" s="365"/>
      <c r="AB435" s="366"/>
      <c r="AC435" s="176"/>
      <c r="AD435" s="176"/>
      <c r="AE435" s="176"/>
      <c r="AF435" s="176"/>
      <c r="AG435" s="176"/>
      <c r="AH435" s="176"/>
    </row>
    <row r="436" spans="1:34" ht="10.5" hidden="1" customHeight="1" outlineLevel="1" x14ac:dyDescent="0.3">
      <c r="A436" s="553"/>
      <c r="B436" s="554"/>
      <c r="C436" s="554"/>
      <c r="D436" s="554"/>
      <c r="E436" s="554"/>
      <c r="F436" s="555"/>
      <c r="G436" s="81"/>
      <c r="H436" s="65"/>
      <c r="I436" s="65"/>
      <c r="J436" s="65"/>
      <c r="K436" s="65"/>
      <c r="L436" s="71"/>
      <c r="M436" s="65"/>
      <c r="N436" s="65"/>
      <c r="O436" s="65"/>
      <c r="P436" s="65"/>
      <c r="Q436" s="128"/>
      <c r="R436" s="239"/>
      <c r="S436" s="390"/>
      <c r="T436" s="391"/>
      <c r="U436" s="391"/>
      <c r="V436" s="392"/>
      <c r="W436" s="403"/>
      <c r="X436" s="403"/>
      <c r="Y436" s="403"/>
      <c r="Z436" s="364"/>
      <c r="AA436" s="365"/>
      <c r="AB436" s="366"/>
      <c r="AC436" s="176"/>
      <c r="AD436" s="176"/>
      <c r="AE436" s="176"/>
      <c r="AF436" s="176"/>
      <c r="AG436" s="176"/>
      <c r="AH436" s="176"/>
    </row>
    <row r="437" spans="1:34" ht="18" hidden="1" customHeight="1" outlineLevel="1" x14ac:dyDescent="0.3">
      <c r="A437" s="553"/>
      <c r="B437" s="554"/>
      <c r="C437" s="554"/>
      <c r="D437" s="554"/>
      <c r="E437" s="554"/>
      <c r="F437" s="555"/>
      <c r="G437" s="120"/>
      <c r="H437" s="465" t="s">
        <v>183</v>
      </c>
      <c r="I437" s="466"/>
      <c r="J437" s="466"/>
      <c r="K437" s="467"/>
      <c r="L437" s="124"/>
      <c r="M437" s="465" t="s">
        <v>184</v>
      </c>
      <c r="N437" s="466"/>
      <c r="O437" s="466"/>
      <c r="P437" s="467"/>
      <c r="Q437" s="128"/>
      <c r="R437" s="239"/>
      <c r="S437" s="390"/>
      <c r="T437" s="391"/>
      <c r="U437" s="391"/>
      <c r="V437" s="392"/>
      <c r="W437" s="403"/>
      <c r="X437" s="403"/>
      <c r="Y437" s="403"/>
      <c r="Z437" s="364"/>
      <c r="AA437" s="365"/>
      <c r="AB437" s="366"/>
      <c r="AC437" s="176"/>
      <c r="AD437" s="176"/>
      <c r="AE437" s="176"/>
      <c r="AF437" s="176"/>
      <c r="AG437" s="176"/>
      <c r="AH437" s="176"/>
    </row>
    <row r="438" spans="1:34" ht="18" hidden="1" customHeight="1" outlineLevel="1" x14ac:dyDescent="0.3">
      <c r="A438" s="553"/>
      <c r="B438" s="554"/>
      <c r="C438" s="554"/>
      <c r="D438" s="554"/>
      <c r="E438" s="554"/>
      <c r="F438" s="555"/>
      <c r="G438" s="122"/>
      <c r="H438" s="52"/>
      <c r="I438" s="384" t="s">
        <v>68</v>
      </c>
      <c r="J438" s="386"/>
      <c r="K438" s="55"/>
      <c r="L438" s="71"/>
      <c r="M438" s="52"/>
      <c r="N438" s="384" t="s">
        <v>68</v>
      </c>
      <c r="O438" s="386"/>
      <c r="P438" s="55"/>
      <c r="Q438" s="128"/>
      <c r="R438" s="239"/>
      <c r="S438" s="43"/>
      <c r="T438" s="370" t="s">
        <v>68</v>
      </c>
      <c r="U438" s="371"/>
      <c r="V438" s="50"/>
      <c r="W438" s="403"/>
      <c r="X438" s="403"/>
      <c r="Y438" s="403"/>
      <c r="Z438" s="364"/>
      <c r="AA438" s="365"/>
      <c r="AB438" s="366"/>
      <c r="AC438" s="176"/>
      <c r="AD438" s="176"/>
      <c r="AE438" s="176"/>
      <c r="AF438" s="176"/>
      <c r="AG438" s="176"/>
      <c r="AH438" s="176"/>
    </row>
    <row r="439" spans="1:34" ht="10.5" hidden="1" customHeight="1" outlineLevel="1" x14ac:dyDescent="0.3">
      <c r="A439" s="553"/>
      <c r="B439" s="554"/>
      <c r="C439" s="554"/>
      <c r="D439" s="554"/>
      <c r="E439" s="554"/>
      <c r="F439" s="555"/>
      <c r="G439" s="122"/>
      <c r="H439" s="113"/>
      <c r="I439" s="114"/>
      <c r="J439" s="115"/>
      <c r="K439" s="116"/>
      <c r="L439" s="124"/>
      <c r="M439" s="113"/>
      <c r="N439" s="114"/>
      <c r="O439" s="115"/>
      <c r="P439" s="116"/>
      <c r="Q439" s="128"/>
      <c r="R439" s="239"/>
      <c r="S439" s="43"/>
      <c r="T439" s="48"/>
      <c r="U439" s="48"/>
      <c r="V439" s="50"/>
      <c r="W439" s="403"/>
      <c r="X439" s="403"/>
      <c r="Y439" s="403"/>
      <c r="Z439" s="364"/>
      <c r="AA439" s="365"/>
      <c r="AB439" s="366"/>
      <c r="AC439" s="176"/>
      <c r="AD439" s="176"/>
      <c r="AE439" s="176">
        <f>T439</f>
        <v>0</v>
      </c>
      <c r="AF439" s="176">
        <f>T439</f>
        <v>0</v>
      </c>
      <c r="AG439" s="176"/>
      <c r="AH439" s="176"/>
    </row>
    <row r="440" spans="1:34" ht="10.5" hidden="1" customHeight="1" outlineLevel="1" x14ac:dyDescent="0.3">
      <c r="A440" s="553"/>
      <c r="B440" s="554"/>
      <c r="C440" s="554"/>
      <c r="D440" s="554"/>
      <c r="E440" s="554"/>
      <c r="F440" s="555"/>
      <c r="G440" s="122"/>
      <c r="H440" s="135"/>
      <c r="I440" s="135"/>
      <c r="J440" s="136"/>
      <c r="K440" s="136"/>
      <c r="L440" s="124"/>
      <c r="M440" s="135"/>
      <c r="N440" s="135"/>
      <c r="O440" s="136"/>
      <c r="P440" s="136"/>
      <c r="Q440" s="128"/>
      <c r="R440" s="239"/>
      <c r="S440" s="390"/>
      <c r="T440" s="391"/>
      <c r="U440" s="391"/>
      <c r="V440" s="392"/>
      <c r="W440" s="403"/>
      <c r="X440" s="403"/>
      <c r="Y440" s="403"/>
      <c r="Z440" s="364"/>
      <c r="AA440" s="365"/>
      <c r="AB440" s="366"/>
      <c r="AC440" s="176"/>
      <c r="AD440" s="176"/>
      <c r="AE440" s="176"/>
      <c r="AF440" s="176"/>
      <c r="AG440" s="176"/>
      <c r="AH440" s="176"/>
    </row>
    <row r="441" spans="1:34" ht="18" hidden="1" customHeight="1" outlineLevel="1" x14ac:dyDescent="0.3">
      <c r="A441" s="553"/>
      <c r="B441" s="554"/>
      <c r="C441" s="554"/>
      <c r="D441" s="554"/>
      <c r="E441" s="554"/>
      <c r="F441" s="555"/>
      <c r="G441" s="122"/>
      <c r="H441" s="465" t="s">
        <v>185</v>
      </c>
      <c r="I441" s="466"/>
      <c r="J441" s="466"/>
      <c r="K441" s="467"/>
      <c r="L441" s="124"/>
      <c r="M441" s="465" t="s">
        <v>186</v>
      </c>
      <c r="N441" s="466"/>
      <c r="O441" s="466"/>
      <c r="P441" s="467"/>
      <c r="Q441" s="128"/>
      <c r="R441" s="239"/>
      <c r="S441" s="390"/>
      <c r="T441" s="391"/>
      <c r="U441" s="391"/>
      <c r="V441" s="392"/>
      <c r="W441" s="403"/>
      <c r="X441" s="403"/>
      <c r="Y441" s="403"/>
      <c r="Z441" s="364"/>
      <c r="AA441" s="365"/>
      <c r="AB441" s="366"/>
      <c r="AC441" s="176"/>
      <c r="AD441" s="176"/>
      <c r="AE441" s="176"/>
      <c r="AF441" s="176"/>
      <c r="AG441" s="176"/>
      <c r="AH441" s="176"/>
    </row>
    <row r="442" spans="1:34" ht="18" hidden="1" customHeight="1" outlineLevel="1" x14ac:dyDescent="0.3">
      <c r="A442" s="553"/>
      <c r="B442" s="554"/>
      <c r="C442" s="554"/>
      <c r="D442" s="554"/>
      <c r="E442" s="554"/>
      <c r="F442" s="555"/>
      <c r="G442" s="122"/>
      <c r="H442" s="52"/>
      <c r="I442" s="384" t="s">
        <v>68</v>
      </c>
      <c r="J442" s="386"/>
      <c r="K442" s="55"/>
      <c r="L442" s="124"/>
      <c r="M442" s="52"/>
      <c r="N442" s="384" t="s">
        <v>68</v>
      </c>
      <c r="O442" s="386"/>
      <c r="P442" s="55"/>
      <c r="Q442" s="128"/>
      <c r="R442" s="239"/>
      <c r="S442" s="390"/>
      <c r="T442" s="391"/>
      <c r="U442" s="391"/>
      <c r="V442" s="392"/>
      <c r="W442" s="403"/>
      <c r="X442" s="403"/>
      <c r="Y442" s="403"/>
      <c r="Z442" s="364"/>
      <c r="AA442" s="365"/>
      <c r="AB442" s="366"/>
      <c r="AC442" s="176"/>
      <c r="AD442" s="176"/>
      <c r="AE442" s="176"/>
      <c r="AF442" s="176"/>
      <c r="AG442" s="176"/>
      <c r="AH442" s="176"/>
    </row>
    <row r="443" spans="1:34" ht="10.5" hidden="1" customHeight="1" outlineLevel="1" x14ac:dyDescent="0.3">
      <c r="A443" s="553"/>
      <c r="B443" s="554"/>
      <c r="C443" s="554"/>
      <c r="D443" s="554"/>
      <c r="E443" s="554"/>
      <c r="F443" s="555"/>
      <c r="G443" s="122"/>
      <c r="H443" s="113"/>
      <c r="I443" s="114"/>
      <c r="J443" s="115"/>
      <c r="K443" s="116"/>
      <c r="L443" s="124"/>
      <c r="M443" s="113"/>
      <c r="N443" s="114"/>
      <c r="O443" s="115"/>
      <c r="P443" s="116"/>
      <c r="Q443" s="128"/>
      <c r="R443" s="239"/>
      <c r="S443" s="390"/>
      <c r="T443" s="391"/>
      <c r="U443" s="391"/>
      <c r="V443" s="392"/>
      <c r="W443" s="403"/>
      <c r="X443" s="403"/>
      <c r="Y443" s="403"/>
      <c r="Z443" s="364"/>
      <c r="AA443" s="365"/>
      <c r="AB443" s="366"/>
      <c r="AC443" s="176"/>
      <c r="AD443" s="176"/>
      <c r="AE443" s="176"/>
      <c r="AF443" s="176"/>
      <c r="AG443" s="176"/>
      <c r="AH443" s="176"/>
    </row>
    <row r="444" spans="1:34" ht="10.5" hidden="1" customHeight="1" outlineLevel="1" x14ac:dyDescent="0.3">
      <c r="A444" s="553"/>
      <c r="B444" s="554"/>
      <c r="C444" s="554"/>
      <c r="D444" s="554"/>
      <c r="E444" s="554"/>
      <c r="F444" s="555"/>
      <c r="G444" s="122"/>
      <c r="H444" s="124"/>
      <c r="I444" s="124"/>
      <c r="J444" s="125"/>
      <c r="K444" s="125"/>
      <c r="L444" s="124"/>
      <c r="M444" s="124"/>
      <c r="N444" s="124"/>
      <c r="O444" s="125"/>
      <c r="P444" s="125"/>
      <c r="Q444" s="128"/>
      <c r="R444" s="239"/>
      <c r="S444" s="390"/>
      <c r="T444" s="391"/>
      <c r="U444" s="391"/>
      <c r="V444" s="392"/>
      <c r="W444" s="403"/>
      <c r="X444" s="403"/>
      <c r="Y444" s="403"/>
      <c r="Z444" s="364"/>
      <c r="AA444" s="365"/>
      <c r="AB444" s="366"/>
      <c r="AC444" s="176"/>
      <c r="AD444" s="176"/>
      <c r="AE444" s="176"/>
      <c r="AF444" s="176"/>
      <c r="AG444" s="176"/>
      <c r="AH444" s="176"/>
    </row>
    <row r="445" spans="1:34" ht="18" hidden="1" customHeight="1" outlineLevel="1" x14ac:dyDescent="0.3">
      <c r="A445" s="553"/>
      <c r="B445" s="554"/>
      <c r="C445" s="554"/>
      <c r="D445" s="554"/>
      <c r="E445" s="554"/>
      <c r="F445" s="555"/>
      <c r="G445" s="122"/>
      <c r="H445" s="124"/>
      <c r="I445" s="124"/>
      <c r="J445" s="125"/>
      <c r="K445" s="125"/>
      <c r="L445" s="124"/>
      <c r="M445" s="465" t="s">
        <v>187</v>
      </c>
      <c r="N445" s="466"/>
      <c r="O445" s="466"/>
      <c r="P445" s="467"/>
      <c r="Q445" s="128"/>
      <c r="R445" s="239"/>
      <c r="S445" s="390"/>
      <c r="T445" s="391"/>
      <c r="U445" s="391"/>
      <c r="V445" s="392"/>
      <c r="W445" s="403"/>
      <c r="X445" s="403"/>
      <c r="Y445" s="403"/>
      <c r="Z445" s="364"/>
      <c r="AA445" s="365"/>
      <c r="AB445" s="366"/>
      <c r="AC445" s="176"/>
      <c r="AD445" s="176"/>
      <c r="AE445" s="176"/>
      <c r="AF445" s="176"/>
      <c r="AG445" s="176"/>
      <c r="AH445" s="176"/>
    </row>
    <row r="446" spans="1:34" ht="18" hidden="1" customHeight="1" outlineLevel="1" x14ac:dyDescent="0.3">
      <c r="A446" s="553"/>
      <c r="B446" s="554"/>
      <c r="C446" s="554"/>
      <c r="D446" s="554"/>
      <c r="E446" s="554"/>
      <c r="F446" s="555"/>
      <c r="G446" s="122"/>
      <c r="H446" s="124"/>
      <c r="I446" s="124"/>
      <c r="J446" s="125"/>
      <c r="K446" s="125"/>
      <c r="L446" s="124"/>
      <c r="M446" s="52"/>
      <c r="N446" s="384" t="s">
        <v>68</v>
      </c>
      <c r="O446" s="386"/>
      <c r="P446" s="55"/>
      <c r="Q446" s="128"/>
      <c r="R446" s="239"/>
      <c r="S446" s="390"/>
      <c r="T446" s="391"/>
      <c r="U446" s="391"/>
      <c r="V446" s="392"/>
      <c r="W446" s="403"/>
      <c r="X446" s="403"/>
      <c r="Y446" s="403"/>
      <c r="Z446" s="364"/>
      <c r="AA446" s="365"/>
      <c r="AB446" s="366"/>
      <c r="AC446" s="176"/>
      <c r="AD446" s="176"/>
      <c r="AE446" s="176"/>
      <c r="AF446" s="176"/>
      <c r="AG446" s="176"/>
      <c r="AH446" s="176"/>
    </row>
    <row r="447" spans="1:34" ht="10.5" hidden="1" customHeight="1" outlineLevel="1" x14ac:dyDescent="0.3">
      <c r="A447" s="556"/>
      <c r="B447" s="557"/>
      <c r="C447" s="557"/>
      <c r="D447" s="557"/>
      <c r="E447" s="557"/>
      <c r="F447" s="558"/>
      <c r="G447" s="122"/>
      <c r="H447" s="124"/>
      <c r="I447" s="124"/>
      <c r="J447" s="125"/>
      <c r="K447" s="125"/>
      <c r="L447" s="124"/>
      <c r="M447" s="113"/>
      <c r="N447" s="114"/>
      <c r="O447" s="115"/>
      <c r="P447" s="116"/>
      <c r="Q447" s="128"/>
      <c r="R447" s="239"/>
      <c r="S447" s="390"/>
      <c r="T447" s="391"/>
      <c r="U447" s="391"/>
      <c r="V447" s="392"/>
      <c r="W447" s="403"/>
      <c r="X447" s="403"/>
      <c r="Y447" s="403"/>
      <c r="Z447" s="364"/>
      <c r="AA447" s="365"/>
      <c r="AB447" s="366"/>
      <c r="AC447" s="176"/>
      <c r="AD447" s="176"/>
      <c r="AE447" s="176"/>
      <c r="AF447" s="176"/>
      <c r="AG447" s="176"/>
      <c r="AH447" s="176"/>
    </row>
    <row r="448" spans="1:34" ht="10.5" customHeight="1" collapsed="1" x14ac:dyDescent="0.3">
      <c r="A448" s="484" t="s">
        <v>199</v>
      </c>
      <c r="B448" s="484"/>
      <c r="C448" s="484"/>
      <c r="D448" s="484"/>
      <c r="E448" s="484"/>
      <c r="F448" s="484"/>
      <c r="G448" s="123"/>
      <c r="H448" s="126"/>
      <c r="I448" s="126"/>
      <c r="J448" s="126"/>
      <c r="K448" s="126"/>
      <c r="L448" s="127"/>
      <c r="M448" s="127"/>
      <c r="N448" s="127"/>
      <c r="O448" s="127"/>
      <c r="P448" s="127"/>
      <c r="Q448" s="129"/>
      <c r="R448" s="239"/>
      <c r="S448" s="393"/>
      <c r="T448" s="394"/>
      <c r="U448" s="394"/>
      <c r="V448" s="395"/>
      <c r="W448" s="403"/>
      <c r="X448" s="403"/>
      <c r="Y448" s="403"/>
      <c r="Z448" s="364"/>
      <c r="AA448" s="365"/>
      <c r="AB448" s="366"/>
      <c r="AC448" s="176"/>
      <c r="AD448" s="176"/>
      <c r="AE448" s="176"/>
      <c r="AF448" s="176"/>
      <c r="AG448" s="176"/>
      <c r="AH448" s="176"/>
    </row>
    <row r="449" spans="1:34" ht="18" hidden="1" customHeight="1" outlineLevel="1" x14ac:dyDescent="0.3">
      <c r="A449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449" s="551"/>
      <c r="C449" s="551"/>
      <c r="D449" s="551"/>
      <c r="E449" s="551"/>
      <c r="F449" s="552"/>
      <c r="G449" s="548" t="s">
        <v>177</v>
      </c>
      <c r="H449" s="549"/>
      <c r="I449" s="549"/>
      <c r="J449" s="549"/>
      <c r="K449" s="501"/>
      <c r="L449" s="501"/>
      <c r="M449" s="501"/>
      <c r="N449" s="502" t="s">
        <v>200</v>
      </c>
      <c r="O449" s="502"/>
      <c r="P449" s="502"/>
      <c r="Q449" s="503"/>
      <c r="R449" s="239"/>
      <c r="S449" s="387"/>
      <c r="T449" s="388"/>
      <c r="U449" s="388"/>
      <c r="V449" s="389"/>
      <c r="W449" s="403"/>
      <c r="X449" s="403"/>
      <c r="Y449" s="403"/>
      <c r="Z449" s="364"/>
      <c r="AA449" s="365"/>
      <c r="AB449" s="366"/>
      <c r="AC449" s="176"/>
      <c r="AD449" s="176"/>
      <c r="AE449" s="176"/>
      <c r="AF449" s="176"/>
      <c r="AG449" s="176"/>
      <c r="AH449" s="176"/>
    </row>
    <row r="450" spans="1:34" ht="18" hidden="1" customHeight="1" outlineLevel="1" x14ac:dyDescent="0.3">
      <c r="A450" s="553"/>
      <c r="B450" s="554"/>
      <c r="C450" s="554"/>
      <c r="D450" s="554"/>
      <c r="E450" s="554"/>
      <c r="F450" s="555"/>
      <c r="G450" s="504" t="s">
        <v>179</v>
      </c>
      <c r="H450" s="505"/>
      <c r="I450" s="505"/>
      <c r="J450" s="505"/>
      <c r="K450" s="506"/>
      <c r="L450" s="103"/>
      <c r="M450" s="507" t="s">
        <v>180</v>
      </c>
      <c r="N450" s="508"/>
      <c r="O450" s="508"/>
      <c r="P450" s="508"/>
      <c r="Q450" s="509"/>
      <c r="R450" s="239"/>
      <c r="S450" s="390"/>
      <c r="T450" s="391"/>
      <c r="U450" s="391"/>
      <c r="V450" s="392"/>
      <c r="W450" s="403"/>
      <c r="X450" s="403"/>
      <c r="Y450" s="403"/>
      <c r="Z450" s="364"/>
      <c r="AA450" s="365"/>
      <c r="AB450" s="366"/>
      <c r="AC450" s="176"/>
      <c r="AD450" s="176"/>
      <c r="AE450" s="176"/>
      <c r="AF450" s="176"/>
      <c r="AG450" s="176"/>
      <c r="AH450" s="176"/>
    </row>
    <row r="451" spans="1:34" ht="10.5" hidden="1" customHeight="1" outlineLevel="1" x14ac:dyDescent="0.3">
      <c r="A451" s="553"/>
      <c r="B451" s="554"/>
      <c r="C451" s="554"/>
      <c r="D451" s="554"/>
      <c r="E451" s="554"/>
      <c r="F451" s="555"/>
      <c r="G451" s="119"/>
      <c r="H451" s="132"/>
      <c r="I451" s="132"/>
      <c r="J451" s="132"/>
      <c r="K451" s="132"/>
      <c r="L451" s="133"/>
      <c r="M451" s="132"/>
      <c r="N451" s="132"/>
      <c r="O451" s="133"/>
      <c r="P451" s="132"/>
      <c r="Q451" s="130"/>
      <c r="R451" s="239"/>
      <c r="S451" s="390"/>
      <c r="T451" s="391"/>
      <c r="U451" s="391"/>
      <c r="V451" s="392"/>
      <c r="W451" s="403"/>
      <c r="X451" s="403"/>
      <c r="Y451" s="403"/>
      <c r="Z451" s="364"/>
      <c r="AA451" s="365"/>
      <c r="AB451" s="366"/>
      <c r="AC451" s="176"/>
      <c r="AD451" s="176"/>
      <c r="AE451" s="176"/>
      <c r="AF451" s="176"/>
      <c r="AG451" s="176"/>
      <c r="AH451" s="176"/>
    </row>
    <row r="452" spans="1:34" ht="18" hidden="1" customHeight="1" outlineLevel="1" x14ac:dyDescent="0.3">
      <c r="A452" s="553"/>
      <c r="B452" s="554"/>
      <c r="C452" s="554"/>
      <c r="D452" s="554"/>
      <c r="E452" s="554"/>
      <c r="F452" s="555"/>
      <c r="G452" s="120"/>
      <c r="H452" s="465" t="s">
        <v>181</v>
      </c>
      <c r="I452" s="466"/>
      <c r="J452" s="466"/>
      <c r="K452" s="467"/>
      <c r="L452" s="124"/>
      <c r="M452" s="465" t="s">
        <v>182</v>
      </c>
      <c r="N452" s="466"/>
      <c r="O452" s="466"/>
      <c r="P452" s="467"/>
      <c r="Q452" s="60"/>
      <c r="R452" s="239"/>
      <c r="S452" s="390"/>
      <c r="T452" s="391"/>
      <c r="U452" s="391"/>
      <c r="V452" s="392"/>
      <c r="W452" s="403"/>
      <c r="X452" s="403"/>
      <c r="Y452" s="403"/>
      <c r="Z452" s="364"/>
      <c r="AA452" s="365"/>
      <c r="AB452" s="366"/>
      <c r="AC452" s="176"/>
      <c r="AD452" s="176"/>
      <c r="AE452" s="176"/>
      <c r="AF452" s="176"/>
      <c r="AG452" s="176"/>
      <c r="AH452" s="176"/>
    </row>
    <row r="453" spans="1:34" ht="18" hidden="1" customHeight="1" outlineLevel="1" x14ac:dyDescent="0.3">
      <c r="A453" s="553"/>
      <c r="B453" s="554"/>
      <c r="C453" s="554"/>
      <c r="D453" s="554"/>
      <c r="E453" s="554"/>
      <c r="F453" s="555"/>
      <c r="G453" s="121"/>
      <c r="H453" s="52"/>
      <c r="I453" s="384" t="s">
        <v>68</v>
      </c>
      <c r="J453" s="386"/>
      <c r="K453" s="55"/>
      <c r="L453" s="134"/>
      <c r="M453" s="52"/>
      <c r="N453" s="384" t="s">
        <v>68</v>
      </c>
      <c r="O453" s="386"/>
      <c r="P453" s="55"/>
      <c r="Q453" s="60"/>
      <c r="R453" s="239"/>
      <c r="S453" s="390"/>
      <c r="T453" s="391"/>
      <c r="U453" s="391"/>
      <c r="V453" s="392"/>
      <c r="W453" s="403"/>
      <c r="X453" s="403"/>
      <c r="Y453" s="403"/>
      <c r="Z453" s="364"/>
      <c r="AA453" s="365"/>
      <c r="AB453" s="366"/>
      <c r="AC453" s="176"/>
      <c r="AD453" s="176"/>
      <c r="AE453" s="176"/>
      <c r="AF453" s="176"/>
      <c r="AG453" s="176"/>
      <c r="AH453" s="176"/>
    </row>
    <row r="454" spans="1:34" ht="10.5" hidden="1" customHeight="1" outlineLevel="1" x14ac:dyDescent="0.3">
      <c r="A454" s="553"/>
      <c r="B454" s="554"/>
      <c r="C454" s="554"/>
      <c r="D454" s="554"/>
      <c r="E454" s="554"/>
      <c r="F454" s="555"/>
      <c r="G454" s="120"/>
      <c r="H454" s="113"/>
      <c r="I454" s="114"/>
      <c r="J454" s="115"/>
      <c r="K454" s="116"/>
      <c r="L454" s="124"/>
      <c r="M454" s="113"/>
      <c r="N454" s="114"/>
      <c r="O454" s="115"/>
      <c r="P454" s="116"/>
      <c r="Q454" s="131"/>
      <c r="R454" s="239"/>
      <c r="S454" s="390"/>
      <c r="T454" s="391"/>
      <c r="U454" s="391"/>
      <c r="V454" s="392"/>
      <c r="W454" s="403"/>
      <c r="X454" s="403"/>
      <c r="Y454" s="403"/>
      <c r="Z454" s="364"/>
      <c r="AA454" s="365"/>
      <c r="AB454" s="366"/>
      <c r="AC454" s="176"/>
      <c r="AD454" s="176"/>
      <c r="AE454" s="176"/>
      <c r="AF454" s="176"/>
      <c r="AG454" s="176"/>
      <c r="AH454" s="176"/>
    </row>
    <row r="455" spans="1:34" ht="10.5" hidden="1" customHeight="1" outlineLevel="1" x14ac:dyDescent="0.3">
      <c r="A455" s="553"/>
      <c r="B455" s="554"/>
      <c r="C455" s="554"/>
      <c r="D455" s="554"/>
      <c r="E455" s="554"/>
      <c r="F455" s="555"/>
      <c r="G455" s="81"/>
      <c r="H455" s="65"/>
      <c r="I455" s="65"/>
      <c r="J455" s="65"/>
      <c r="K455" s="65"/>
      <c r="L455" s="71"/>
      <c r="M455" s="65"/>
      <c r="N455" s="65"/>
      <c r="O455" s="65"/>
      <c r="P455" s="65"/>
      <c r="Q455" s="128"/>
      <c r="R455" s="239"/>
      <c r="S455" s="390"/>
      <c r="T455" s="391"/>
      <c r="U455" s="391"/>
      <c r="V455" s="392"/>
      <c r="W455" s="403"/>
      <c r="X455" s="403"/>
      <c r="Y455" s="403"/>
      <c r="Z455" s="364"/>
      <c r="AA455" s="365"/>
      <c r="AB455" s="366"/>
      <c r="AC455" s="176"/>
      <c r="AD455" s="176"/>
      <c r="AE455" s="176"/>
      <c r="AF455" s="176"/>
      <c r="AG455" s="176"/>
      <c r="AH455" s="176"/>
    </row>
    <row r="456" spans="1:34" ht="18" hidden="1" customHeight="1" outlineLevel="1" x14ac:dyDescent="0.3">
      <c r="A456" s="553"/>
      <c r="B456" s="554"/>
      <c r="C456" s="554"/>
      <c r="D456" s="554"/>
      <c r="E456" s="554"/>
      <c r="F456" s="555"/>
      <c r="G456" s="120"/>
      <c r="H456" s="465" t="s">
        <v>183</v>
      </c>
      <c r="I456" s="466"/>
      <c r="J456" s="466"/>
      <c r="K456" s="467"/>
      <c r="L456" s="124"/>
      <c r="M456" s="465" t="s">
        <v>184</v>
      </c>
      <c r="N456" s="466"/>
      <c r="O456" s="466"/>
      <c r="P456" s="467"/>
      <c r="Q456" s="128"/>
      <c r="R456" s="239"/>
      <c r="S456" s="390"/>
      <c r="T456" s="391"/>
      <c r="U456" s="391"/>
      <c r="V456" s="392"/>
      <c r="W456" s="403"/>
      <c r="X456" s="403"/>
      <c r="Y456" s="403"/>
      <c r="Z456" s="364"/>
      <c r="AA456" s="365"/>
      <c r="AB456" s="366"/>
      <c r="AC456" s="176"/>
      <c r="AD456" s="176"/>
      <c r="AE456" s="176"/>
      <c r="AF456" s="176"/>
      <c r="AG456" s="176"/>
      <c r="AH456" s="176"/>
    </row>
    <row r="457" spans="1:34" ht="18" hidden="1" customHeight="1" outlineLevel="1" x14ac:dyDescent="0.3">
      <c r="A457" s="553"/>
      <c r="B457" s="554"/>
      <c r="C457" s="554"/>
      <c r="D457" s="554"/>
      <c r="E457" s="554"/>
      <c r="F457" s="555"/>
      <c r="G457" s="122"/>
      <c r="H457" s="52"/>
      <c r="I457" s="384" t="s">
        <v>68</v>
      </c>
      <c r="J457" s="386"/>
      <c r="K457" s="55"/>
      <c r="L457" s="71"/>
      <c r="M457" s="52"/>
      <c r="N457" s="384" t="s">
        <v>68</v>
      </c>
      <c r="O457" s="386"/>
      <c r="P457" s="55"/>
      <c r="Q457" s="128"/>
      <c r="R457" s="239"/>
      <c r="S457" s="43"/>
      <c r="T457" s="370" t="s">
        <v>68</v>
      </c>
      <c r="U457" s="371"/>
      <c r="V457" s="50"/>
      <c r="W457" s="403"/>
      <c r="X457" s="403"/>
      <c r="Y457" s="403"/>
      <c r="Z457" s="364"/>
      <c r="AA457" s="365"/>
      <c r="AB457" s="366"/>
      <c r="AC457" s="176"/>
      <c r="AD457" s="176"/>
      <c r="AE457" s="176"/>
      <c r="AF457" s="176"/>
      <c r="AG457" s="176"/>
      <c r="AH457" s="176"/>
    </row>
    <row r="458" spans="1:34" ht="10.5" hidden="1" customHeight="1" outlineLevel="1" x14ac:dyDescent="0.3">
      <c r="A458" s="553"/>
      <c r="B458" s="554"/>
      <c r="C458" s="554"/>
      <c r="D458" s="554"/>
      <c r="E458" s="554"/>
      <c r="F458" s="555"/>
      <c r="G458" s="122"/>
      <c r="H458" s="113"/>
      <c r="I458" s="114"/>
      <c r="J458" s="115"/>
      <c r="K458" s="116"/>
      <c r="L458" s="124"/>
      <c r="M458" s="113"/>
      <c r="N458" s="114"/>
      <c r="O458" s="115"/>
      <c r="P458" s="116"/>
      <c r="Q458" s="128"/>
      <c r="R458" s="239"/>
      <c r="S458" s="43"/>
      <c r="T458" s="48"/>
      <c r="U458" s="48"/>
      <c r="V458" s="50"/>
      <c r="W458" s="403"/>
      <c r="X458" s="403"/>
      <c r="Y458" s="403"/>
      <c r="Z458" s="364"/>
      <c r="AA458" s="365"/>
      <c r="AB458" s="366"/>
      <c r="AC458" s="176"/>
      <c r="AD458" s="176"/>
      <c r="AE458" s="176">
        <f>T458</f>
        <v>0</v>
      </c>
      <c r="AF458" s="176">
        <f>T458</f>
        <v>0</v>
      </c>
      <c r="AG458" s="176"/>
      <c r="AH458" s="176"/>
    </row>
    <row r="459" spans="1:34" ht="10.5" hidden="1" customHeight="1" outlineLevel="1" x14ac:dyDescent="0.3">
      <c r="A459" s="553"/>
      <c r="B459" s="554"/>
      <c r="C459" s="554"/>
      <c r="D459" s="554"/>
      <c r="E459" s="554"/>
      <c r="F459" s="555"/>
      <c r="G459" s="122"/>
      <c r="H459" s="135"/>
      <c r="I459" s="135"/>
      <c r="J459" s="136"/>
      <c r="K459" s="136"/>
      <c r="L459" s="124"/>
      <c r="M459" s="135"/>
      <c r="N459" s="135"/>
      <c r="O459" s="136"/>
      <c r="P459" s="136"/>
      <c r="Q459" s="128"/>
      <c r="R459" s="239"/>
      <c r="S459" s="390"/>
      <c r="T459" s="391"/>
      <c r="U459" s="391"/>
      <c r="V459" s="392"/>
      <c r="W459" s="403"/>
      <c r="X459" s="403"/>
      <c r="Y459" s="403"/>
      <c r="Z459" s="364"/>
      <c r="AA459" s="365"/>
      <c r="AB459" s="366"/>
      <c r="AC459" s="176"/>
      <c r="AD459" s="176"/>
      <c r="AE459" s="176"/>
      <c r="AF459" s="176"/>
      <c r="AG459" s="176"/>
      <c r="AH459" s="176"/>
    </row>
    <row r="460" spans="1:34" ht="18" hidden="1" customHeight="1" outlineLevel="1" x14ac:dyDescent="0.3">
      <c r="A460" s="553"/>
      <c r="B460" s="554"/>
      <c r="C460" s="554"/>
      <c r="D460" s="554"/>
      <c r="E460" s="554"/>
      <c r="F460" s="555"/>
      <c r="G460" s="122"/>
      <c r="H460" s="465" t="s">
        <v>185</v>
      </c>
      <c r="I460" s="466"/>
      <c r="J460" s="466"/>
      <c r="K460" s="467"/>
      <c r="L460" s="124"/>
      <c r="M460" s="465" t="s">
        <v>186</v>
      </c>
      <c r="N460" s="466"/>
      <c r="O460" s="466"/>
      <c r="P460" s="467"/>
      <c r="Q460" s="128"/>
      <c r="R460" s="239"/>
      <c r="S460" s="390"/>
      <c r="T460" s="391"/>
      <c r="U460" s="391"/>
      <c r="V460" s="392"/>
      <c r="W460" s="403"/>
      <c r="X460" s="403"/>
      <c r="Y460" s="403"/>
      <c r="Z460" s="364"/>
      <c r="AA460" s="365"/>
      <c r="AB460" s="366"/>
      <c r="AC460" s="176"/>
      <c r="AD460" s="176"/>
      <c r="AE460" s="176"/>
      <c r="AF460" s="176"/>
      <c r="AG460" s="176"/>
      <c r="AH460" s="176"/>
    </row>
    <row r="461" spans="1:34" ht="18" hidden="1" customHeight="1" outlineLevel="1" x14ac:dyDescent="0.3">
      <c r="A461" s="553"/>
      <c r="B461" s="554"/>
      <c r="C461" s="554"/>
      <c r="D461" s="554"/>
      <c r="E461" s="554"/>
      <c r="F461" s="555"/>
      <c r="G461" s="122"/>
      <c r="H461" s="52"/>
      <c r="I461" s="384" t="s">
        <v>68</v>
      </c>
      <c r="J461" s="386"/>
      <c r="K461" s="55"/>
      <c r="L461" s="124"/>
      <c r="M461" s="52"/>
      <c r="N461" s="384" t="s">
        <v>68</v>
      </c>
      <c r="O461" s="386"/>
      <c r="P461" s="55"/>
      <c r="Q461" s="128"/>
      <c r="R461" s="239"/>
      <c r="S461" s="390"/>
      <c r="T461" s="391"/>
      <c r="U461" s="391"/>
      <c r="V461" s="392"/>
      <c r="W461" s="403"/>
      <c r="X461" s="403"/>
      <c r="Y461" s="403"/>
      <c r="Z461" s="364"/>
      <c r="AA461" s="365"/>
      <c r="AB461" s="366"/>
      <c r="AC461" s="176"/>
      <c r="AD461" s="176"/>
      <c r="AE461" s="176"/>
      <c r="AF461" s="176"/>
      <c r="AG461" s="176"/>
      <c r="AH461" s="176"/>
    </row>
    <row r="462" spans="1:34" ht="10.5" hidden="1" customHeight="1" outlineLevel="1" x14ac:dyDescent="0.3">
      <c r="A462" s="553"/>
      <c r="B462" s="554"/>
      <c r="C462" s="554"/>
      <c r="D462" s="554"/>
      <c r="E462" s="554"/>
      <c r="F462" s="555"/>
      <c r="G462" s="122"/>
      <c r="H462" s="113"/>
      <c r="I462" s="114"/>
      <c r="J462" s="115"/>
      <c r="K462" s="116"/>
      <c r="L462" s="124"/>
      <c r="M462" s="113"/>
      <c r="N462" s="114"/>
      <c r="O462" s="115"/>
      <c r="P462" s="116"/>
      <c r="Q462" s="128"/>
      <c r="R462" s="239"/>
      <c r="S462" s="390"/>
      <c r="T462" s="391"/>
      <c r="U462" s="391"/>
      <c r="V462" s="392"/>
      <c r="W462" s="403"/>
      <c r="X462" s="403"/>
      <c r="Y462" s="403"/>
      <c r="Z462" s="364"/>
      <c r="AA462" s="365"/>
      <c r="AB462" s="366"/>
      <c r="AC462" s="176"/>
      <c r="AD462" s="176"/>
      <c r="AE462" s="176"/>
      <c r="AF462" s="176"/>
      <c r="AG462" s="176"/>
      <c r="AH462" s="176"/>
    </row>
    <row r="463" spans="1:34" ht="10.5" hidden="1" customHeight="1" outlineLevel="1" x14ac:dyDescent="0.3">
      <c r="A463" s="553"/>
      <c r="B463" s="554"/>
      <c r="C463" s="554"/>
      <c r="D463" s="554"/>
      <c r="E463" s="554"/>
      <c r="F463" s="555"/>
      <c r="G463" s="122"/>
      <c r="H463" s="124"/>
      <c r="I463" s="124"/>
      <c r="J463" s="125"/>
      <c r="K463" s="125"/>
      <c r="L463" s="124"/>
      <c r="M463" s="124"/>
      <c r="N463" s="124"/>
      <c r="O463" s="125"/>
      <c r="P463" s="125"/>
      <c r="Q463" s="128"/>
      <c r="R463" s="239"/>
      <c r="S463" s="390"/>
      <c r="T463" s="391"/>
      <c r="U463" s="391"/>
      <c r="V463" s="392"/>
      <c r="W463" s="403"/>
      <c r="X463" s="403"/>
      <c r="Y463" s="403"/>
      <c r="Z463" s="364"/>
      <c r="AA463" s="365"/>
      <c r="AB463" s="366"/>
      <c r="AC463" s="176"/>
      <c r="AD463" s="176"/>
      <c r="AE463" s="176"/>
      <c r="AF463" s="176"/>
      <c r="AG463" s="176"/>
      <c r="AH463" s="176"/>
    </row>
    <row r="464" spans="1:34" ht="18" hidden="1" customHeight="1" outlineLevel="1" x14ac:dyDescent="0.3">
      <c r="A464" s="553"/>
      <c r="B464" s="554"/>
      <c r="C464" s="554"/>
      <c r="D464" s="554"/>
      <c r="E464" s="554"/>
      <c r="F464" s="555"/>
      <c r="G464" s="122"/>
      <c r="H464" s="124"/>
      <c r="I464" s="124"/>
      <c r="J464" s="125"/>
      <c r="K464" s="125"/>
      <c r="L464" s="124"/>
      <c r="M464" s="465" t="s">
        <v>187</v>
      </c>
      <c r="N464" s="466"/>
      <c r="O464" s="466"/>
      <c r="P464" s="467"/>
      <c r="Q464" s="128"/>
      <c r="R464" s="239"/>
      <c r="S464" s="390"/>
      <c r="T464" s="391"/>
      <c r="U464" s="391"/>
      <c r="V464" s="392"/>
      <c r="W464" s="403"/>
      <c r="X464" s="403"/>
      <c r="Y464" s="403"/>
      <c r="Z464" s="364"/>
      <c r="AA464" s="365"/>
      <c r="AB464" s="366"/>
      <c r="AC464" s="176"/>
      <c r="AD464" s="176"/>
      <c r="AE464" s="176"/>
      <c r="AF464" s="176"/>
      <c r="AG464" s="176"/>
      <c r="AH464" s="176"/>
    </row>
    <row r="465" spans="1:34" ht="18" hidden="1" customHeight="1" outlineLevel="1" x14ac:dyDescent="0.3">
      <c r="A465" s="553"/>
      <c r="B465" s="554"/>
      <c r="C465" s="554"/>
      <c r="D465" s="554"/>
      <c r="E465" s="554"/>
      <c r="F465" s="555"/>
      <c r="G465" s="122"/>
      <c r="H465" s="124"/>
      <c r="I465" s="124"/>
      <c r="J465" s="125"/>
      <c r="K465" s="125"/>
      <c r="L465" s="124"/>
      <c r="M465" s="52"/>
      <c r="N465" s="384" t="s">
        <v>68</v>
      </c>
      <c r="O465" s="386"/>
      <c r="P465" s="55"/>
      <c r="Q465" s="128"/>
      <c r="R465" s="239"/>
      <c r="S465" s="390"/>
      <c r="T465" s="391"/>
      <c r="U465" s="391"/>
      <c r="V465" s="392"/>
      <c r="W465" s="403"/>
      <c r="X465" s="403"/>
      <c r="Y465" s="403"/>
      <c r="Z465" s="364"/>
      <c r="AA465" s="365"/>
      <c r="AB465" s="366"/>
      <c r="AC465" s="176"/>
      <c r="AD465" s="176"/>
      <c r="AE465" s="176"/>
      <c r="AF465" s="176"/>
      <c r="AG465" s="176"/>
      <c r="AH465" s="176"/>
    </row>
    <row r="466" spans="1:34" ht="10.5" hidden="1" customHeight="1" outlineLevel="1" x14ac:dyDescent="0.3">
      <c r="A466" s="553"/>
      <c r="B466" s="554"/>
      <c r="C466" s="554"/>
      <c r="D466" s="554"/>
      <c r="E466" s="554"/>
      <c r="F466" s="555"/>
      <c r="G466" s="122"/>
      <c r="H466" s="124"/>
      <c r="I466" s="124"/>
      <c r="J466" s="125"/>
      <c r="K466" s="125"/>
      <c r="L466" s="124"/>
      <c r="M466" s="113"/>
      <c r="N466" s="114"/>
      <c r="O466" s="115"/>
      <c r="P466" s="116"/>
      <c r="Q466" s="128"/>
      <c r="R466" s="239"/>
      <c r="S466" s="390"/>
      <c r="T466" s="391"/>
      <c r="U466" s="391"/>
      <c r="V466" s="392"/>
      <c r="W466" s="403"/>
      <c r="X466" s="403"/>
      <c r="Y466" s="403"/>
      <c r="Z466" s="364"/>
      <c r="AA466" s="365"/>
      <c r="AB466" s="366"/>
      <c r="AC466" s="176"/>
      <c r="AD466" s="176"/>
      <c r="AE466" s="176"/>
      <c r="AF466" s="176"/>
      <c r="AG466" s="176"/>
      <c r="AH466" s="176"/>
    </row>
    <row r="467" spans="1:34" ht="10.5" hidden="1" customHeight="1" outlineLevel="1" x14ac:dyDescent="0.3">
      <c r="A467" s="553"/>
      <c r="B467" s="554"/>
      <c r="C467" s="554"/>
      <c r="D467" s="554"/>
      <c r="E467" s="554"/>
      <c r="F467" s="555"/>
      <c r="G467" s="123"/>
      <c r="H467" s="126"/>
      <c r="I467" s="126"/>
      <c r="J467" s="126"/>
      <c r="K467" s="126"/>
      <c r="L467" s="127"/>
      <c r="M467" s="127"/>
      <c r="N467" s="127"/>
      <c r="O467" s="127"/>
      <c r="P467" s="127"/>
      <c r="Q467" s="129"/>
      <c r="R467" s="239"/>
      <c r="S467" s="393"/>
      <c r="T467" s="394"/>
      <c r="U467" s="394"/>
      <c r="V467" s="395"/>
      <c r="W467" s="403"/>
      <c r="X467" s="403"/>
      <c r="Y467" s="403"/>
      <c r="Z467" s="364"/>
      <c r="AA467" s="365"/>
      <c r="AB467" s="366"/>
      <c r="AC467" s="176"/>
      <c r="AD467" s="176"/>
      <c r="AE467" s="176"/>
      <c r="AF467" s="176"/>
      <c r="AG467" s="176"/>
      <c r="AH467" s="176"/>
    </row>
    <row r="468" spans="1:34" ht="18" hidden="1" customHeight="1" outlineLevel="1" x14ac:dyDescent="0.3">
      <c r="A468" s="553"/>
      <c r="B468" s="554"/>
      <c r="C468" s="554"/>
      <c r="D468" s="554"/>
      <c r="E468" s="554"/>
      <c r="F468" s="555"/>
      <c r="G468" s="548" t="s">
        <v>177</v>
      </c>
      <c r="H468" s="549"/>
      <c r="I468" s="549"/>
      <c r="J468" s="549"/>
      <c r="K468" s="501"/>
      <c r="L468" s="501"/>
      <c r="M468" s="501"/>
      <c r="N468" s="502" t="s">
        <v>201</v>
      </c>
      <c r="O468" s="502"/>
      <c r="P468" s="502"/>
      <c r="Q468" s="503"/>
      <c r="R468" s="239"/>
      <c r="S468" s="387"/>
      <c r="T468" s="388"/>
      <c r="U468" s="388"/>
      <c r="V468" s="389"/>
      <c r="W468" s="403"/>
      <c r="X468" s="403"/>
      <c r="Y468" s="403"/>
      <c r="Z468" s="364"/>
      <c r="AA468" s="365"/>
      <c r="AB468" s="366"/>
      <c r="AC468" s="176"/>
      <c r="AD468" s="176"/>
      <c r="AE468" s="176"/>
      <c r="AF468" s="176"/>
      <c r="AG468" s="176"/>
      <c r="AH468" s="176"/>
    </row>
    <row r="469" spans="1:34" ht="18" hidden="1" customHeight="1" outlineLevel="1" x14ac:dyDescent="0.3">
      <c r="A469" s="553"/>
      <c r="B469" s="554"/>
      <c r="C469" s="554"/>
      <c r="D469" s="554"/>
      <c r="E469" s="554"/>
      <c r="F469" s="555"/>
      <c r="G469" s="504" t="s">
        <v>179</v>
      </c>
      <c r="H469" s="505"/>
      <c r="I469" s="505"/>
      <c r="J469" s="505"/>
      <c r="K469" s="506"/>
      <c r="L469" s="103"/>
      <c r="M469" s="507" t="s">
        <v>180</v>
      </c>
      <c r="N469" s="508"/>
      <c r="O469" s="508"/>
      <c r="P469" s="508"/>
      <c r="Q469" s="509"/>
      <c r="R469" s="239"/>
      <c r="S469" s="390"/>
      <c r="T469" s="391"/>
      <c r="U469" s="391"/>
      <c r="V469" s="392"/>
      <c r="W469" s="403"/>
      <c r="X469" s="403"/>
      <c r="Y469" s="403"/>
      <c r="Z469" s="364"/>
      <c r="AA469" s="365"/>
      <c r="AB469" s="366"/>
      <c r="AC469" s="176"/>
      <c r="AD469" s="176"/>
      <c r="AE469" s="176"/>
      <c r="AF469" s="176"/>
      <c r="AG469" s="176"/>
      <c r="AH469" s="176"/>
    </row>
    <row r="470" spans="1:34" ht="10.5" hidden="1" customHeight="1" outlineLevel="1" x14ac:dyDescent="0.3">
      <c r="A470" s="553"/>
      <c r="B470" s="554"/>
      <c r="C470" s="554"/>
      <c r="D470" s="554"/>
      <c r="E470" s="554"/>
      <c r="F470" s="555"/>
      <c r="G470" s="119"/>
      <c r="H470" s="132"/>
      <c r="I470" s="132"/>
      <c r="J470" s="132"/>
      <c r="K470" s="132"/>
      <c r="L470" s="133"/>
      <c r="M470" s="132"/>
      <c r="N470" s="132"/>
      <c r="O470" s="133"/>
      <c r="P470" s="132"/>
      <c r="Q470" s="130"/>
      <c r="R470" s="239"/>
      <c r="S470" s="390"/>
      <c r="T470" s="391"/>
      <c r="U470" s="391"/>
      <c r="V470" s="392"/>
      <c r="W470" s="403"/>
      <c r="X470" s="403"/>
      <c r="Y470" s="403"/>
      <c r="Z470" s="364"/>
      <c r="AA470" s="365"/>
      <c r="AB470" s="366"/>
      <c r="AC470" s="176"/>
      <c r="AD470" s="176"/>
      <c r="AE470" s="176"/>
      <c r="AF470" s="176"/>
      <c r="AG470" s="176"/>
      <c r="AH470" s="176"/>
    </row>
    <row r="471" spans="1:34" ht="18" hidden="1" customHeight="1" outlineLevel="1" x14ac:dyDescent="0.3">
      <c r="A471" s="553"/>
      <c r="B471" s="554"/>
      <c r="C471" s="554"/>
      <c r="D471" s="554"/>
      <c r="E471" s="554"/>
      <c r="F471" s="555"/>
      <c r="G471" s="120"/>
      <c r="H471" s="465" t="s">
        <v>181</v>
      </c>
      <c r="I471" s="466"/>
      <c r="J471" s="466"/>
      <c r="K471" s="467"/>
      <c r="L471" s="124"/>
      <c r="M471" s="465" t="s">
        <v>182</v>
      </c>
      <c r="N471" s="466"/>
      <c r="O471" s="466"/>
      <c r="P471" s="467"/>
      <c r="Q471" s="60"/>
      <c r="R471" s="239"/>
      <c r="S471" s="390"/>
      <c r="T471" s="391"/>
      <c r="U471" s="391"/>
      <c r="V471" s="392"/>
      <c r="W471" s="403"/>
      <c r="X471" s="403"/>
      <c r="Y471" s="403"/>
      <c r="Z471" s="364"/>
      <c r="AA471" s="365"/>
      <c r="AB471" s="366"/>
      <c r="AC471" s="176"/>
      <c r="AD471" s="176"/>
      <c r="AE471" s="176"/>
      <c r="AF471" s="176"/>
      <c r="AG471" s="176"/>
      <c r="AH471" s="176"/>
    </row>
    <row r="472" spans="1:34" ht="18" hidden="1" customHeight="1" outlineLevel="1" x14ac:dyDescent="0.3">
      <c r="A472" s="553"/>
      <c r="B472" s="554"/>
      <c r="C472" s="554"/>
      <c r="D472" s="554"/>
      <c r="E472" s="554"/>
      <c r="F472" s="555"/>
      <c r="G472" s="121"/>
      <c r="H472" s="52"/>
      <c r="I472" s="384" t="s">
        <v>68</v>
      </c>
      <c r="J472" s="386"/>
      <c r="K472" s="55"/>
      <c r="L472" s="134"/>
      <c r="M472" s="52"/>
      <c r="N472" s="384" t="s">
        <v>68</v>
      </c>
      <c r="O472" s="386"/>
      <c r="P472" s="55"/>
      <c r="Q472" s="60"/>
      <c r="R472" s="239"/>
      <c r="S472" s="390"/>
      <c r="T472" s="391"/>
      <c r="U472" s="391"/>
      <c r="V472" s="392"/>
      <c r="W472" s="403"/>
      <c r="X472" s="403"/>
      <c r="Y472" s="403"/>
      <c r="Z472" s="364"/>
      <c r="AA472" s="365"/>
      <c r="AB472" s="366"/>
      <c r="AC472" s="176"/>
      <c r="AD472" s="176"/>
      <c r="AE472" s="176"/>
      <c r="AF472" s="176"/>
      <c r="AG472" s="176"/>
      <c r="AH472" s="176"/>
    </row>
    <row r="473" spans="1:34" ht="10.5" hidden="1" customHeight="1" outlineLevel="1" x14ac:dyDescent="0.3">
      <c r="A473" s="553"/>
      <c r="B473" s="554"/>
      <c r="C473" s="554"/>
      <c r="D473" s="554"/>
      <c r="E473" s="554"/>
      <c r="F473" s="555"/>
      <c r="G473" s="120"/>
      <c r="H473" s="113"/>
      <c r="I473" s="114"/>
      <c r="J473" s="115"/>
      <c r="K473" s="116"/>
      <c r="L473" s="124"/>
      <c r="M473" s="113"/>
      <c r="N473" s="114"/>
      <c r="O473" s="115"/>
      <c r="P473" s="116"/>
      <c r="Q473" s="131"/>
      <c r="R473" s="239"/>
      <c r="S473" s="390"/>
      <c r="T473" s="391"/>
      <c r="U473" s="391"/>
      <c r="V473" s="392"/>
      <c r="W473" s="403"/>
      <c r="X473" s="403"/>
      <c r="Y473" s="403"/>
      <c r="Z473" s="364"/>
      <c r="AA473" s="365"/>
      <c r="AB473" s="366"/>
      <c r="AC473" s="176"/>
      <c r="AD473" s="176"/>
      <c r="AE473" s="176"/>
      <c r="AF473" s="176"/>
      <c r="AG473" s="176"/>
      <c r="AH473" s="176"/>
    </row>
    <row r="474" spans="1:34" ht="10.5" hidden="1" customHeight="1" outlineLevel="1" x14ac:dyDescent="0.3">
      <c r="A474" s="553"/>
      <c r="B474" s="554"/>
      <c r="C474" s="554"/>
      <c r="D474" s="554"/>
      <c r="E474" s="554"/>
      <c r="F474" s="555"/>
      <c r="G474" s="81"/>
      <c r="H474" s="65"/>
      <c r="I474" s="65"/>
      <c r="J474" s="65"/>
      <c r="K474" s="65"/>
      <c r="L474" s="71"/>
      <c r="M474" s="65"/>
      <c r="N474" s="65"/>
      <c r="O474" s="65"/>
      <c r="P474" s="65"/>
      <c r="Q474" s="128"/>
      <c r="R474" s="239"/>
      <c r="S474" s="390"/>
      <c r="T474" s="391"/>
      <c r="U474" s="391"/>
      <c r="V474" s="392"/>
      <c r="W474" s="403"/>
      <c r="X474" s="403"/>
      <c r="Y474" s="403"/>
      <c r="Z474" s="364"/>
      <c r="AA474" s="365"/>
      <c r="AB474" s="366"/>
      <c r="AC474" s="176"/>
      <c r="AD474" s="176"/>
      <c r="AE474" s="176"/>
      <c r="AF474" s="176"/>
      <c r="AG474" s="176"/>
      <c r="AH474" s="176"/>
    </row>
    <row r="475" spans="1:34" ht="18" hidden="1" customHeight="1" outlineLevel="1" x14ac:dyDescent="0.3">
      <c r="A475" s="553"/>
      <c r="B475" s="554"/>
      <c r="C475" s="554"/>
      <c r="D475" s="554"/>
      <c r="E475" s="554"/>
      <c r="F475" s="555"/>
      <c r="G475" s="120"/>
      <c r="H475" s="465" t="s">
        <v>183</v>
      </c>
      <c r="I475" s="466"/>
      <c r="J475" s="466"/>
      <c r="K475" s="467"/>
      <c r="L475" s="124"/>
      <c r="M475" s="465" t="s">
        <v>184</v>
      </c>
      <c r="N475" s="466"/>
      <c r="O475" s="466"/>
      <c r="P475" s="467"/>
      <c r="Q475" s="128"/>
      <c r="R475" s="239"/>
      <c r="S475" s="390"/>
      <c r="T475" s="391"/>
      <c r="U475" s="391"/>
      <c r="V475" s="392"/>
      <c r="W475" s="403"/>
      <c r="X475" s="403"/>
      <c r="Y475" s="403"/>
      <c r="Z475" s="364"/>
      <c r="AA475" s="365"/>
      <c r="AB475" s="366"/>
      <c r="AC475" s="176"/>
      <c r="AD475" s="176"/>
      <c r="AE475" s="176"/>
      <c r="AF475" s="176"/>
      <c r="AG475" s="176"/>
      <c r="AH475" s="176"/>
    </row>
    <row r="476" spans="1:34" ht="18" hidden="1" customHeight="1" outlineLevel="1" x14ac:dyDescent="0.3">
      <c r="A476" s="553"/>
      <c r="B476" s="554"/>
      <c r="C476" s="554"/>
      <c r="D476" s="554"/>
      <c r="E476" s="554"/>
      <c r="F476" s="555"/>
      <c r="G476" s="122"/>
      <c r="H476" s="52"/>
      <c r="I476" s="384" t="s">
        <v>68</v>
      </c>
      <c r="J476" s="386"/>
      <c r="K476" s="55"/>
      <c r="L476" s="71"/>
      <c r="M476" s="52"/>
      <c r="N476" s="384" t="s">
        <v>68</v>
      </c>
      <c r="O476" s="386"/>
      <c r="P476" s="55"/>
      <c r="Q476" s="128"/>
      <c r="R476" s="239"/>
      <c r="S476" s="43"/>
      <c r="T476" s="370" t="s">
        <v>68</v>
      </c>
      <c r="U476" s="371"/>
      <c r="V476" s="50"/>
      <c r="W476" s="403"/>
      <c r="X476" s="403"/>
      <c r="Y476" s="403"/>
      <c r="Z476" s="364"/>
      <c r="AA476" s="365"/>
      <c r="AB476" s="366"/>
      <c r="AC476" s="176"/>
      <c r="AD476" s="176"/>
      <c r="AE476" s="176"/>
      <c r="AF476" s="176"/>
      <c r="AG476" s="176"/>
      <c r="AH476" s="176"/>
    </row>
    <row r="477" spans="1:34" ht="10.5" hidden="1" customHeight="1" outlineLevel="1" x14ac:dyDescent="0.3">
      <c r="A477" s="553"/>
      <c r="B477" s="554"/>
      <c r="C477" s="554"/>
      <c r="D477" s="554"/>
      <c r="E477" s="554"/>
      <c r="F477" s="555"/>
      <c r="G477" s="122"/>
      <c r="H477" s="113"/>
      <c r="I477" s="114"/>
      <c r="J477" s="115"/>
      <c r="K477" s="116"/>
      <c r="L477" s="124"/>
      <c r="M477" s="113"/>
      <c r="N477" s="114"/>
      <c r="O477" s="115"/>
      <c r="P477" s="116"/>
      <c r="Q477" s="128"/>
      <c r="R477" s="239"/>
      <c r="S477" s="43"/>
      <c r="T477" s="48"/>
      <c r="U477" s="48"/>
      <c r="V477" s="50"/>
      <c r="W477" s="403"/>
      <c r="X477" s="403"/>
      <c r="Y477" s="403"/>
      <c r="Z477" s="364"/>
      <c r="AA477" s="365"/>
      <c r="AB477" s="366"/>
      <c r="AC477" s="176"/>
      <c r="AD477" s="176"/>
      <c r="AE477" s="176">
        <f>T477</f>
        <v>0</v>
      </c>
      <c r="AF477" s="176">
        <f>T477</f>
        <v>0</v>
      </c>
      <c r="AG477" s="176"/>
      <c r="AH477" s="176"/>
    </row>
    <row r="478" spans="1:34" ht="10.5" hidden="1" customHeight="1" outlineLevel="1" x14ac:dyDescent="0.3">
      <c r="A478" s="553"/>
      <c r="B478" s="554"/>
      <c r="C478" s="554"/>
      <c r="D478" s="554"/>
      <c r="E478" s="554"/>
      <c r="F478" s="555"/>
      <c r="G478" s="122"/>
      <c r="H478" s="135"/>
      <c r="I478" s="135"/>
      <c r="J478" s="136"/>
      <c r="K478" s="136"/>
      <c r="L478" s="124"/>
      <c r="M478" s="135"/>
      <c r="N478" s="135"/>
      <c r="O478" s="136"/>
      <c r="P478" s="136"/>
      <c r="Q478" s="128"/>
      <c r="R478" s="239"/>
      <c r="S478" s="390"/>
      <c r="T478" s="391"/>
      <c r="U478" s="391"/>
      <c r="V478" s="392"/>
      <c r="W478" s="403"/>
      <c r="X478" s="403"/>
      <c r="Y478" s="403"/>
      <c r="Z478" s="364"/>
      <c r="AA478" s="365"/>
      <c r="AB478" s="366"/>
      <c r="AC478" s="176"/>
      <c r="AD478" s="176"/>
      <c r="AE478" s="176"/>
      <c r="AF478" s="176"/>
      <c r="AG478" s="176"/>
      <c r="AH478" s="176"/>
    </row>
    <row r="479" spans="1:34" ht="18" hidden="1" customHeight="1" outlineLevel="1" x14ac:dyDescent="0.3">
      <c r="A479" s="553"/>
      <c r="B479" s="554"/>
      <c r="C479" s="554"/>
      <c r="D479" s="554"/>
      <c r="E479" s="554"/>
      <c r="F479" s="555"/>
      <c r="G479" s="122"/>
      <c r="H479" s="465" t="s">
        <v>185</v>
      </c>
      <c r="I479" s="466"/>
      <c r="J479" s="466"/>
      <c r="K479" s="467"/>
      <c r="L479" s="124"/>
      <c r="M479" s="465" t="s">
        <v>186</v>
      </c>
      <c r="N479" s="466"/>
      <c r="O479" s="466"/>
      <c r="P479" s="467"/>
      <c r="Q479" s="128"/>
      <c r="R479" s="239"/>
      <c r="S479" s="390"/>
      <c r="T479" s="391"/>
      <c r="U479" s="391"/>
      <c r="V479" s="392"/>
      <c r="W479" s="403"/>
      <c r="X479" s="403"/>
      <c r="Y479" s="403"/>
      <c r="Z479" s="364"/>
      <c r="AA479" s="365"/>
      <c r="AB479" s="366"/>
      <c r="AC479" s="176"/>
      <c r="AD479" s="176"/>
      <c r="AE479" s="176"/>
      <c r="AF479" s="176"/>
      <c r="AG479" s="176"/>
      <c r="AH479" s="176"/>
    </row>
    <row r="480" spans="1:34" ht="18" hidden="1" customHeight="1" outlineLevel="1" x14ac:dyDescent="0.3">
      <c r="A480" s="553"/>
      <c r="B480" s="554"/>
      <c r="C480" s="554"/>
      <c r="D480" s="554"/>
      <c r="E480" s="554"/>
      <c r="F480" s="555"/>
      <c r="G480" s="122"/>
      <c r="H480" s="52"/>
      <c r="I480" s="384" t="s">
        <v>68</v>
      </c>
      <c r="J480" s="386"/>
      <c r="K480" s="55"/>
      <c r="L480" s="124"/>
      <c r="M480" s="52"/>
      <c r="N480" s="384" t="s">
        <v>68</v>
      </c>
      <c r="O480" s="386"/>
      <c r="P480" s="55"/>
      <c r="Q480" s="128"/>
      <c r="R480" s="239"/>
      <c r="S480" s="390"/>
      <c r="T480" s="391"/>
      <c r="U480" s="391"/>
      <c r="V480" s="392"/>
      <c r="W480" s="403"/>
      <c r="X480" s="403"/>
      <c r="Y480" s="403"/>
      <c r="Z480" s="364"/>
      <c r="AA480" s="365"/>
      <c r="AB480" s="366"/>
      <c r="AC480" s="176"/>
      <c r="AD480" s="176"/>
      <c r="AE480" s="176"/>
      <c r="AF480" s="176"/>
      <c r="AG480" s="176"/>
      <c r="AH480" s="176"/>
    </row>
    <row r="481" spans="1:34" ht="10.5" hidden="1" customHeight="1" outlineLevel="1" x14ac:dyDescent="0.3">
      <c r="A481" s="553"/>
      <c r="B481" s="554"/>
      <c r="C481" s="554"/>
      <c r="D481" s="554"/>
      <c r="E481" s="554"/>
      <c r="F481" s="555"/>
      <c r="G481" s="122"/>
      <c r="H481" s="113"/>
      <c r="I481" s="114"/>
      <c r="J481" s="115"/>
      <c r="K481" s="116"/>
      <c r="L481" s="124"/>
      <c r="M481" s="113"/>
      <c r="N481" s="114"/>
      <c r="O481" s="115"/>
      <c r="P481" s="116"/>
      <c r="Q481" s="128"/>
      <c r="R481" s="239"/>
      <c r="S481" s="390"/>
      <c r="T481" s="391"/>
      <c r="U481" s="391"/>
      <c r="V481" s="392"/>
      <c r="W481" s="403"/>
      <c r="X481" s="403"/>
      <c r="Y481" s="403"/>
      <c r="Z481" s="364"/>
      <c r="AA481" s="365"/>
      <c r="AB481" s="366"/>
      <c r="AC481" s="176"/>
      <c r="AD481" s="176"/>
      <c r="AE481" s="176"/>
      <c r="AF481" s="176"/>
      <c r="AG481" s="176"/>
      <c r="AH481" s="176"/>
    </row>
    <row r="482" spans="1:34" ht="10.5" hidden="1" customHeight="1" outlineLevel="1" x14ac:dyDescent="0.3">
      <c r="A482" s="553"/>
      <c r="B482" s="554"/>
      <c r="C482" s="554"/>
      <c r="D482" s="554"/>
      <c r="E482" s="554"/>
      <c r="F482" s="555"/>
      <c r="G482" s="122"/>
      <c r="H482" s="124"/>
      <c r="I482" s="124"/>
      <c r="J482" s="125"/>
      <c r="K482" s="125"/>
      <c r="L482" s="124"/>
      <c r="M482" s="124"/>
      <c r="N482" s="124"/>
      <c r="O482" s="125"/>
      <c r="P482" s="125"/>
      <c r="Q482" s="128"/>
      <c r="R482" s="239"/>
      <c r="S482" s="390"/>
      <c r="T482" s="391"/>
      <c r="U482" s="391"/>
      <c r="V482" s="392"/>
      <c r="W482" s="403"/>
      <c r="X482" s="403"/>
      <c r="Y482" s="403"/>
      <c r="Z482" s="364"/>
      <c r="AA482" s="365"/>
      <c r="AB482" s="366"/>
      <c r="AC482" s="176"/>
      <c r="AD482" s="176"/>
      <c r="AE482" s="176"/>
      <c r="AF482" s="176"/>
      <c r="AG482" s="176"/>
      <c r="AH482" s="176"/>
    </row>
    <row r="483" spans="1:34" ht="18" hidden="1" customHeight="1" outlineLevel="1" x14ac:dyDescent="0.3">
      <c r="A483" s="553"/>
      <c r="B483" s="554"/>
      <c r="C483" s="554"/>
      <c r="D483" s="554"/>
      <c r="E483" s="554"/>
      <c r="F483" s="555"/>
      <c r="G483" s="122"/>
      <c r="H483" s="124"/>
      <c r="I483" s="124"/>
      <c r="J483" s="125"/>
      <c r="K483" s="125"/>
      <c r="L483" s="124"/>
      <c r="M483" s="465" t="s">
        <v>187</v>
      </c>
      <c r="N483" s="466"/>
      <c r="O483" s="466"/>
      <c r="P483" s="467"/>
      <c r="Q483" s="128"/>
      <c r="R483" s="239"/>
      <c r="S483" s="390"/>
      <c r="T483" s="391"/>
      <c r="U483" s="391"/>
      <c r="V483" s="392"/>
      <c r="W483" s="403"/>
      <c r="X483" s="403"/>
      <c r="Y483" s="403"/>
      <c r="Z483" s="364"/>
      <c r="AA483" s="365"/>
      <c r="AB483" s="366"/>
      <c r="AC483" s="176"/>
      <c r="AD483" s="176"/>
      <c r="AE483" s="176"/>
      <c r="AF483" s="176"/>
      <c r="AG483" s="176"/>
      <c r="AH483" s="176"/>
    </row>
    <row r="484" spans="1:34" ht="18" hidden="1" customHeight="1" outlineLevel="1" x14ac:dyDescent="0.3">
      <c r="A484" s="553"/>
      <c r="B484" s="554"/>
      <c r="C484" s="554"/>
      <c r="D484" s="554"/>
      <c r="E484" s="554"/>
      <c r="F484" s="555"/>
      <c r="G484" s="122"/>
      <c r="H484" s="124"/>
      <c r="I484" s="124"/>
      <c r="J484" s="125"/>
      <c r="K484" s="125"/>
      <c r="L484" s="124"/>
      <c r="M484" s="52"/>
      <c r="N484" s="384" t="s">
        <v>68</v>
      </c>
      <c r="O484" s="386"/>
      <c r="P484" s="55"/>
      <c r="Q484" s="128"/>
      <c r="R484" s="239"/>
      <c r="S484" s="390"/>
      <c r="T484" s="391"/>
      <c r="U484" s="391"/>
      <c r="V484" s="392"/>
      <c r="W484" s="403"/>
      <c r="X484" s="403"/>
      <c r="Y484" s="403"/>
      <c r="Z484" s="364"/>
      <c r="AA484" s="365"/>
      <c r="AB484" s="366"/>
      <c r="AC484" s="176"/>
      <c r="AD484" s="176"/>
      <c r="AE484" s="176"/>
      <c r="AF484" s="176"/>
      <c r="AG484" s="176"/>
      <c r="AH484" s="176"/>
    </row>
    <row r="485" spans="1:34" ht="10.5" hidden="1" customHeight="1" outlineLevel="1" x14ac:dyDescent="0.3">
      <c r="A485" s="553"/>
      <c r="B485" s="554"/>
      <c r="C485" s="554"/>
      <c r="D485" s="554"/>
      <c r="E485" s="554"/>
      <c r="F485" s="555"/>
      <c r="G485" s="122"/>
      <c r="H485" s="124"/>
      <c r="I485" s="124"/>
      <c r="J485" s="125"/>
      <c r="K485" s="125"/>
      <c r="L485" s="124"/>
      <c r="M485" s="113"/>
      <c r="N485" s="114"/>
      <c r="O485" s="115"/>
      <c r="P485" s="116"/>
      <c r="Q485" s="128"/>
      <c r="R485" s="239"/>
      <c r="S485" s="390"/>
      <c r="T485" s="391"/>
      <c r="U485" s="391"/>
      <c r="V485" s="392"/>
      <c r="W485" s="403"/>
      <c r="X485" s="403"/>
      <c r="Y485" s="403"/>
      <c r="Z485" s="364"/>
      <c r="AA485" s="365"/>
      <c r="AB485" s="366"/>
      <c r="AC485" s="176"/>
      <c r="AD485" s="176"/>
      <c r="AE485" s="176"/>
      <c r="AF485" s="176"/>
      <c r="AG485" s="176"/>
      <c r="AH485" s="176"/>
    </row>
    <row r="486" spans="1:34" ht="10.5" hidden="1" customHeight="1" outlineLevel="1" x14ac:dyDescent="0.3">
      <c r="A486" s="553"/>
      <c r="B486" s="554"/>
      <c r="C486" s="554"/>
      <c r="D486" s="554"/>
      <c r="E486" s="554"/>
      <c r="F486" s="555"/>
      <c r="G486" s="123"/>
      <c r="H486" s="126"/>
      <c r="I486" s="126"/>
      <c r="J486" s="126"/>
      <c r="K486" s="126"/>
      <c r="L486" s="127"/>
      <c r="M486" s="127"/>
      <c r="N486" s="127"/>
      <c r="O486" s="127"/>
      <c r="P486" s="127"/>
      <c r="Q486" s="129"/>
      <c r="R486" s="239"/>
      <c r="S486" s="393"/>
      <c r="T486" s="394"/>
      <c r="U486" s="394"/>
      <c r="V486" s="395"/>
      <c r="W486" s="403"/>
      <c r="X486" s="403"/>
      <c r="Y486" s="403"/>
      <c r="Z486" s="364"/>
      <c r="AA486" s="365"/>
      <c r="AB486" s="366"/>
      <c r="AC486" s="176"/>
      <c r="AD486" s="176"/>
      <c r="AE486" s="176"/>
      <c r="AF486" s="176"/>
      <c r="AG486" s="176"/>
      <c r="AH486" s="176"/>
    </row>
    <row r="487" spans="1:34" ht="18" hidden="1" customHeight="1" outlineLevel="1" x14ac:dyDescent="0.3">
      <c r="A487" s="553"/>
      <c r="B487" s="554"/>
      <c r="C487" s="554"/>
      <c r="D487" s="554"/>
      <c r="E487" s="554"/>
      <c r="F487" s="555"/>
      <c r="G487" s="548" t="s">
        <v>177</v>
      </c>
      <c r="H487" s="549"/>
      <c r="I487" s="549"/>
      <c r="J487" s="549"/>
      <c r="K487" s="501"/>
      <c r="L487" s="501"/>
      <c r="M487" s="501"/>
      <c r="N487" s="502" t="s">
        <v>202</v>
      </c>
      <c r="O487" s="502"/>
      <c r="P487" s="502"/>
      <c r="Q487" s="503"/>
      <c r="R487" s="239"/>
      <c r="S487" s="387"/>
      <c r="T487" s="388"/>
      <c r="U487" s="388"/>
      <c r="V487" s="389"/>
      <c r="W487" s="403"/>
      <c r="X487" s="403"/>
      <c r="Y487" s="403"/>
      <c r="Z487" s="364"/>
      <c r="AA487" s="365"/>
      <c r="AB487" s="366"/>
      <c r="AC487" s="176"/>
      <c r="AD487" s="176"/>
      <c r="AE487" s="176"/>
      <c r="AF487" s="176"/>
      <c r="AG487" s="176"/>
      <c r="AH487" s="176"/>
    </row>
    <row r="488" spans="1:34" ht="18" hidden="1" customHeight="1" outlineLevel="1" x14ac:dyDescent="0.3">
      <c r="A488" s="553"/>
      <c r="B488" s="554"/>
      <c r="C488" s="554"/>
      <c r="D488" s="554"/>
      <c r="E488" s="554"/>
      <c r="F488" s="555"/>
      <c r="G488" s="504" t="s">
        <v>179</v>
      </c>
      <c r="H488" s="505"/>
      <c r="I488" s="505"/>
      <c r="J488" s="505"/>
      <c r="K488" s="506"/>
      <c r="L488" s="103"/>
      <c r="M488" s="507" t="s">
        <v>180</v>
      </c>
      <c r="N488" s="508"/>
      <c r="O488" s="508"/>
      <c r="P488" s="508"/>
      <c r="Q488" s="509"/>
      <c r="R488" s="239"/>
      <c r="S488" s="390"/>
      <c r="T488" s="391"/>
      <c r="U488" s="391"/>
      <c r="V488" s="392"/>
      <c r="W488" s="403"/>
      <c r="X488" s="403"/>
      <c r="Y488" s="403"/>
      <c r="Z488" s="364"/>
      <c r="AA488" s="365"/>
      <c r="AB488" s="366"/>
      <c r="AC488" s="176"/>
      <c r="AD488" s="176"/>
      <c r="AE488" s="176"/>
      <c r="AF488" s="176"/>
      <c r="AG488" s="176"/>
      <c r="AH488" s="176"/>
    </row>
    <row r="489" spans="1:34" ht="10.5" hidden="1" customHeight="1" outlineLevel="1" x14ac:dyDescent="0.3">
      <c r="A489" s="553"/>
      <c r="B489" s="554"/>
      <c r="C489" s="554"/>
      <c r="D489" s="554"/>
      <c r="E489" s="554"/>
      <c r="F489" s="555"/>
      <c r="G489" s="119"/>
      <c r="H489" s="132"/>
      <c r="I489" s="132"/>
      <c r="J489" s="132"/>
      <c r="K489" s="132"/>
      <c r="L489" s="133"/>
      <c r="M489" s="132"/>
      <c r="N489" s="132"/>
      <c r="O489" s="133"/>
      <c r="P489" s="132"/>
      <c r="Q489" s="130"/>
      <c r="R489" s="239"/>
      <c r="S489" s="390"/>
      <c r="T489" s="391"/>
      <c r="U489" s="391"/>
      <c r="V489" s="392"/>
      <c r="W489" s="403"/>
      <c r="X489" s="403"/>
      <c r="Y489" s="403"/>
      <c r="Z489" s="364"/>
      <c r="AA489" s="365"/>
      <c r="AB489" s="366"/>
      <c r="AC489" s="176"/>
      <c r="AD489" s="176"/>
      <c r="AE489" s="176"/>
      <c r="AF489" s="176"/>
      <c r="AG489" s="176"/>
      <c r="AH489" s="176"/>
    </row>
    <row r="490" spans="1:34" ht="18" hidden="1" customHeight="1" outlineLevel="1" x14ac:dyDescent="0.3">
      <c r="A490" s="553"/>
      <c r="B490" s="554"/>
      <c r="C490" s="554"/>
      <c r="D490" s="554"/>
      <c r="E490" s="554"/>
      <c r="F490" s="555"/>
      <c r="G490" s="120"/>
      <c r="H490" s="465" t="s">
        <v>181</v>
      </c>
      <c r="I490" s="466"/>
      <c r="J490" s="466"/>
      <c r="K490" s="467"/>
      <c r="L490" s="124"/>
      <c r="M490" s="465" t="s">
        <v>182</v>
      </c>
      <c r="N490" s="466"/>
      <c r="O490" s="466"/>
      <c r="P490" s="467"/>
      <c r="Q490" s="60"/>
      <c r="R490" s="239"/>
      <c r="S490" s="390"/>
      <c r="T490" s="391"/>
      <c r="U490" s="391"/>
      <c r="V490" s="392"/>
      <c r="W490" s="403"/>
      <c r="X490" s="403"/>
      <c r="Y490" s="403"/>
      <c r="Z490" s="364"/>
      <c r="AA490" s="365"/>
      <c r="AB490" s="366"/>
      <c r="AC490" s="176"/>
      <c r="AD490" s="176"/>
      <c r="AE490" s="176"/>
      <c r="AF490" s="176"/>
      <c r="AG490" s="176"/>
      <c r="AH490" s="176"/>
    </row>
    <row r="491" spans="1:34" ht="18" hidden="1" customHeight="1" outlineLevel="1" x14ac:dyDescent="0.3">
      <c r="A491" s="553"/>
      <c r="B491" s="554"/>
      <c r="C491" s="554"/>
      <c r="D491" s="554"/>
      <c r="E491" s="554"/>
      <c r="F491" s="555"/>
      <c r="G491" s="121"/>
      <c r="H491" s="52"/>
      <c r="I491" s="384" t="s">
        <v>68</v>
      </c>
      <c r="J491" s="386"/>
      <c r="K491" s="55"/>
      <c r="L491" s="134"/>
      <c r="M491" s="52"/>
      <c r="N491" s="384" t="s">
        <v>68</v>
      </c>
      <c r="O491" s="386"/>
      <c r="P491" s="55"/>
      <c r="Q491" s="60"/>
      <c r="R491" s="239"/>
      <c r="S491" s="390"/>
      <c r="T491" s="391"/>
      <c r="U491" s="391"/>
      <c r="V491" s="392"/>
      <c r="W491" s="403"/>
      <c r="X491" s="403"/>
      <c r="Y491" s="403"/>
      <c r="Z491" s="364"/>
      <c r="AA491" s="365"/>
      <c r="AB491" s="366"/>
      <c r="AC491" s="176"/>
      <c r="AD491" s="176"/>
      <c r="AE491" s="176"/>
      <c r="AF491" s="176"/>
      <c r="AG491" s="176"/>
      <c r="AH491" s="176"/>
    </row>
    <row r="492" spans="1:34" ht="10.5" hidden="1" customHeight="1" outlineLevel="1" x14ac:dyDescent="0.3">
      <c r="A492" s="553"/>
      <c r="B492" s="554"/>
      <c r="C492" s="554"/>
      <c r="D492" s="554"/>
      <c r="E492" s="554"/>
      <c r="F492" s="555"/>
      <c r="G492" s="120"/>
      <c r="H492" s="113"/>
      <c r="I492" s="114"/>
      <c r="J492" s="115"/>
      <c r="K492" s="116"/>
      <c r="L492" s="124"/>
      <c r="M492" s="113"/>
      <c r="N492" s="114"/>
      <c r="O492" s="115"/>
      <c r="P492" s="116"/>
      <c r="Q492" s="131"/>
      <c r="R492" s="239"/>
      <c r="S492" s="390"/>
      <c r="T492" s="391"/>
      <c r="U492" s="391"/>
      <c r="V492" s="392"/>
      <c r="W492" s="403"/>
      <c r="X492" s="403"/>
      <c r="Y492" s="403"/>
      <c r="Z492" s="364"/>
      <c r="AA492" s="365"/>
      <c r="AB492" s="366"/>
      <c r="AC492" s="176"/>
      <c r="AD492" s="176"/>
      <c r="AE492" s="176"/>
      <c r="AF492" s="176"/>
      <c r="AG492" s="176"/>
      <c r="AH492" s="176"/>
    </row>
    <row r="493" spans="1:34" ht="10.5" hidden="1" customHeight="1" outlineLevel="1" x14ac:dyDescent="0.3">
      <c r="A493" s="553"/>
      <c r="B493" s="554"/>
      <c r="C493" s="554"/>
      <c r="D493" s="554"/>
      <c r="E493" s="554"/>
      <c r="F493" s="555"/>
      <c r="G493" s="81"/>
      <c r="H493" s="65"/>
      <c r="I493" s="65"/>
      <c r="J493" s="65"/>
      <c r="K493" s="65"/>
      <c r="L493" s="71"/>
      <c r="M493" s="65"/>
      <c r="N493" s="65"/>
      <c r="O493" s="65"/>
      <c r="P493" s="65"/>
      <c r="Q493" s="128"/>
      <c r="R493" s="239"/>
      <c r="S493" s="390"/>
      <c r="T493" s="391"/>
      <c r="U493" s="391"/>
      <c r="V493" s="392"/>
      <c r="W493" s="403"/>
      <c r="X493" s="403"/>
      <c r="Y493" s="403"/>
      <c r="Z493" s="364"/>
      <c r="AA493" s="365"/>
      <c r="AB493" s="366"/>
      <c r="AC493" s="176"/>
      <c r="AD493" s="176"/>
      <c r="AE493" s="176"/>
      <c r="AF493" s="176"/>
      <c r="AG493" s="176"/>
      <c r="AH493" s="176"/>
    </row>
    <row r="494" spans="1:34" ht="18" hidden="1" customHeight="1" outlineLevel="1" x14ac:dyDescent="0.3">
      <c r="A494" s="553"/>
      <c r="B494" s="554"/>
      <c r="C494" s="554"/>
      <c r="D494" s="554"/>
      <c r="E494" s="554"/>
      <c r="F494" s="555"/>
      <c r="G494" s="120"/>
      <c r="H494" s="465" t="s">
        <v>183</v>
      </c>
      <c r="I494" s="466"/>
      <c r="J494" s="466"/>
      <c r="K494" s="467"/>
      <c r="L494" s="124"/>
      <c r="M494" s="465" t="s">
        <v>184</v>
      </c>
      <c r="N494" s="466"/>
      <c r="O494" s="466"/>
      <c r="P494" s="467"/>
      <c r="Q494" s="128"/>
      <c r="R494" s="239"/>
      <c r="S494" s="390"/>
      <c r="T494" s="391"/>
      <c r="U494" s="391"/>
      <c r="V494" s="392"/>
      <c r="W494" s="403"/>
      <c r="X494" s="403"/>
      <c r="Y494" s="403"/>
      <c r="Z494" s="364"/>
      <c r="AA494" s="365"/>
      <c r="AB494" s="366"/>
      <c r="AC494" s="176"/>
      <c r="AD494" s="176"/>
      <c r="AE494" s="176"/>
      <c r="AF494" s="176"/>
      <c r="AG494" s="176"/>
      <c r="AH494" s="176"/>
    </row>
    <row r="495" spans="1:34" ht="18" hidden="1" customHeight="1" outlineLevel="1" x14ac:dyDescent="0.3">
      <c r="A495" s="553"/>
      <c r="B495" s="554"/>
      <c r="C495" s="554"/>
      <c r="D495" s="554"/>
      <c r="E495" s="554"/>
      <c r="F495" s="555"/>
      <c r="G495" s="122"/>
      <c r="H495" s="52"/>
      <c r="I495" s="384" t="s">
        <v>68</v>
      </c>
      <c r="J495" s="386"/>
      <c r="K495" s="55"/>
      <c r="L495" s="71"/>
      <c r="M495" s="52"/>
      <c r="N495" s="384" t="s">
        <v>68</v>
      </c>
      <c r="O495" s="386"/>
      <c r="P495" s="55"/>
      <c r="Q495" s="128"/>
      <c r="R495" s="239"/>
      <c r="S495" s="43"/>
      <c r="T495" s="370" t="s">
        <v>68</v>
      </c>
      <c r="U495" s="371"/>
      <c r="V495" s="50"/>
      <c r="W495" s="403"/>
      <c r="X495" s="403"/>
      <c r="Y495" s="403"/>
      <c r="Z495" s="364"/>
      <c r="AA495" s="365"/>
      <c r="AB495" s="366"/>
      <c r="AC495" s="176"/>
      <c r="AD495" s="176"/>
      <c r="AE495" s="176"/>
      <c r="AF495" s="176"/>
      <c r="AG495" s="176"/>
      <c r="AH495" s="176"/>
    </row>
    <row r="496" spans="1:34" ht="10.5" hidden="1" customHeight="1" outlineLevel="1" x14ac:dyDescent="0.3">
      <c r="A496" s="553"/>
      <c r="B496" s="554"/>
      <c r="C496" s="554"/>
      <c r="D496" s="554"/>
      <c r="E496" s="554"/>
      <c r="F496" s="555"/>
      <c r="G496" s="122"/>
      <c r="H496" s="113"/>
      <c r="I496" s="114"/>
      <c r="J496" s="115"/>
      <c r="K496" s="116"/>
      <c r="L496" s="124"/>
      <c r="M496" s="113"/>
      <c r="N496" s="114"/>
      <c r="O496" s="115"/>
      <c r="P496" s="116"/>
      <c r="Q496" s="128"/>
      <c r="R496" s="239"/>
      <c r="S496" s="43"/>
      <c r="T496" s="48"/>
      <c r="U496" s="48"/>
      <c r="V496" s="50"/>
      <c r="W496" s="403"/>
      <c r="X496" s="403"/>
      <c r="Y496" s="403"/>
      <c r="Z496" s="364"/>
      <c r="AA496" s="365"/>
      <c r="AB496" s="366"/>
      <c r="AC496" s="176"/>
      <c r="AD496" s="176"/>
      <c r="AE496" s="176">
        <f>T496</f>
        <v>0</v>
      </c>
      <c r="AF496" s="176">
        <f>T496</f>
        <v>0</v>
      </c>
      <c r="AG496" s="176"/>
      <c r="AH496" s="176"/>
    </row>
    <row r="497" spans="1:34" ht="10.5" hidden="1" customHeight="1" outlineLevel="1" x14ac:dyDescent="0.3">
      <c r="A497" s="553"/>
      <c r="B497" s="554"/>
      <c r="C497" s="554"/>
      <c r="D497" s="554"/>
      <c r="E497" s="554"/>
      <c r="F497" s="555"/>
      <c r="G497" s="122"/>
      <c r="H497" s="135"/>
      <c r="I497" s="135"/>
      <c r="J497" s="136"/>
      <c r="K497" s="136"/>
      <c r="L497" s="124"/>
      <c r="M497" s="135"/>
      <c r="N497" s="135"/>
      <c r="O497" s="136"/>
      <c r="P497" s="136"/>
      <c r="Q497" s="128"/>
      <c r="R497" s="239"/>
      <c r="S497" s="390"/>
      <c r="T497" s="391"/>
      <c r="U497" s="391"/>
      <c r="V497" s="392"/>
      <c r="W497" s="403"/>
      <c r="X497" s="403"/>
      <c r="Y497" s="403"/>
      <c r="Z497" s="364"/>
      <c r="AA497" s="365"/>
      <c r="AB497" s="366"/>
      <c r="AC497" s="176"/>
      <c r="AD497" s="176"/>
      <c r="AE497" s="176"/>
      <c r="AF497" s="176"/>
      <c r="AG497" s="176"/>
      <c r="AH497" s="176"/>
    </row>
    <row r="498" spans="1:34" ht="18" hidden="1" customHeight="1" outlineLevel="1" x14ac:dyDescent="0.3">
      <c r="A498" s="553"/>
      <c r="B498" s="554"/>
      <c r="C498" s="554"/>
      <c r="D498" s="554"/>
      <c r="E498" s="554"/>
      <c r="F498" s="555"/>
      <c r="G498" s="122"/>
      <c r="H498" s="465" t="s">
        <v>185</v>
      </c>
      <c r="I498" s="466"/>
      <c r="J498" s="466"/>
      <c r="K498" s="467"/>
      <c r="L498" s="124"/>
      <c r="M498" s="465" t="s">
        <v>186</v>
      </c>
      <c r="N498" s="466"/>
      <c r="O498" s="466"/>
      <c r="P498" s="467"/>
      <c r="Q498" s="128"/>
      <c r="R498" s="239"/>
      <c r="S498" s="390"/>
      <c r="T498" s="391"/>
      <c r="U498" s="391"/>
      <c r="V498" s="392"/>
      <c r="W498" s="403"/>
      <c r="X498" s="403"/>
      <c r="Y498" s="403"/>
      <c r="Z498" s="364"/>
      <c r="AA498" s="365"/>
      <c r="AB498" s="366"/>
      <c r="AC498" s="176"/>
      <c r="AD498" s="176"/>
      <c r="AE498" s="176"/>
      <c r="AF498" s="176"/>
      <c r="AG498" s="176"/>
      <c r="AH498" s="176"/>
    </row>
    <row r="499" spans="1:34" ht="18" hidden="1" customHeight="1" outlineLevel="1" x14ac:dyDescent="0.3">
      <c r="A499" s="553"/>
      <c r="B499" s="554"/>
      <c r="C499" s="554"/>
      <c r="D499" s="554"/>
      <c r="E499" s="554"/>
      <c r="F499" s="555"/>
      <c r="G499" s="122"/>
      <c r="H499" s="52"/>
      <c r="I499" s="384" t="s">
        <v>68</v>
      </c>
      <c r="J499" s="386"/>
      <c r="K499" s="55"/>
      <c r="L499" s="124"/>
      <c r="M499" s="52"/>
      <c r="N499" s="384" t="s">
        <v>68</v>
      </c>
      <c r="O499" s="386"/>
      <c r="P499" s="55"/>
      <c r="Q499" s="128"/>
      <c r="R499" s="239"/>
      <c r="S499" s="390"/>
      <c r="T499" s="391"/>
      <c r="U499" s="391"/>
      <c r="V499" s="392"/>
      <c r="W499" s="403"/>
      <c r="X499" s="403"/>
      <c r="Y499" s="403"/>
      <c r="Z499" s="364"/>
      <c r="AA499" s="365"/>
      <c r="AB499" s="366"/>
      <c r="AC499" s="176"/>
      <c r="AD499" s="176"/>
      <c r="AE499" s="176"/>
      <c r="AF499" s="176"/>
      <c r="AG499" s="176"/>
      <c r="AH499" s="176"/>
    </row>
    <row r="500" spans="1:34" ht="10.5" hidden="1" customHeight="1" outlineLevel="1" x14ac:dyDescent="0.3">
      <c r="A500" s="553"/>
      <c r="B500" s="554"/>
      <c r="C500" s="554"/>
      <c r="D500" s="554"/>
      <c r="E500" s="554"/>
      <c r="F500" s="555"/>
      <c r="G500" s="122"/>
      <c r="H500" s="113"/>
      <c r="I500" s="114"/>
      <c r="J500" s="115"/>
      <c r="K500" s="116"/>
      <c r="L500" s="124"/>
      <c r="M500" s="113"/>
      <c r="N500" s="114"/>
      <c r="O500" s="115"/>
      <c r="P500" s="116"/>
      <c r="Q500" s="128"/>
      <c r="R500" s="239"/>
      <c r="S500" s="390"/>
      <c r="T500" s="391"/>
      <c r="U500" s="391"/>
      <c r="V500" s="392"/>
      <c r="W500" s="403"/>
      <c r="X500" s="403"/>
      <c r="Y500" s="403"/>
      <c r="Z500" s="364"/>
      <c r="AA500" s="365"/>
      <c r="AB500" s="366"/>
      <c r="AC500" s="176"/>
      <c r="AD500" s="176"/>
      <c r="AE500" s="176"/>
      <c r="AF500" s="176"/>
      <c r="AG500" s="176"/>
      <c r="AH500" s="176"/>
    </row>
    <row r="501" spans="1:34" ht="10.5" hidden="1" customHeight="1" outlineLevel="1" x14ac:dyDescent="0.3">
      <c r="A501" s="553"/>
      <c r="B501" s="554"/>
      <c r="C501" s="554"/>
      <c r="D501" s="554"/>
      <c r="E501" s="554"/>
      <c r="F501" s="555"/>
      <c r="G501" s="122"/>
      <c r="H501" s="124"/>
      <c r="I501" s="124"/>
      <c r="J501" s="125"/>
      <c r="K501" s="125"/>
      <c r="L501" s="124"/>
      <c r="M501" s="124"/>
      <c r="N501" s="124"/>
      <c r="O501" s="125"/>
      <c r="P501" s="125"/>
      <c r="Q501" s="128"/>
      <c r="R501" s="239"/>
      <c r="S501" s="390"/>
      <c r="T501" s="391"/>
      <c r="U501" s="391"/>
      <c r="V501" s="392"/>
      <c r="W501" s="403"/>
      <c r="X501" s="403"/>
      <c r="Y501" s="403"/>
      <c r="Z501" s="364"/>
      <c r="AA501" s="365"/>
      <c r="AB501" s="366"/>
      <c r="AC501" s="176"/>
      <c r="AD501" s="176"/>
      <c r="AE501" s="176"/>
      <c r="AF501" s="176"/>
      <c r="AG501" s="176"/>
      <c r="AH501" s="176"/>
    </row>
    <row r="502" spans="1:34" ht="18" hidden="1" customHeight="1" outlineLevel="1" x14ac:dyDescent="0.3">
      <c r="A502" s="553"/>
      <c r="B502" s="554"/>
      <c r="C502" s="554"/>
      <c r="D502" s="554"/>
      <c r="E502" s="554"/>
      <c r="F502" s="555"/>
      <c r="G502" s="122"/>
      <c r="H502" s="124"/>
      <c r="I502" s="124"/>
      <c r="J502" s="125"/>
      <c r="K502" s="125"/>
      <c r="L502" s="124"/>
      <c r="M502" s="465" t="s">
        <v>187</v>
      </c>
      <c r="N502" s="466"/>
      <c r="O502" s="466"/>
      <c r="P502" s="467"/>
      <c r="Q502" s="128"/>
      <c r="R502" s="239"/>
      <c r="S502" s="390"/>
      <c r="T502" s="391"/>
      <c r="U502" s="391"/>
      <c r="V502" s="392"/>
      <c r="W502" s="403"/>
      <c r="X502" s="403"/>
      <c r="Y502" s="403"/>
      <c r="Z502" s="364"/>
      <c r="AA502" s="365"/>
      <c r="AB502" s="366"/>
      <c r="AC502" s="176"/>
      <c r="AD502" s="176"/>
      <c r="AE502" s="176"/>
      <c r="AF502" s="176"/>
      <c r="AG502" s="176"/>
      <c r="AH502" s="176"/>
    </row>
    <row r="503" spans="1:34" ht="18" hidden="1" customHeight="1" outlineLevel="1" x14ac:dyDescent="0.3">
      <c r="A503" s="553"/>
      <c r="B503" s="554"/>
      <c r="C503" s="554"/>
      <c r="D503" s="554"/>
      <c r="E503" s="554"/>
      <c r="F503" s="555"/>
      <c r="G503" s="122"/>
      <c r="H503" s="124"/>
      <c r="I503" s="124"/>
      <c r="J503" s="125"/>
      <c r="K503" s="125"/>
      <c r="L503" s="124"/>
      <c r="M503" s="52"/>
      <c r="N503" s="384" t="s">
        <v>68</v>
      </c>
      <c r="O503" s="386"/>
      <c r="P503" s="55"/>
      <c r="Q503" s="128"/>
      <c r="R503" s="239"/>
      <c r="S503" s="390"/>
      <c r="T503" s="391"/>
      <c r="U503" s="391"/>
      <c r="V503" s="392"/>
      <c r="W503" s="403"/>
      <c r="X503" s="403"/>
      <c r="Y503" s="403"/>
      <c r="Z503" s="364"/>
      <c r="AA503" s="365"/>
      <c r="AB503" s="366"/>
      <c r="AC503" s="176"/>
      <c r="AD503" s="176"/>
      <c r="AE503" s="176"/>
      <c r="AF503" s="176"/>
      <c r="AG503" s="176"/>
      <c r="AH503" s="176"/>
    </row>
    <row r="504" spans="1:34" ht="10.5" hidden="1" customHeight="1" outlineLevel="1" x14ac:dyDescent="0.3">
      <c r="A504" s="556"/>
      <c r="B504" s="557"/>
      <c r="C504" s="557"/>
      <c r="D504" s="557"/>
      <c r="E504" s="557"/>
      <c r="F504" s="558"/>
      <c r="G504" s="122"/>
      <c r="H504" s="124"/>
      <c r="I504" s="124"/>
      <c r="J504" s="125"/>
      <c r="K504" s="125"/>
      <c r="L504" s="124"/>
      <c r="M504" s="113"/>
      <c r="N504" s="114"/>
      <c r="O504" s="115"/>
      <c r="P504" s="116"/>
      <c r="Q504" s="128"/>
      <c r="R504" s="239"/>
      <c r="S504" s="390"/>
      <c r="T504" s="391"/>
      <c r="U504" s="391"/>
      <c r="V504" s="392"/>
      <c r="W504" s="403"/>
      <c r="X504" s="403"/>
      <c r="Y504" s="403"/>
      <c r="Z504" s="364"/>
      <c r="AA504" s="365"/>
      <c r="AB504" s="366"/>
      <c r="AC504" s="176"/>
      <c r="AD504" s="176"/>
      <c r="AE504" s="176"/>
      <c r="AF504" s="176"/>
      <c r="AG504" s="176"/>
      <c r="AH504" s="176"/>
    </row>
    <row r="505" spans="1:34" ht="10.5" customHeight="1" collapsed="1" x14ac:dyDescent="0.3">
      <c r="A505" s="484" t="s">
        <v>203</v>
      </c>
      <c r="B505" s="484"/>
      <c r="C505" s="484"/>
      <c r="D505" s="484"/>
      <c r="E505" s="484"/>
      <c r="F505" s="484"/>
      <c r="G505" s="123"/>
      <c r="H505" s="126"/>
      <c r="I505" s="126"/>
      <c r="J505" s="126"/>
      <c r="K505" s="126"/>
      <c r="L505" s="127"/>
      <c r="M505" s="127"/>
      <c r="N505" s="127"/>
      <c r="O505" s="127"/>
      <c r="P505" s="127"/>
      <c r="Q505" s="129"/>
      <c r="R505" s="239"/>
      <c r="S505" s="393"/>
      <c r="T505" s="394"/>
      <c r="U505" s="394"/>
      <c r="V505" s="395"/>
      <c r="W505" s="403"/>
      <c r="X505" s="403"/>
      <c r="Y505" s="403"/>
      <c r="Z505" s="364"/>
      <c r="AA505" s="365"/>
      <c r="AB505" s="366"/>
      <c r="AC505" s="176"/>
      <c r="AD505" s="176"/>
      <c r="AE505" s="176"/>
      <c r="AF505" s="176"/>
      <c r="AG505" s="176"/>
      <c r="AH505" s="176"/>
    </row>
    <row r="506" spans="1:34" ht="18" hidden="1" customHeight="1" outlineLevel="1" x14ac:dyDescent="0.3">
      <c r="A506" s="550" t="str">
        <f>HYPERLINK("http://sdlegislature.gov/Rules/DisplayRule.aspx?Rule=24:05:27:01.03","Present Levels of 
Academic Achievement 
&amp; Functional Performance
Linked to Annual Goals
(24:05:27:01.03)")</f>
        <v>Present Levels of 
Academic Achievement 
&amp; Functional Performance
Linked to Annual Goals
(24:05:27:01.03)</v>
      </c>
      <c r="B506" s="551"/>
      <c r="C506" s="551"/>
      <c r="D506" s="551"/>
      <c r="E506" s="551"/>
      <c r="F506" s="552"/>
      <c r="G506" s="548" t="s">
        <v>177</v>
      </c>
      <c r="H506" s="549"/>
      <c r="I506" s="549"/>
      <c r="J506" s="549"/>
      <c r="K506" s="501"/>
      <c r="L506" s="501"/>
      <c r="M506" s="501"/>
      <c r="N506" s="502" t="s">
        <v>204</v>
      </c>
      <c r="O506" s="502"/>
      <c r="P506" s="502"/>
      <c r="Q506" s="503"/>
      <c r="R506" s="239"/>
      <c r="S506" s="387"/>
      <c r="T506" s="388"/>
      <c r="U506" s="388"/>
      <c r="V506" s="389"/>
      <c r="W506" s="403"/>
      <c r="X506" s="403"/>
      <c r="Y506" s="403"/>
      <c r="Z506" s="364"/>
      <c r="AA506" s="365"/>
      <c r="AB506" s="366"/>
      <c r="AC506" s="176"/>
      <c r="AD506" s="176"/>
      <c r="AE506" s="176"/>
      <c r="AF506" s="176"/>
      <c r="AG506" s="176"/>
      <c r="AH506" s="176"/>
    </row>
    <row r="507" spans="1:34" ht="18" hidden="1" customHeight="1" outlineLevel="1" x14ac:dyDescent="0.3">
      <c r="A507" s="553"/>
      <c r="B507" s="554"/>
      <c r="C507" s="554"/>
      <c r="D507" s="554"/>
      <c r="E507" s="554"/>
      <c r="F507" s="555"/>
      <c r="G507" s="504" t="s">
        <v>179</v>
      </c>
      <c r="H507" s="505"/>
      <c r="I507" s="505"/>
      <c r="J507" s="505"/>
      <c r="K507" s="506"/>
      <c r="L507" s="103"/>
      <c r="M507" s="507" t="s">
        <v>180</v>
      </c>
      <c r="N507" s="508"/>
      <c r="O507" s="508"/>
      <c r="P507" s="508"/>
      <c r="Q507" s="509"/>
      <c r="R507" s="239"/>
      <c r="S507" s="390"/>
      <c r="T507" s="391"/>
      <c r="U507" s="391"/>
      <c r="V507" s="392"/>
      <c r="W507" s="403"/>
      <c r="X507" s="403"/>
      <c r="Y507" s="403"/>
      <c r="Z507" s="364"/>
      <c r="AA507" s="365"/>
      <c r="AB507" s="366"/>
      <c r="AC507" s="176"/>
      <c r="AD507" s="176"/>
      <c r="AE507" s="176"/>
      <c r="AF507" s="176"/>
      <c r="AG507" s="176"/>
      <c r="AH507" s="176"/>
    </row>
    <row r="508" spans="1:34" ht="10.5" hidden="1" customHeight="1" outlineLevel="1" x14ac:dyDescent="0.3">
      <c r="A508" s="553"/>
      <c r="B508" s="554"/>
      <c r="C508" s="554"/>
      <c r="D508" s="554"/>
      <c r="E508" s="554"/>
      <c r="F508" s="555"/>
      <c r="G508" s="119"/>
      <c r="H508" s="132"/>
      <c r="I508" s="132"/>
      <c r="J508" s="132"/>
      <c r="K508" s="132"/>
      <c r="L508" s="133"/>
      <c r="M508" s="132"/>
      <c r="N508" s="132"/>
      <c r="O508" s="133"/>
      <c r="P508" s="132"/>
      <c r="Q508" s="130"/>
      <c r="R508" s="239"/>
      <c r="S508" s="390"/>
      <c r="T508" s="391"/>
      <c r="U508" s="391"/>
      <c r="V508" s="392"/>
      <c r="W508" s="403"/>
      <c r="X508" s="403"/>
      <c r="Y508" s="403"/>
      <c r="Z508" s="364"/>
      <c r="AA508" s="365"/>
      <c r="AB508" s="366"/>
      <c r="AC508" s="176"/>
      <c r="AD508" s="176"/>
      <c r="AE508" s="176"/>
      <c r="AF508" s="176"/>
      <c r="AG508" s="176"/>
      <c r="AH508" s="176"/>
    </row>
    <row r="509" spans="1:34" ht="18" hidden="1" customHeight="1" outlineLevel="1" x14ac:dyDescent="0.3">
      <c r="A509" s="553"/>
      <c r="B509" s="554"/>
      <c r="C509" s="554"/>
      <c r="D509" s="554"/>
      <c r="E509" s="554"/>
      <c r="F509" s="555"/>
      <c r="G509" s="120"/>
      <c r="H509" s="465" t="s">
        <v>181</v>
      </c>
      <c r="I509" s="466"/>
      <c r="J509" s="466"/>
      <c r="K509" s="467"/>
      <c r="L509" s="124"/>
      <c r="M509" s="465" t="s">
        <v>182</v>
      </c>
      <c r="N509" s="466"/>
      <c r="O509" s="466"/>
      <c r="P509" s="467"/>
      <c r="Q509" s="60"/>
      <c r="R509" s="239"/>
      <c r="S509" s="390"/>
      <c r="T509" s="391"/>
      <c r="U509" s="391"/>
      <c r="V509" s="392"/>
      <c r="W509" s="403"/>
      <c r="X509" s="403"/>
      <c r="Y509" s="403"/>
      <c r="Z509" s="364"/>
      <c r="AA509" s="365"/>
      <c r="AB509" s="366"/>
      <c r="AC509" s="176"/>
      <c r="AD509" s="176"/>
      <c r="AE509" s="176"/>
      <c r="AF509" s="176"/>
      <c r="AG509" s="176"/>
      <c r="AH509" s="176"/>
    </row>
    <row r="510" spans="1:34" ht="18" hidden="1" customHeight="1" outlineLevel="1" x14ac:dyDescent="0.3">
      <c r="A510" s="553"/>
      <c r="B510" s="554"/>
      <c r="C510" s="554"/>
      <c r="D510" s="554"/>
      <c r="E510" s="554"/>
      <c r="F510" s="555"/>
      <c r="G510" s="121"/>
      <c r="H510" s="52"/>
      <c r="I510" s="384" t="s">
        <v>68</v>
      </c>
      <c r="J510" s="386"/>
      <c r="K510" s="55"/>
      <c r="L510" s="134"/>
      <c r="M510" s="52"/>
      <c r="N510" s="384" t="s">
        <v>68</v>
      </c>
      <c r="O510" s="386"/>
      <c r="P510" s="55"/>
      <c r="Q510" s="60"/>
      <c r="R510" s="239"/>
      <c r="S510" s="390"/>
      <c r="T510" s="391"/>
      <c r="U510" s="391"/>
      <c r="V510" s="392"/>
      <c r="W510" s="403"/>
      <c r="X510" s="403"/>
      <c r="Y510" s="403"/>
      <c r="Z510" s="364"/>
      <c r="AA510" s="365"/>
      <c r="AB510" s="366"/>
      <c r="AC510" s="176"/>
      <c r="AD510" s="176"/>
      <c r="AE510" s="176"/>
      <c r="AF510" s="176"/>
      <c r="AG510" s="176"/>
      <c r="AH510" s="176"/>
    </row>
    <row r="511" spans="1:34" ht="10.5" hidden="1" customHeight="1" outlineLevel="1" x14ac:dyDescent="0.3">
      <c r="A511" s="553"/>
      <c r="B511" s="554"/>
      <c r="C511" s="554"/>
      <c r="D511" s="554"/>
      <c r="E511" s="554"/>
      <c r="F511" s="555"/>
      <c r="G511" s="120"/>
      <c r="H511" s="113"/>
      <c r="I511" s="114"/>
      <c r="J511" s="115"/>
      <c r="K511" s="116"/>
      <c r="L511" s="124"/>
      <c r="M511" s="113"/>
      <c r="N511" s="114"/>
      <c r="O511" s="115"/>
      <c r="P511" s="116"/>
      <c r="Q511" s="131"/>
      <c r="R511" s="239"/>
      <c r="S511" s="390"/>
      <c r="T511" s="391"/>
      <c r="U511" s="391"/>
      <c r="V511" s="392"/>
      <c r="W511" s="403"/>
      <c r="X511" s="403"/>
      <c r="Y511" s="403"/>
      <c r="Z511" s="364"/>
      <c r="AA511" s="365"/>
      <c r="AB511" s="366"/>
      <c r="AC511" s="176"/>
      <c r="AD511" s="176"/>
      <c r="AE511" s="176"/>
      <c r="AF511" s="176"/>
      <c r="AG511" s="176"/>
      <c r="AH511" s="176"/>
    </row>
    <row r="512" spans="1:34" ht="10.5" hidden="1" customHeight="1" outlineLevel="1" x14ac:dyDescent="0.3">
      <c r="A512" s="553"/>
      <c r="B512" s="554"/>
      <c r="C512" s="554"/>
      <c r="D512" s="554"/>
      <c r="E512" s="554"/>
      <c r="F512" s="555"/>
      <c r="G512" s="81"/>
      <c r="H512" s="65"/>
      <c r="I512" s="65"/>
      <c r="J512" s="65"/>
      <c r="K512" s="65"/>
      <c r="L512" s="71"/>
      <c r="M512" s="65"/>
      <c r="N512" s="65"/>
      <c r="O512" s="65"/>
      <c r="P512" s="65"/>
      <c r="Q512" s="128"/>
      <c r="R512" s="239"/>
      <c r="S512" s="390"/>
      <c r="T512" s="391"/>
      <c r="U512" s="391"/>
      <c r="V512" s="392"/>
      <c r="W512" s="403"/>
      <c r="X512" s="403"/>
      <c r="Y512" s="403"/>
      <c r="Z512" s="364"/>
      <c r="AA512" s="365"/>
      <c r="AB512" s="366"/>
      <c r="AC512" s="176"/>
      <c r="AD512" s="176"/>
      <c r="AE512" s="176"/>
      <c r="AF512" s="176"/>
      <c r="AG512" s="176"/>
      <c r="AH512" s="176"/>
    </row>
    <row r="513" spans="1:34" ht="18" hidden="1" customHeight="1" outlineLevel="1" x14ac:dyDescent="0.3">
      <c r="A513" s="553"/>
      <c r="B513" s="554"/>
      <c r="C513" s="554"/>
      <c r="D513" s="554"/>
      <c r="E513" s="554"/>
      <c r="F513" s="555"/>
      <c r="G513" s="120"/>
      <c r="H513" s="465" t="s">
        <v>183</v>
      </c>
      <c r="I513" s="466"/>
      <c r="J513" s="466"/>
      <c r="K513" s="467"/>
      <c r="L513" s="124"/>
      <c r="M513" s="465" t="s">
        <v>184</v>
      </c>
      <c r="N513" s="466"/>
      <c r="O513" s="466"/>
      <c r="P513" s="467"/>
      <c r="Q513" s="128"/>
      <c r="R513" s="239"/>
      <c r="S513" s="390"/>
      <c r="T513" s="391"/>
      <c r="U513" s="391"/>
      <c r="V513" s="392"/>
      <c r="W513" s="403"/>
      <c r="X513" s="403"/>
      <c r="Y513" s="403"/>
      <c r="Z513" s="364"/>
      <c r="AA513" s="365"/>
      <c r="AB513" s="366"/>
      <c r="AC513" s="176"/>
      <c r="AD513" s="176"/>
      <c r="AE513" s="176"/>
      <c r="AF513" s="176"/>
      <c r="AG513" s="176"/>
      <c r="AH513" s="176"/>
    </row>
    <row r="514" spans="1:34" ht="18" hidden="1" customHeight="1" outlineLevel="1" x14ac:dyDescent="0.3">
      <c r="A514" s="553"/>
      <c r="B514" s="554"/>
      <c r="C514" s="554"/>
      <c r="D514" s="554"/>
      <c r="E514" s="554"/>
      <c r="F514" s="555"/>
      <c r="G514" s="122"/>
      <c r="H514" s="52"/>
      <c r="I514" s="384" t="s">
        <v>68</v>
      </c>
      <c r="J514" s="386"/>
      <c r="K514" s="55"/>
      <c r="L514" s="71"/>
      <c r="M514" s="52"/>
      <c r="N514" s="384" t="s">
        <v>68</v>
      </c>
      <c r="O514" s="386"/>
      <c r="P514" s="55"/>
      <c r="Q514" s="128"/>
      <c r="R514" s="239"/>
      <c r="S514" s="43"/>
      <c r="T514" s="370" t="s">
        <v>68</v>
      </c>
      <c r="U514" s="371"/>
      <c r="V514" s="50"/>
      <c r="W514" s="403"/>
      <c r="X514" s="403"/>
      <c r="Y514" s="403"/>
      <c r="Z514" s="364"/>
      <c r="AA514" s="365"/>
      <c r="AB514" s="366"/>
      <c r="AC514" s="176"/>
      <c r="AD514" s="176"/>
      <c r="AE514" s="176"/>
      <c r="AF514" s="176"/>
      <c r="AG514" s="176"/>
      <c r="AH514" s="176"/>
    </row>
    <row r="515" spans="1:34" ht="10.5" hidden="1" customHeight="1" outlineLevel="1" x14ac:dyDescent="0.3">
      <c r="A515" s="553"/>
      <c r="B515" s="554"/>
      <c r="C515" s="554"/>
      <c r="D515" s="554"/>
      <c r="E515" s="554"/>
      <c r="F515" s="555"/>
      <c r="G515" s="122"/>
      <c r="H515" s="113"/>
      <c r="I515" s="114"/>
      <c r="J515" s="115"/>
      <c r="K515" s="116"/>
      <c r="L515" s="124"/>
      <c r="M515" s="113"/>
      <c r="N515" s="114"/>
      <c r="O515" s="115"/>
      <c r="P515" s="116"/>
      <c r="Q515" s="128"/>
      <c r="R515" s="239"/>
      <c r="S515" s="43"/>
      <c r="T515" s="48"/>
      <c r="U515" s="48"/>
      <c r="V515" s="50"/>
      <c r="W515" s="403"/>
      <c r="X515" s="403"/>
      <c r="Y515" s="403"/>
      <c r="Z515" s="364"/>
      <c r="AA515" s="365"/>
      <c r="AB515" s="366"/>
      <c r="AC515" s="176"/>
      <c r="AD515" s="176"/>
      <c r="AE515" s="176">
        <f>T515</f>
        <v>0</v>
      </c>
      <c r="AF515" s="176">
        <f>T515</f>
        <v>0</v>
      </c>
      <c r="AG515" s="176"/>
      <c r="AH515" s="176"/>
    </row>
    <row r="516" spans="1:34" ht="10.5" hidden="1" customHeight="1" outlineLevel="1" x14ac:dyDescent="0.3">
      <c r="A516" s="553"/>
      <c r="B516" s="554"/>
      <c r="C516" s="554"/>
      <c r="D516" s="554"/>
      <c r="E516" s="554"/>
      <c r="F516" s="555"/>
      <c r="G516" s="122"/>
      <c r="H516" s="135"/>
      <c r="I516" s="135"/>
      <c r="J516" s="136"/>
      <c r="K516" s="136"/>
      <c r="L516" s="124"/>
      <c r="M516" s="135"/>
      <c r="N516" s="135"/>
      <c r="O516" s="136"/>
      <c r="P516" s="136"/>
      <c r="Q516" s="128"/>
      <c r="R516" s="239"/>
      <c r="S516" s="390"/>
      <c r="T516" s="391"/>
      <c r="U516" s="391"/>
      <c r="V516" s="392"/>
      <c r="W516" s="403"/>
      <c r="X516" s="403"/>
      <c r="Y516" s="403"/>
      <c r="Z516" s="364"/>
      <c r="AA516" s="365"/>
      <c r="AB516" s="366"/>
      <c r="AC516" s="176"/>
      <c r="AD516" s="176"/>
      <c r="AE516" s="176"/>
      <c r="AF516" s="176"/>
      <c r="AG516" s="176"/>
      <c r="AH516" s="176"/>
    </row>
    <row r="517" spans="1:34" ht="18" hidden="1" customHeight="1" outlineLevel="1" x14ac:dyDescent="0.3">
      <c r="A517" s="553"/>
      <c r="B517" s="554"/>
      <c r="C517" s="554"/>
      <c r="D517" s="554"/>
      <c r="E517" s="554"/>
      <c r="F517" s="555"/>
      <c r="G517" s="122"/>
      <c r="H517" s="465" t="s">
        <v>185</v>
      </c>
      <c r="I517" s="466"/>
      <c r="J517" s="466"/>
      <c r="K517" s="467"/>
      <c r="L517" s="124"/>
      <c r="M517" s="465" t="s">
        <v>186</v>
      </c>
      <c r="N517" s="466"/>
      <c r="O517" s="466"/>
      <c r="P517" s="467"/>
      <c r="Q517" s="128"/>
      <c r="R517" s="239"/>
      <c r="S517" s="390"/>
      <c r="T517" s="391"/>
      <c r="U517" s="391"/>
      <c r="V517" s="392"/>
      <c r="W517" s="403"/>
      <c r="X517" s="403"/>
      <c r="Y517" s="403"/>
      <c r="Z517" s="364"/>
      <c r="AA517" s="365"/>
      <c r="AB517" s="366"/>
      <c r="AC517" s="176"/>
      <c r="AD517" s="176"/>
      <c r="AE517" s="176"/>
      <c r="AF517" s="176"/>
      <c r="AG517" s="176"/>
      <c r="AH517" s="176"/>
    </row>
    <row r="518" spans="1:34" ht="18" hidden="1" customHeight="1" outlineLevel="1" x14ac:dyDescent="0.3">
      <c r="A518" s="553"/>
      <c r="B518" s="554"/>
      <c r="C518" s="554"/>
      <c r="D518" s="554"/>
      <c r="E518" s="554"/>
      <c r="F518" s="555"/>
      <c r="G518" s="122"/>
      <c r="H518" s="52"/>
      <c r="I518" s="384" t="s">
        <v>68</v>
      </c>
      <c r="J518" s="386"/>
      <c r="K518" s="55"/>
      <c r="L518" s="124"/>
      <c r="M518" s="52"/>
      <c r="N518" s="384" t="s">
        <v>68</v>
      </c>
      <c r="O518" s="386"/>
      <c r="P518" s="55"/>
      <c r="Q518" s="128"/>
      <c r="R518" s="239"/>
      <c r="S518" s="390"/>
      <c r="T518" s="391"/>
      <c r="U518" s="391"/>
      <c r="V518" s="392"/>
      <c r="W518" s="403"/>
      <c r="X518" s="403"/>
      <c r="Y518" s="403"/>
      <c r="Z518" s="364"/>
      <c r="AA518" s="365"/>
      <c r="AB518" s="366"/>
      <c r="AC518" s="176"/>
      <c r="AD518" s="176"/>
      <c r="AE518" s="176"/>
      <c r="AF518" s="176"/>
      <c r="AG518" s="176"/>
      <c r="AH518" s="176"/>
    </row>
    <row r="519" spans="1:34" ht="10.5" hidden="1" customHeight="1" outlineLevel="1" x14ac:dyDescent="0.3">
      <c r="A519" s="553"/>
      <c r="B519" s="554"/>
      <c r="C519" s="554"/>
      <c r="D519" s="554"/>
      <c r="E519" s="554"/>
      <c r="F519" s="555"/>
      <c r="G519" s="122"/>
      <c r="H519" s="113"/>
      <c r="I519" s="114"/>
      <c r="J519" s="115"/>
      <c r="K519" s="116"/>
      <c r="L519" s="124"/>
      <c r="M519" s="113"/>
      <c r="N519" s="114"/>
      <c r="O519" s="115"/>
      <c r="P519" s="116"/>
      <c r="Q519" s="128"/>
      <c r="R519" s="239"/>
      <c r="S519" s="390"/>
      <c r="T519" s="391"/>
      <c r="U519" s="391"/>
      <c r="V519" s="392"/>
      <c r="W519" s="403"/>
      <c r="X519" s="403"/>
      <c r="Y519" s="403"/>
      <c r="Z519" s="364"/>
      <c r="AA519" s="365"/>
      <c r="AB519" s="366"/>
      <c r="AC519" s="176"/>
      <c r="AD519" s="176"/>
      <c r="AE519" s="176"/>
      <c r="AF519" s="176"/>
      <c r="AG519" s="176"/>
      <c r="AH519" s="176"/>
    </row>
    <row r="520" spans="1:34" ht="10.5" hidden="1" customHeight="1" outlineLevel="1" x14ac:dyDescent="0.3">
      <c r="A520" s="553"/>
      <c r="B520" s="554"/>
      <c r="C520" s="554"/>
      <c r="D520" s="554"/>
      <c r="E520" s="554"/>
      <c r="F520" s="555"/>
      <c r="G520" s="122"/>
      <c r="H520" s="124"/>
      <c r="I520" s="124"/>
      <c r="J520" s="125"/>
      <c r="K520" s="125"/>
      <c r="L520" s="124"/>
      <c r="M520" s="124"/>
      <c r="N520" s="124"/>
      <c r="O520" s="125"/>
      <c r="P520" s="125"/>
      <c r="Q520" s="128"/>
      <c r="R520" s="239"/>
      <c r="S520" s="390"/>
      <c r="T520" s="391"/>
      <c r="U520" s="391"/>
      <c r="V520" s="392"/>
      <c r="W520" s="403"/>
      <c r="X520" s="403"/>
      <c r="Y520" s="403"/>
      <c r="Z520" s="364"/>
      <c r="AA520" s="365"/>
      <c r="AB520" s="366"/>
      <c r="AC520" s="176"/>
      <c r="AD520" s="176"/>
      <c r="AE520" s="176"/>
      <c r="AF520" s="176"/>
      <c r="AG520" s="176"/>
      <c r="AH520" s="176"/>
    </row>
    <row r="521" spans="1:34" ht="18" hidden="1" customHeight="1" outlineLevel="1" x14ac:dyDescent="0.3">
      <c r="A521" s="553"/>
      <c r="B521" s="554"/>
      <c r="C521" s="554"/>
      <c r="D521" s="554"/>
      <c r="E521" s="554"/>
      <c r="F521" s="555"/>
      <c r="G521" s="122"/>
      <c r="H521" s="124"/>
      <c r="I521" s="124"/>
      <c r="J521" s="125"/>
      <c r="K521" s="125"/>
      <c r="L521" s="124"/>
      <c r="M521" s="465" t="s">
        <v>187</v>
      </c>
      <c r="N521" s="466"/>
      <c r="O521" s="466"/>
      <c r="P521" s="467"/>
      <c r="Q521" s="128"/>
      <c r="R521" s="239"/>
      <c r="S521" s="390"/>
      <c r="T521" s="391"/>
      <c r="U521" s="391"/>
      <c r="V521" s="392"/>
      <c r="W521" s="403"/>
      <c r="X521" s="403"/>
      <c r="Y521" s="403"/>
      <c r="Z521" s="364"/>
      <c r="AA521" s="365"/>
      <c r="AB521" s="366"/>
      <c r="AC521" s="176"/>
      <c r="AD521" s="176"/>
      <c r="AE521" s="176"/>
      <c r="AF521" s="176"/>
      <c r="AG521" s="176"/>
      <c r="AH521" s="176"/>
    </row>
    <row r="522" spans="1:34" ht="18" hidden="1" customHeight="1" outlineLevel="1" x14ac:dyDescent="0.3">
      <c r="A522" s="553"/>
      <c r="B522" s="554"/>
      <c r="C522" s="554"/>
      <c r="D522" s="554"/>
      <c r="E522" s="554"/>
      <c r="F522" s="555"/>
      <c r="G522" s="122"/>
      <c r="H522" s="124"/>
      <c r="I522" s="124"/>
      <c r="J522" s="125"/>
      <c r="K522" s="125"/>
      <c r="L522" s="124"/>
      <c r="M522" s="52"/>
      <c r="N522" s="384" t="s">
        <v>68</v>
      </c>
      <c r="O522" s="386"/>
      <c r="P522" s="55"/>
      <c r="Q522" s="128"/>
      <c r="R522" s="239"/>
      <c r="S522" s="390"/>
      <c r="T522" s="391"/>
      <c r="U522" s="391"/>
      <c r="V522" s="392"/>
      <c r="W522" s="403"/>
      <c r="X522" s="403"/>
      <c r="Y522" s="403"/>
      <c r="Z522" s="364"/>
      <c r="AA522" s="365"/>
      <c r="AB522" s="366"/>
      <c r="AC522" s="176"/>
      <c r="AD522" s="176"/>
      <c r="AE522" s="176"/>
      <c r="AF522" s="176"/>
      <c r="AG522" s="176"/>
      <c r="AH522" s="176"/>
    </row>
    <row r="523" spans="1:34" ht="10.5" hidden="1" customHeight="1" outlineLevel="1" x14ac:dyDescent="0.3">
      <c r="A523" s="553"/>
      <c r="B523" s="554"/>
      <c r="C523" s="554"/>
      <c r="D523" s="554"/>
      <c r="E523" s="554"/>
      <c r="F523" s="555"/>
      <c r="G523" s="122"/>
      <c r="H523" s="124"/>
      <c r="I523" s="124"/>
      <c r="J523" s="125"/>
      <c r="K523" s="125"/>
      <c r="L523" s="124"/>
      <c r="M523" s="113"/>
      <c r="N523" s="114"/>
      <c r="O523" s="115"/>
      <c r="P523" s="116"/>
      <c r="Q523" s="128"/>
      <c r="R523" s="239"/>
      <c r="S523" s="390"/>
      <c r="T523" s="391"/>
      <c r="U523" s="391"/>
      <c r="V523" s="392"/>
      <c r="W523" s="403"/>
      <c r="X523" s="403"/>
      <c r="Y523" s="403"/>
      <c r="Z523" s="364"/>
      <c r="AA523" s="365"/>
      <c r="AB523" s="366"/>
      <c r="AC523" s="176"/>
      <c r="AD523" s="176"/>
      <c r="AE523" s="176"/>
      <c r="AF523" s="176"/>
      <c r="AG523" s="176"/>
      <c r="AH523" s="176"/>
    </row>
    <row r="524" spans="1:34" ht="10.5" hidden="1" customHeight="1" outlineLevel="1" x14ac:dyDescent="0.3">
      <c r="A524" s="553"/>
      <c r="B524" s="554"/>
      <c r="C524" s="554"/>
      <c r="D524" s="554"/>
      <c r="E524" s="554"/>
      <c r="F524" s="555"/>
      <c r="G524" s="123"/>
      <c r="H524" s="126"/>
      <c r="I524" s="126"/>
      <c r="J524" s="126"/>
      <c r="K524" s="126"/>
      <c r="L524" s="127"/>
      <c r="M524" s="127"/>
      <c r="N524" s="127"/>
      <c r="O524" s="127"/>
      <c r="P524" s="127"/>
      <c r="Q524" s="129"/>
      <c r="R524" s="239"/>
      <c r="S524" s="393"/>
      <c r="T524" s="394"/>
      <c r="U524" s="394"/>
      <c r="V524" s="395"/>
      <c r="W524" s="403"/>
      <c r="X524" s="403"/>
      <c r="Y524" s="403"/>
      <c r="Z524" s="364"/>
      <c r="AA524" s="365"/>
      <c r="AB524" s="366"/>
      <c r="AC524" s="176"/>
      <c r="AD524" s="176"/>
      <c r="AE524" s="176"/>
      <c r="AF524" s="176"/>
      <c r="AG524" s="176"/>
      <c r="AH524" s="176"/>
    </row>
    <row r="525" spans="1:34" ht="18" hidden="1" customHeight="1" outlineLevel="1" x14ac:dyDescent="0.3">
      <c r="A525" s="553"/>
      <c r="B525" s="554"/>
      <c r="C525" s="554"/>
      <c r="D525" s="554"/>
      <c r="E525" s="554"/>
      <c r="F525" s="555"/>
      <c r="G525" s="548" t="s">
        <v>177</v>
      </c>
      <c r="H525" s="549"/>
      <c r="I525" s="549"/>
      <c r="J525" s="549"/>
      <c r="K525" s="501"/>
      <c r="L525" s="501"/>
      <c r="M525" s="501"/>
      <c r="N525" s="502" t="s">
        <v>205</v>
      </c>
      <c r="O525" s="502"/>
      <c r="P525" s="502"/>
      <c r="Q525" s="503"/>
      <c r="R525" s="239"/>
      <c r="S525" s="387"/>
      <c r="T525" s="388"/>
      <c r="U525" s="388"/>
      <c r="V525" s="389"/>
      <c r="W525" s="403"/>
      <c r="X525" s="403"/>
      <c r="Y525" s="403"/>
      <c r="Z525" s="364"/>
      <c r="AA525" s="365"/>
      <c r="AB525" s="366"/>
      <c r="AC525" s="176"/>
      <c r="AD525" s="176"/>
      <c r="AE525" s="176"/>
      <c r="AF525" s="176"/>
      <c r="AG525" s="176"/>
      <c r="AH525" s="176"/>
    </row>
    <row r="526" spans="1:34" ht="18" hidden="1" customHeight="1" outlineLevel="1" x14ac:dyDescent="0.3">
      <c r="A526" s="553"/>
      <c r="B526" s="554"/>
      <c r="C526" s="554"/>
      <c r="D526" s="554"/>
      <c r="E526" s="554"/>
      <c r="F526" s="555"/>
      <c r="G526" s="504" t="s">
        <v>179</v>
      </c>
      <c r="H526" s="505"/>
      <c r="I526" s="505"/>
      <c r="J526" s="505"/>
      <c r="K526" s="506"/>
      <c r="L526" s="103"/>
      <c r="M526" s="507" t="s">
        <v>180</v>
      </c>
      <c r="N526" s="508"/>
      <c r="O526" s="508"/>
      <c r="P526" s="508"/>
      <c r="Q526" s="509"/>
      <c r="R526" s="239"/>
      <c r="S526" s="390"/>
      <c r="T526" s="391"/>
      <c r="U526" s="391"/>
      <c r="V526" s="392"/>
      <c r="W526" s="403"/>
      <c r="X526" s="403"/>
      <c r="Y526" s="403"/>
      <c r="Z526" s="364"/>
      <c r="AA526" s="365"/>
      <c r="AB526" s="366"/>
      <c r="AC526" s="176"/>
      <c r="AD526" s="176"/>
      <c r="AE526" s="176"/>
      <c r="AF526" s="176"/>
      <c r="AG526" s="176"/>
      <c r="AH526" s="176"/>
    </row>
    <row r="527" spans="1:34" ht="10.5" hidden="1" customHeight="1" outlineLevel="1" x14ac:dyDescent="0.3">
      <c r="A527" s="553"/>
      <c r="B527" s="554"/>
      <c r="C527" s="554"/>
      <c r="D527" s="554"/>
      <c r="E527" s="554"/>
      <c r="F527" s="555"/>
      <c r="G527" s="119"/>
      <c r="H527" s="132"/>
      <c r="I527" s="132"/>
      <c r="J527" s="132"/>
      <c r="K527" s="132"/>
      <c r="L527" s="133"/>
      <c r="M527" s="132"/>
      <c r="N527" s="132"/>
      <c r="O527" s="133"/>
      <c r="P527" s="132"/>
      <c r="Q527" s="130"/>
      <c r="R527" s="239"/>
      <c r="S527" s="390"/>
      <c r="T527" s="391"/>
      <c r="U527" s="391"/>
      <c r="V527" s="392"/>
      <c r="W527" s="403"/>
      <c r="X527" s="403"/>
      <c r="Y527" s="403"/>
      <c r="Z527" s="364"/>
      <c r="AA527" s="365"/>
      <c r="AB527" s="366"/>
      <c r="AC527" s="176"/>
      <c r="AD527" s="176"/>
      <c r="AE527" s="176"/>
      <c r="AF527" s="176"/>
      <c r="AG527" s="176"/>
      <c r="AH527" s="176"/>
    </row>
    <row r="528" spans="1:34" ht="18" hidden="1" customHeight="1" outlineLevel="1" x14ac:dyDescent="0.3">
      <c r="A528" s="553"/>
      <c r="B528" s="554"/>
      <c r="C528" s="554"/>
      <c r="D528" s="554"/>
      <c r="E528" s="554"/>
      <c r="F528" s="555"/>
      <c r="G528" s="120"/>
      <c r="H528" s="465" t="s">
        <v>181</v>
      </c>
      <c r="I528" s="466"/>
      <c r="J528" s="466"/>
      <c r="K528" s="467"/>
      <c r="L528" s="124"/>
      <c r="M528" s="465" t="s">
        <v>182</v>
      </c>
      <c r="N528" s="466"/>
      <c r="O528" s="466"/>
      <c r="P528" s="467"/>
      <c r="Q528" s="60"/>
      <c r="R528" s="239"/>
      <c r="S528" s="390"/>
      <c r="T528" s="391"/>
      <c r="U528" s="391"/>
      <c r="V528" s="392"/>
      <c r="W528" s="403"/>
      <c r="X528" s="403"/>
      <c r="Y528" s="403"/>
      <c r="Z528" s="364"/>
      <c r="AA528" s="365"/>
      <c r="AB528" s="366"/>
      <c r="AC528" s="176"/>
      <c r="AD528" s="176"/>
      <c r="AE528" s="176"/>
      <c r="AF528" s="176"/>
      <c r="AG528" s="176"/>
      <c r="AH528" s="176"/>
    </row>
    <row r="529" spans="1:34" ht="18" hidden="1" customHeight="1" outlineLevel="1" x14ac:dyDescent="0.3">
      <c r="A529" s="553"/>
      <c r="B529" s="554"/>
      <c r="C529" s="554"/>
      <c r="D529" s="554"/>
      <c r="E529" s="554"/>
      <c r="F529" s="555"/>
      <c r="G529" s="121"/>
      <c r="H529" s="52"/>
      <c r="I529" s="384" t="s">
        <v>68</v>
      </c>
      <c r="J529" s="386"/>
      <c r="K529" s="55"/>
      <c r="L529" s="134"/>
      <c r="M529" s="52"/>
      <c r="N529" s="384" t="s">
        <v>68</v>
      </c>
      <c r="O529" s="386"/>
      <c r="P529" s="55"/>
      <c r="Q529" s="60"/>
      <c r="R529" s="239"/>
      <c r="S529" s="390"/>
      <c r="T529" s="391"/>
      <c r="U529" s="391"/>
      <c r="V529" s="392"/>
      <c r="W529" s="403"/>
      <c r="X529" s="403"/>
      <c r="Y529" s="403"/>
      <c r="Z529" s="364"/>
      <c r="AA529" s="365"/>
      <c r="AB529" s="366"/>
      <c r="AC529" s="176"/>
      <c r="AD529" s="176"/>
      <c r="AE529" s="176"/>
      <c r="AF529" s="176"/>
      <c r="AG529" s="176"/>
      <c r="AH529" s="176"/>
    </row>
    <row r="530" spans="1:34" ht="10.5" hidden="1" customHeight="1" outlineLevel="1" x14ac:dyDescent="0.3">
      <c r="A530" s="553"/>
      <c r="B530" s="554"/>
      <c r="C530" s="554"/>
      <c r="D530" s="554"/>
      <c r="E530" s="554"/>
      <c r="F530" s="555"/>
      <c r="G530" s="120"/>
      <c r="H530" s="113"/>
      <c r="I530" s="114"/>
      <c r="J530" s="115"/>
      <c r="K530" s="116"/>
      <c r="L530" s="124"/>
      <c r="M530" s="113"/>
      <c r="N530" s="114"/>
      <c r="O530" s="115"/>
      <c r="P530" s="116"/>
      <c r="Q530" s="131"/>
      <c r="R530" s="239"/>
      <c r="S530" s="390"/>
      <c r="T530" s="391"/>
      <c r="U530" s="391"/>
      <c r="V530" s="392"/>
      <c r="W530" s="403"/>
      <c r="X530" s="403"/>
      <c r="Y530" s="403"/>
      <c r="Z530" s="364"/>
      <c r="AA530" s="365"/>
      <c r="AB530" s="366"/>
      <c r="AC530" s="176"/>
      <c r="AD530" s="176"/>
      <c r="AE530" s="176"/>
      <c r="AF530" s="176"/>
      <c r="AG530" s="176"/>
      <c r="AH530" s="176"/>
    </row>
    <row r="531" spans="1:34" ht="10.5" hidden="1" customHeight="1" outlineLevel="1" x14ac:dyDescent="0.3">
      <c r="A531" s="553"/>
      <c r="B531" s="554"/>
      <c r="C531" s="554"/>
      <c r="D531" s="554"/>
      <c r="E531" s="554"/>
      <c r="F531" s="555"/>
      <c r="G531" s="81"/>
      <c r="H531" s="65"/>
      <c r="I531" s="65"/>
      <c r="J531" s="65"/>
      <c r="K531" s="65"/>
      <c r="L531" s="71"/>
      <c r="M531" s="65"/>
      <c r="N531" s="65"/>
      <c r="O531" s="65"/>
      <c r="P531" s="65"/>
      <c r="Q531" s="128"/>
      <c r="R531" s="239"/>
      <c r="S531" s="390"/>
      <c r="T531" s="391"/>
      <c r="U531" s="391"/>
      <c r="V531" s="392"/>
      <c r="W531" s="403"/>
      <c r="X531" s="403"/>
      <c r="Y531" s="403"/>
      <c r="Z531" s="364"/>
      <c r="AA531" s="365"/>
      <c r="AB531" s="366"/>
      <c r="AC531" s="176"/>
      <c r="AD531" s="176"/>
      <c r="AE531" s="176"/>
      <c r="AF531" s="176"/>
      <c r="AG531" s="176"/>
      <c r="AH531" s="176"/>
    </row>
    <row r="532" spans="1:34" ht="18" hidden="1" customHeight="1" outlineLevel="1" x14ac:dyDescent="0.3">
      <c r="A532" s="553"/>
      <c r="B532" s="554"/>
      <c r="C532" s="554"/>
      <c r="D532" s="554"/>
      <c r="E532" s="554"/>
      <c r="F532" s="555"/>
      <c r="G532" s="120"/>
      <c r="H532" s="465" t="s">
        <v>183</v>
      </c>
      <c r="I532" s="466"/>
      <c r="J532" s="466"/>
      <c r="K532" s="467"/>
      <c r="L532" s="124"/>
      <c r="M532" s="465" t="s">
        <v>184</v>
      </c>
      <c r="N532" s="466"/>
      <c r="O532" s="466"/>
      <c r="P532" s="467"/>
      <c r="Q532" s="128"/>
      <c r="R532" s="239"/>
      <c r="S532" s="390"/>
      <c r="T532" s="391"/>
      <c r="U532" s="391"/>
      <c r="V532" s="392"/>
      <c r="W532" s="403"/>
      <c r="X532" s="403"/>
      <c r="Y532" s="403"/>
      <c r="Z532" s="364"/>
      <c r="AA532" s="365"/>
      <c r="AB532" s="366"/>
      <c r="AC532" s="176"/>
      <c r="AD532" s="176"/>
      <c r="AE532" s="176"/>
      <c r="AF532" s="176"/>
      <c r="AG532" s="176"/>
      <c r="AH532" s="176"/>
    </row>
    <row r="533" spans="1:34" ht="18" hidden="1" customHeight="1" outlineLevel="1" x14ac:dyDescent="0.3">
      <c r="A533" s="553"/>
      <c r="B533" s="554"/>
      <c r="C533" s="554"/>
      <c r="D533" s="554"/>
      <c r="E533" s="554"/>
      <c r="F533" s="555"/>
      <c r="G533" s="122"/>
      <c r="H533" s="52"/>
      <c r="I533" s="384" t="s">
        <v>68</v>
      </c>
      <c r="J533" s="386"/>
      <c r="K533" s="55"/>
      <c r="L533" s="71"/>
      <c r="M533" s="52"/>
      <c r="N533" s="384" t="s">
        <v>68</v>
      </c>
      <c r="O533" s="386"/>
      <c r="P533" s="55"/>
      <c r="Q533" s="128"/>
      <c r="R533" s="239"/>
      <c r="S533" s="43"/>
      <c r="T533" s="370" t="s">
        <v>68</v>
      </c>
      <c r="U533" s="371"/>
      <c r="V533" s="50"/>
      <c r="W533" s="403"/>
      <c r="X533" s="403"/>
      <c r="Y533" s="403"/>
      <c r="Z533" s="364"/>
      <c r="AA533" s="365"/>
      <c r="AB533" s="366"/>
      <c r="AC533" s="176"/>
      <c r="AD533" s="176"/>
      <c r="AE533" s="176"/>
      <c r="AF533" s="176"/>
      <c r="AG533" s="176"/>
      <c r="AH533" s="176"/>
    </row>
    <row r="534" spans="1:34" ht="10.5" hidden="1" customHeight="1" outlineLevel="1" x14ac:dyDescent="0.3">
      <c r="A534" s="553"/>
      <c r="B534" s="554"/>
      <c r="C534" s="554"/>
      <c r="D534" s="554"/>
      <c r="E534" s="554"/>
      <c r="F534" s="555"/>
      <c r="G534" s="122"/>
      <c r="H534" s="113"/>
      <c r="I534" s="114"/>
      <c r="J534" s="115"/>
      <c r="K534" s="116"/>
      <c r="L534" s="124"/>
      <c r="M534" s="113"/>
      <c r="N534" s="114"/>
      <c r="O534" s="115"/>
      <c r="P534" s="116"/>
      <c r="Q534" s="128"/>
      <c r="R534" s="239"/>
      <c r="S534" s="43"/>
      <c r="T534" s="48"/>
      <c r="U534" s="48"/>
      <c r="V534" s="50"/>
      <c r="W534" s="403"/>
      <c r="X534" s="403"/>
      <c r="Y534" s="403"/>
      <c r="Z534" s="364"/>
      <c r="AA534" s="365"/>
      <c r="AB534" s="366"/>
      <c r="AC534" s="176"/>
      <c r="AD534" s="176"/>
      <c r="AE534" s="176">
        <f>T534</f>
        <v>0</v>
      </c>
      <c r="AF534" s="176">
        <f>T534</f>
        <v>0</v>
      </c>
      <c r="AG534" s="176"/>
      <c r="AH534" s="176"/>
    </row>
    <row r="535" spans="1:34" ht="10.5" hidden="1" customHeight="1" outlineLevel="1" x14ac:dyDescent="0.3">
      <c r="A535" s="553"/>
      <c r="B535" s="554"/>
      <c r="C535" s="554"/>
      <c r="D535" s="554"/>
      <c r="E535" s="554"/>
      <c r="F535" s="555"/>
      <c r="G535" s="122"/>
      <c r="H535" s="135"/>
      <c r="I535" s="135"/>
      <c r="J535" s="136"/>
      <c r="K535" s="136"/>
      <c r="L535" s="124"/>
      <c r="M535" s="135"/>
      <c r="N535" s="135"/>
      <c r="O535" s="136"/>
      <c r="P535" s="136"/>
      <c r="Q535" s="128"/>
      <c r="R535" s="239"/>
      <c r="S535" s="390"/>
      <c r="T535" s="391"/>
      <c r="U535" s="391"/>
      <c r="V535" s="392"/>
      <c r="W535" s="403"/>
      <c r="X535" s="403"/>
      <c r="Y535" s="403"/>
      <c r="Z535" s="364"/>
      <c r="AA535" s="365"/>
      <c r="AB535" s="366"/>
      <c r="AC535" s="176"/>
      <c r="AD535" s="176"/>
      <c r="AE535" s="176"/>
      <c r="AF535" s="176"/>
      <c r="AG535" s="176"/>
      <c r="AH535" s="176"/>
    </row>
    <row r="536" spans="1:34" ht="18" hidden="1" customHeight="1" outlineLevel="1" x14ac:dyDescent="0.3">
      <c r="A536" s="553"/>
      <c r="B536" s="554"/>
      <c r="C536" s="554"/>
      <c r="D536" s="554"/>
      <c r="E536" s="554"/>
      <c r="F536" s="555"/>
      <c r="G536" s="122"/>
      <c r="H536" s="465" t="s">
        <v>185</v>
      </c>
      <c r="I536" s="466"/>
      <c r="J536" s="466"/>
      <c r="K536" s="467"/>
      <c r="L536" s="124"/>
      <c r="M536" s="465" t="s">
        <v>186</v>
      </c>
      <c r="N536" s="466"/>
      <c r="O536" s="466"/>
      <c r="P536" s="467"/>
      <c r="Q536" s="128"/>
      <c r="R536" s="239"/>
      <c r="S536" s="390"/>
      <c r="T536" s="391"/>
      <c r="U536" s="391"/>
      <c r="V536" s="392"/>
      <c r="W536" s="403"/>
      <c r="X536" s="403"/>
      <c r="Y536" s="403"/>
      <c r="Z536" s="364"/>
      <c r="AA536" s="365"/>
      <c r="AB536" s="366"/>
      <c r="AC536" s="176"/>
      <c r="AD536" s="176"/>
      <c r="AE536" s="176"/>
      <c r="AF536" s="176"/>
      <c r="AG536" s="176"/>
      <c r="AH536" s="176"/>
    </row>
    <row r="537" spans="1:34" ht="18" hidden="1" customHeight="1" outlineLevel="1" x14ac:dyDescent="0.3">
      <c r="A537" s="553"/>
      <c r="B537" s="554"/>
      <c r="C537" s="554"/>
      <c r="D537" s="554"/>
      <c r="E537" s="554"/>
      <c r="F537" s="555"/>
      <c r="G537" s="122"/>
      <c r="H537" s="52"/>
      <c r="I537" s="384" t="s">
        <v>68</v>
      </c>
      <c r="J537" s="386"/>
      <c r="K537" s="55"/>
      <c r="L537" s="124"/>
      <c r="M537" s="52"/>
      <c r="N537" s="384" t="s">
        <v>68</v>
      </c>
      <c r="O537" s="386"/>
      <c r="P537" s="55"/>
      <c r="Q537" s="128"/>
      <c r="R537" s="239"/>
      <c r="S537" s="390"/>
      <c r="T537" s="391"/>
      <c r="U537" s="391"/>
      <c r="V537" s="392"/>
      <c r="W537" s="403"/>
      <c r="X537" s="403"/>
      <c r="Y537" s="403"/>
      <c r="Z537" s="364"/>
      <c r="AA537" s="365"/>
      <c r="AB537" s="366"/>
      <c r="AC537" s="176"/>
      <c r="AD537" s="176"/>
      <c r="AE537" s="176"/>
      <c r="AF537" s="176"/>
      <c r="AG537" s="176"/>
      <c r="AH537" s="176"/>
    </row>
    <row r="538" spans="1:34" ht="10.5" hidden="1" customHeight="1" outlineLevel="1" x14ac:dyDescent="0.3">
      <c r="A538" s="553"/>
      <c r="B538" s="554"/>
      <c r="C538" s="554"/>
      <c r="D538" s="554"/>
      <c r="E538" s="554"/>
      <c r="F538" s="555"/>
      <c r="G538" s="122"/>
      <c r="H538" s="113"/>
      <c r="I538" s="114"/>
      <c r="J538" s="115"/>
      <c r="K538" s="116"/>
      <c r="L538" s="124"/>
      <c r="M538" s="113"/>
      <c r="N538" s="114"/>
      <c r="O538" s="115"/>
      <c r="P538" s="116"/>
      <c r="Q538" s="128"/>
      <c r="R538" s="239"/>
      <c r="S538" s="390"/>
      <c r="T538" s="391"/>
      <c r="U538" s="391"/>
      <c r="V538" s="392"/>
      <c r="W538" s="403"/>
      <c r="X538" s="403"/>
      <c r="Y538" s="403"/>
      <c r="Z538" s="364"/>
      <c r="AA538" s="365"/>
      <c r="AB538" s="366"/>
      <c r="AC538" s="176"/>
      <c r="AD538" s="176"/>
      <c r="AE538" s="176"/>
      <c r="AF538" s="176"/>
      <c r="AG538" s="176"/>
      <c r="AH538" s="176"/>
    </row>
    <row r="539" spans="1:34" ht="10.5" hidden="1" customHeight="1" outlineLevel="1" x14ac:dyDescent="0.3">
      <c r="A539" s="553"/>
      <c r="B539" s="554"/>
      <c r="C539" s="554"/>
      <c r="D539" s="554"/>
      <c r="E539" s="554"/>
      <c r="F539" s="555"/>
      <c r="G539" s="122"/>
      <c r="H539" s="124"/>
      <c r="I539" s="124"/>
      <c r="J539" s="125"/>
      <c r="K539" s="125"/>
      <c r="L539" s="124"/>
      <c r="M539" s="124"/>
      <c r="N539" s="124"/>
      <c r="O539" s="125"/>
      <c r="P539" s="125"/>
      <c r="Q539" s="128"/>
      <c r="R539" s="239"/>
      <c r="S539" s="390"/>
      <c r="T539" s="391"/>
      <c r="U539" s="391"/>
      <c r="V539" s="392"/>
      <c r="W539" s="403"/>
      <c r="X539" s="403"/>
      <c r="Y539" s="403"/>
      <c r="Z539" s="364"/>
      <c r="AA539" s="365"/>
      <c r="AB539" s="366"/>
      <c r="AC539" s="176"/>
      <c r="AD539" s="176"/>
      <c r="AE539" s="176"/>
      <c r="AF539" s="176"/>
      <c r="AG539" s="176"/>
      <c r="AH539" s="176"/>
    </row>
    <row r="540" spans="1:34" ht="18" hidden="1" customHeight="1" outlineLevel="1" x14ac:dyDescent="0.3">
      <c r="A540" s="553"/>
      <c r="B540" s="554"/>
      <c r="C540" s="554"/>
      <c r="D540" s="554"/>
      <c r="E540" s="554"/>
      <c r="F540" s="555"/>
      <c r="G540" s="122"/>
      <c r="H540" s="124"/>
      <c r="I540" s="124"/>
      <c r="J540" s="125"/>
      <c r="K540" s="125"/>
      <c r="L540" s="124"/>
      <c r="M540" s="465" t="s">
        <v>187</v>
      </c>
      <c r="N540" s="466"/>
      <c r="O540" s="466"/>
      <c r="P540" s="467"/>
      <c r="Q540" s="128"/>
      <c r="R540" s="239"/>
      <c r="S540" s="390"/>
      <c r="T540" s="391"/>
      <c r="U540" s="391"/>
      <c r="V540" s="392"/>
      <c r="W540" s="403"/>
      <c r="X540" s="403"/>
      <c r="Y540" s="403"/>
      <c r="Z540" s="364"/>
      <c r="AA540" s="365"/>
      <c r="AB540" s="366"/>
      <c r="AC540" s="176"/>
      <c r="AD540" s="176"/>
      <c r="AE540" s="176"/>
      <c r="AF540" s="176"/>
      <c r="AG540" s="176"/>
      <c r="AH540" s="176"/>
    </row>
    <row r="541" spans="1:34" ht="18" hidden="1" customHeight="1" outlineLevel="1" x14ac:dyDescent="0.3">
      <c r="A541" s="553"/>
      <c r="B541" s="554"/>
      <c r="C541" s="554"/>
      <c r="D541" s="554"/>
      <c r="E541" s="554"/>
      <c r="F541" s="555"/>
      <c r="G541" s="122"/>
      <c r="H541" s="124"/>
      <c r="I541" s="124"/>
      <c r="J541" s="125"/>
      <c r="K541" s="125"/>
      <c r="L541" s="124"/>
      <c r="M541" s="52"/>
      <c r="N541" s="384" t="s">
        <v>68</v>
      </c>
      <c r="O541" s="386"/>
      <c r="P541" s="55"/>
      <c r="Q541" s="128"/>
      <c r="R541" s="239"/>
      <c r="S541" s="390"/>
      <c r="T541" s="391"/>
      <c r="U541" s="391"/>
      <c r="V541" s="392"/>
      <c r="W541" s="403"/>
      <c r="X541" s="403"/>
      <c r="Y541" s="403"/>
      <c r="Z541" s="364"/>
      <c r="AA541" s="365"/>
      <c r="AB541" s="366"/>
      <c r="AC541" s="176"/>
      <c r="AD541" s="176"/>
      <c r="AE541" s="176"/>
      <c r="AF541" s="176"/>
      <c r="AG541" s="176"/>
      <c r="AH541" s="176"/>
    </row>
    <row r="542" spans="1:34" ht="10.5" hidden="1" customHeight="1" outlineLevel="1" x14ac:dyDescent="0.3">
      <c r="A542" s="553"/>
      <c r="B542" s="554"/>
      <c r="C542" s="554"/>
      <c r="D542" s="554"/>
      <c r="E542" s="554"/>
      <c r="F542" s="555"/>
      <c r="G542" s="122"/>
      <c r="H542" s="124"/>
      <c r="I542" s="124"/>
      <c r="J542" s="125"/>
      <c r="K542" s="125"/>
      <c r="L542" s="124"/>
      <c r="M542" s="113"/>
      <c r="N542" s="114"/>
      <c r="O542" s="115"/>
      <c r="P542" s="116"/>
      <c r="Q542" s="128"/>
      <c r="R542" s="239"/>
      <c r="S542" s="390"/>
      <c r="T542" s="391"/>
      <c r="U542" s="391"/>
      <c r="V542" s="392"/>
      <c r="W542" s="403"/>
      <c r="X542" s="403"/>
      <c r="Y542" s="403"/>
      <c r="Z542" s="364"/>
      <c r="AA542" s="365"/>
      <c r="AB542" s="366"/>
      <c r="AC542" s="176"/>
      <c r="AD542" s="176"/>
      <c r="AE542" s="176"/>
      <c r="AF542" s="176"/>
      <c r="AG542" s="176"/>
      <c r="AH542" s="176"/>
    </row>
    <row r="543" spans="1:34" ht="10.5" hidden="1" customHeight="1" outlineLevel="1" x14ac:dyDescent="0.3">
      <c r="A543" s="553"/>
      <c r="B543" s="554"/>
      <c r="C543" s="554"/>
      <c r="D543" s="554"/>
      <c r="E543" s="554"/>
      <c r="F543" s="555"/>
      <c r="G543" s="123"/>
      <c r="H543" s="126"/>
      <c r="I543" s="126"/>
      <c r="J543" s="126"/>
      <c r="K543" s="126"/>
      <c r="L543" s="127"/>
      <c r="M543" s="127"/>
      <c r="N543" s="127"/>
      <c r="O543" s="127"/>
      <c r="P543" s="127"/>
      <c r="Q543" s="129"/>
      <c r="R543" s="239"/>
      <c r="S543" s="393"/>
      <c r="T543" s="394"/>
      <c r="U543" s="394"/>
      <c r="V543" s="395"/>
      <c r="W543" s="403"/>
      <c r="X543" s="403"/>
      <c r="Y543" s="403"/>
      <c r="Z543" s="364"/>
      <c r="AA543" s="365"/>
      <c r="AB543" s="366"/>
      <c r="AC543" s="176"/>
      <c r="AD543" s="176"/>
      <c r="AE543" s="176"/>
      <c r="AF543" s="176"/>
      <c r="AG543" s="176"/>
      <c r="AH543" s="176"/>
    </row>
    <row r="544" spans="1:34" ht="18" hidden="1" customHeight="1" outlineLevel="1" x14ac:dyDescent="0.3">
      <c r="A544" s="553"/>
      <c r="B544" s="554"/>
      <c r="C544" s="554"/>
      <c r="D544" s="554"/>
      <c r="E544" s="554"/>
      <c r="F544" s="555"/>
      <c r="G544" s="548" t="s">
        <v>177</v>
      </c>
      <c r="H544" s="549"/>
      <c r="I544" s="549"/>
      <c r="J544" s="549"/>
      <c r="K544" s="501"/>
      <c r="L544" s="501"/>
      <c r="M544" s="501"/>
      <c r="N544" s="502" t="s">
        <v>206</v>
      </c>
      <c r="O544" s="502"/>
      <c r="P544" s="502"/>
      <c r="Q544" s="503"/>
      <c r="R544" s="239"/>
      <c r="S544" s="387"/>
      <c r="T544" s="388"/>
      <c r="U544" s="388"/>
      <c r="V544" s="389"/>
      <c r="W544" s="403"/>
      <c r="X544" s="403"/>
      <c r="Y544" s="403"/>
      <c r="Z544" s="364"/>
      <c r="AA544" s="365"/>
      <c r="AB544" s="366"/>
      <c r="AC544" s="176"/>
      <c r="AD544" s="176"/>
      <c r="AE544" s="176"/>
      <c r="AF544" s="176"/>
      <c r="AG544" s="176"/>
      <c r="AH544" s="176"/>
    </row>
    <row r="545" spans="1:34" ht="18" hidden="1" customHeight="1" outlineLevel="1" x14ac:dyDescent="0.3">
      <c r="A545" s="553"/>
      <c r="B545" s="554"/>
      <c r="C545" s="554"/>
      <c r="D545" s="554"/>
      <c r="E545" s="554"/>
      <c r="F545" s="555"/>
      <c r="G545" s="504" t="s">
        <v>179</v>
      </c>
      <c r="H545" s="505"/>
      <c r="I545" s="505"/>
      <c r="J545" s="505"/>
      <c r="K545" s="506"/>
      <c r="L545" s="103"/>
      <c r="M545" s="507" t="s">
        <v>180</v>
      </c>
      <c r="N545" s="508"/>
      <c r="O545" s="508"/>
      <c r="P545" s="508"/>
      <c r="Q545" s="509"/>
      <c r="R545" s="239"/>
      <c r="S545" s="390"/>
      <c r="T545" s="391"/>
      <c r="U545" s="391"/>
      <c r="V545" s="392"/>
      <c r="W545" s="403"/>
      <c r="X545" s="403"/>
      <c r="Y545" s="403"/>
      <c r="Z545" s="364"/>
      <c r="AA545" s="365"/>
      <c r="AB545" s="366"/>
      <c r="AC545" s="176"/>
      <c r="AD545" s="176"/>
      <c r="AE545" s="176"/>
      <c r="AF545" s="176"/>
      <c r="AG545" s="176"/>
      <c r="AH545" s="176"/>
    </row>
    <row r="546" spans="1:34" ht="10.5" hidden="1" customHeight="1" outlineLevel="1" x14ac:dyDescent="0.3">
      <c r="A546" s="553"/>
      <c r="B546" s="554"/>
      <c r="C546" s="554"/>
      <c r="D546" s="554"/>
      <c r="E546" s="554"/>
      <c r="F546" s="555"/>
      <c r="G546" s="119"/>
      <c r="H546" s="132"/>
      <c r="I546" s="132"/>
      <c r="J546" s="132"/>
      <c r="K546" s="132"/>
      <c r="L546" s="133"/>
      <c r="M546" s="132"/>
      <c r="N546" s="132"/>
      <c r="O546" s="133"/>
      <c r="P546" s="132"/>
      <c r="Q546" s="130"/>
      <c r="R546" s="239"/>
      <c r="S546" s="390"/>
      <c r="T546" s="391"/>
      <c r="U546" s="391"/>
      <c r="V546" s="392"/>
      <c r="W546" s="403"/>
      <c r="X546" s="403"/>
      <c r="Y546" s="403"/>
      <c r="Z546" s="364"/>
      <c r="AA546" s="365"/>
      <c r="AB546" s="366"/>
      <c r="AC546" s="176"/>
      <c r="AD546" s="176"/>
      <c r="AE546" s="176"/>
      <c r="AF546" s="176"/>
      <c r="AG546" s="176"/>
      <c r="AH546" s="176"/>
    </row>
    <row r="547" spans="1:34" ht="18" hidden="1" customHeight="1" outlineLevel="1" x14ac:dyDescent="0.3">
      <c r="A547" s="553"/>
      <c r="B547" s="554"/>
      <c r="C547" s="554"/>
      <c r="D547" s="554"/>
      <c r="E547" s="554"/>
      <c r="F547" s="555"/>
      <c r="G547" s="120"/>
      <c r="H547" s="465" t="s">
        <v>181</v>
      </c>
      <c r="I547" s="466"/>
      <c r="J547" s="466"/>
      <c r="K547" s="467"/>
      <c r="L547" s="124"/>
      <c r="M547" s="465" t="s">
        <v>182</v>
      </c>
      <c r="N547" s="466"/>
      <c r="O547" s="466"/>
      <c r="P547" s="467"/>
      <c r="Q547" s="60"/>
      <c r="R547" s="239"/>
      <c r="S547" s="390"/>
      <c r="T547" s="391"/>
      <c r="U547" s="391"/>
      <c r="V547" s="392"/>
      <c r="W547" s="403"/>
      <c r="X547" s="403"/>
      <c r="Y547" s="403"/>
      <c r="Z547" s="364"/>
      <c r="AA547" s="365"/>
      <c r="AB547" s="366"/>
      <c r="AC547" s="176"/>
      <c r="AD547" s="176"/>
      <c r="AE547" s="176"/>
      <c r="AF547" s="176"/>
      <c r="AG547" s="176"/>
      <c r="AH547" s="176"/>
    </row>
    <row r="548" spans="1:34" ht="18" hidden="1" customHeight="1" outlineLevel="1" x14ac:dyDescent="0.3">
      <c r="A548" s="553"/>
      <c r="B548" s="554"/>
      <c r="C548" s="554"/>
      <c r="D548" s="554"/>
      <c r="E548" s="554"/>
      <c r="F548" s="555"/>
      <c r="G548" s="121"/>
      <c r="H548" s="52"/>
      <c r="I548" s="384" t="s">
        <v>68</v>
      </c>
      <c r="J548" s="386"/>
      <c r="K548" s="55"/>
      <c r="L548" s="134"/>
      <c r="M548" s="52"/>
      <c r="N548" s="384" t="s">
        <v>68</v>
      </c>
      <c r="O548" s="386"/>
      <c r="P548" s="55"/>
      <c r="Q548" s="60"/>
      <c r="R548" s="239"/>
      <c r="S548" s="390"/>
      <c r="T548" s="391"/>
      <c r="U548" s="391"/>
      <c r="V548" s="392"/>
      <c r="W548" s="403"/>
      <c r="X548" s="403"/>
      <c r="Y548" s="403"/>
      <c r="Z548" s="364"/>
      <c r="AA548" s="365"/>
      <c r="AB548" s="366"/>
      <c r="AC548" s="176"/>
      <c r="AD548" s="176"/>
      <c r="AE548" s="176"/>
      <c r="AF548" s="176"/>
      <c r="AG548" s="176"/>
      <c r="AH548" s="176"/>
    </row>
    <row r="549" spans="1:34" ht="10.5" hidden="1" customHeight="1" outlineLevel="1" x14ac:dyDescent="0.3">
      <c r="A549" s="553"/>
      <c r="B549" s="554"/>
      <c r="C549" s="554"/>
      <c r="D549" s="554"/>
      <c r="E549" s="554"/>
      <c r="F549" s="555"/>
      <c r="G549" s="120"/>
      <c r="H549" s="113"/>
      <c r="I549" s="114"/>
      <c r="J549" s="115"/>
      <c r="K549" s="116"/>
      <c r="L549" s="124"/>
      <c r="M549" s="113"/>
      <c r="N549" s="114"/>
      <c r="O549" s="115"/>
      <c r="P549" s="116"/>
      <c r="Q549" s="131"/>
      <c r="R549" s="239"/>
      <c r="S549" s="390"/>
      <c r="T549" s="391"/>
      <c r="U549" s="391"/>
      <c r="V549" s="392"/>
      <c r="W549" s="403"/>
      <c r="X549" s="403"/>
      <c r="Y549" s="403"/>
      <c r="Z549" s="364"/>
      <c r="AA549" s="365"/>
      <c r="AB549" s="366"/>
      <c r="AC549" s="176"/>
      <c r="AD549" s="176"/>
      <c r="AE549" s="176"/>
      <c r="AF549" s="176"/>
      <c r="AG549" s="176"/>
      <c r="AH549" s="176"/>
    </row>
    <row r="550" spans="1:34" ht="10.5" hidden="1" customHeight="1" outlineLevel="1" x14ac:dyDescent="0.3">
      <c r="A550" s="553"/>
      <c r="B550" s="554"/>
      <c r="C550" s="554"/>
      <c r="D550" s="554"/>
      <c r="E550" s="554"/>
      <c r="F550" s="555"/>
      <c r="G550" s="81"/>
      <c r="H550" s="65"/>
      <c r="I550" s="65"/>
      <c r="J550" s="65"/>
      <c r="K550" s="65"/>
      <c r="L550" s="71"/>
      <c r="M550" s="65"/>
      <c r="N550" s="65"/>
      <c r="O550" s="65"/>
      <c r="P550" s="65"/>
      <c r="Q550" s="128"/>
      <c r="R550" s="239"/>
      <c r="S550" s="390"/>
      <c r="T550" s="391"/>
      <c r="U550" s="391"/>
      <c r="V550" s="392"/>
      <c r="W550" s="403"/>
      <c r="X550" s="403"/>
      <c r="Y550" s="403"/>
      <c r="Z550" s="364"/>
      <c r="AA550" s="365"/>
      <c r="AB550" s="366"/>
      <c r="AC550" s="176"/>
      <c r="AD550" s="176"/>
      <c r="AE550" s="176"/>
      <c r="AF550" s="176"/>
      <c r="AG550" s="176"/>
      <c r="AH550" s="176"/>
    </row>
    <row r="551" spans="1:34" ht="18" hidden="1" customHeight="1" outlineLevel="1" x14ac:dyDescent="0.3">
      <c r="A551" s="553"/>
      <c r="B551" s="554"/>
      <c r="C551" s="554"/>
      <c r="D551" s="554"/>
      <c r="E551" s="554"/>
      <c r="F551" s="555"/>
      <c r="G551" s="120"/>
      <c r="H551" s="465" t="s">
        <v>183</v>
      </c>
      <c r="I551" s="466"/>
      <c r="J551" s="466"/>
      <c r="K551" s="467"/>
      <c r="L551" s="124"/>
      <c r="M551" s="465" t="s">
        <v>184</v>
      </c>
      <c r="N551" s="466"/>
      <c r="O551" s="466"/>
      <c r="P551" s="467"/>
      <c r="Q551" s="128"/>
      <c r="R551" s="239"/>
      <c r="S551" s="390"/>
      <c r="T551" s="391"/>
      <c r="U551" s="391"/>
      <c r="V551" s="392"/>
      <c r="W551" s="403"/>
      <c r="X551" s="403"/>
      <c r="Y551" s="403"/>
      <c r="Z551" s="364"/>
      <c r="AA551" s="365"/>
      <c r="AB551" s="366"/>
      <c r="AC551" s="176"/>
      <c r="AD551" s="176"/>
      <c r="AE551" s="176"/>
      <c r="AF551" s="176"/>
      <c r="AG551" s="176"/>
      <c r="AH551" s="176"/>
    </row>
    <row r="552" spans="1:34" ht="18" hidden="1" customHeight="1" outlineLevel="1" x14ac:dyDescent="0.3">
      <c r="A552" s="553"/>
      <c r="B552" s="554"/>
      <c r="C552" s="554"/>
      <c r="D552" s="554"/>
      <c r="E552" s="554"/>
      <c r="F552" s="555"/>
      <c r="G552" s="122"/>
      <c r="H552" s="52"/>
      <c r="I552" s="384" t="s">
        <v>68</v>
      </c>
      <c r="J552" s="386"/>
      <c r="K552" s="55"/>
      <c r="L552" s="71"/>
      <c r="M552" s="52"/>
      <c r="N552" s="384" t="s">
        <v>68</v>
      </c>
      <c r="O552" s="386"/>
      <c r="P552" s="55"/>
      <c r="Q552" s="128"/>
      <c r="R552" s="239"/>
      <c r="S552" s="43"/>
      <c r="T552" s="370" t="s">
        <v>68</v>
      </c>
      <c r="U552" s="371"/>
      <c r="V552" s="50"/>
      <c r="W552" s="403"/>
      <c r="X552" s="403"/>
      <c r="Y552" s="403"/>
      <c r="Z552" s="364"/>
      <c r="AA552" s="365"/>
      <c r="AB552" s="366"/>
      <c r="AC552" s="176"/>
      <c r="AD552" s="176"/>
      <c r="AE552" s="176"/>
      <c r="AF552" s="176"/>
      <c r="AG552" s="176"/>
      <c r="AH552" s="176"/>
    </row>
    <row r="553" spans="1:34" ht="10.5" hidden="1" customHeight="1" outlineLevel="1" x14ac:dyDescent="0.3">
      <c r="A553" s="553"/>
      <c r="B553" s="554"/>
      <c r="C553" s="554"/>
      <c r="D553" s="554"/>
      <c r="E553" s="554"/>
      <c r="F553" s="555"/>
      <c r="G553" s="122"/>
      <c r="H553" s="113"/>
      <c r="I553" s="114"/>
      <c r="J553" s="115"/>
      <c r="K553" s="116"/>
      <c r="L553" s="124"/>
      <c r="M553" s="113"/>
      <c r="N553" s="114"/>
      <c r="O553" s="115"/>
      <c r="P553" s="116"/>
      <c r="Q553" s="128"/>
      <c r="R553" s="239"/>
      <c r="S553" s="43"/>
      <c r="T553" s="48"/>
      <c r="U553" s="48"/>
      <c r="V553" s="50"/>
      <c r="W553" s="403"/>
      <c r="X553" s="403"/>
      <c r="Y553" s="403"/>
      <c r="Z553" s="364"/>
      <c r="AA553" s="365"/>
      <c r="AB553" s="366"/>
      <c r="AC553" s="176"/>
      <c r="AD553" s="176"/>
      <c r="AE553" s="176">
        <f>T553</f>
        <v>0</v>
      </c>
      <c r="AF553" s="176">
        <f>T553</f>
        <v>0</v>
      </c>
      <c r="AG553" s="176"/>
      <c r="AH553" s="176"/>
    </row>
    <row r="554" spans="1:34" ht="10.5" hidden="1" customHeight="1" outlineLevel="1" x14ac:dyDescent="0.3">
      <c r="A554" s="553"/>
      <c r="B554" s="554"/>
      <c r="C554" s="554"/>
      <c r="D554" s="554"/>
      <c r="E554" s="554"/>
      <c r="F554" s="555"/>
      <c r="G554" s="122"/>
      <c r="H554" s="135"/>
      <c r="I554" s="135"/>
      <c r="J554" s="136"/>
      <c r="K554" s="136"/>
      <c r="L554" s="124"/>
      <c r="M554" s="135"/>
      <c r="N554" s="135"/>
      <c r="O554" s="136"/>
      <c r="P554" s="136"/>
      <c r="Q554" s="128"/>
      <c r="R554" s="239"/>
      <c r="S554" s="390"/>
      <c r="T554" s="391"/>
      <c r="U554" s="391"/>
      <c r="V554" s="392"/>
      <c r="W554" s="403"/>
      <c r="X554" s="403"/>
      <c r="Y554" s="403"/>
      <c r="Z554" s="364"/>
      <c r="AA554" s="365"/>
      <c r="AB554" s="366"/>
      <c r="AC554" s="176"/>
      <c r="AD554" s="176"/>
      <c r="AE554" s="176"/>
      <c r="AF554" s="176"/>
      <c r="AG554" s="176"/>
      <c r="AH554" s="176"/>
    </row>
    <row r="555" spans="1:34" ht="18" hidden="1" customHeight="1" outlineLevel="1" x14ac:dyDescent="0.3">
      <c r="A555" s="553"/>
      <c r="B555" s="554"/>
      <c r="C555" s="554"/>
      <c r="D555" s="554"/>
      <c r="E555" s="554"/>
      <c r="F555" s="555"/>
      <c r="G555" s="122"/>
      <c r="H555" s="465" t="s">
        <v>185</v>
      </c>
      <c r="I555" s="466"/>
      <c r="J555" s="466"/>
      <c r="K555" s="467"/>
      <c r="L555" s="124"/>
      <c r="M555" s="465" t="s">
        <v>186</v>
      </c>
      <c r="N555" s="466"/>
      <c r="O555" s="466"/>
      <c r="P555" s="467"/>
      <c r="Q555" s="128"/>
      <c r="R555" s="239"/>
      <c r="S555" s="390"/>
      <c r="T555" s="391"/>
      <c r="U555" s="391"/>
      <c r="V555" s="392"/>
      <c r="W555" s="403"/>
      <c r="X555" s="403"/>
      <c r="Y555" s="403"/>
      <c r="Z555" s="364"/>
      <c r="AA555" s="365"/>
      <c r="AB555" s="366"/>
      <c r="AC555" s="176"/>
      <c r="AD555" s="176"/>
      <c r="AE555" s="176"/>
      <c r="AF555" s="176"/>
      <c r="AG555" s="176"/>
      <c r="AH555" s="176"/>
    </row>
    <row r="556" spans="1:34" ht="18" hidden="1" customHeight="1" outlineLevel="1" x14ac:dyDescent="0.3">
      <c r="A556" s="553"/>
      <c r="B556" s="554"/>
      <c r="C556" s="554"/>
      <c r="D556" s="554"/>
      <c r="E556" s="554"/>
      <c r="F556" s="555"/>
      <c r="G556" s="122"/>
      <c r="H556" s="52"/>
      <c r="I556" s="384" t="s">
        <v>68</v>
      </c>
      <c r="J556" s="386"/>
      <c r="K556" s="55"/>
      <c r="L556" s="124"/>
      <c r="M556" s="52"/>
      <c r="N556" s="384" t="s">
        <v>68</v>
      </c>
      <c r="O556" s="386"/>
      <c r="P556" s="55"/>
      <c r="Q556" s="128"/>
      <c r="R556" s="239"/>
      <c r="S556" s="390"/>
      <c r="T556" s="391"/>
      <c r="U556" s="391"/>
      <c r="V556" s="392"/>
      <c r="W556" s="403"/>
      <c r="X556" s="403"/>
      <c r="Y556" s="403"/>
      <c r="Z556" s="364"/>
      <c r="AA556" s="365"/>
      <c r="AB556" s="366"/>
      <c r="AC556" s="176"/>
      <c r="AD556" s="176"/>
      <c r="AE556" s="176"/>
      <c r="AF556" s="176"/>
      <c r="AG556" s="176"/>
      <c r="AH556" s="176"/>
    </row>
    <row r="557" spans="1:34" ht="10.5" hidden="1" customHeight="1" outlineLevel="1" x14ac:dyDescent="0.3">
      <c r="A557" s="553"/>
      <c r="B557" s="554"/>
      <c r="C557" s="554"/>
      <c r="D557" s="554"/>
      <c r="E557" s="554"/>
      <c r="F557" s="555"/>
      <c r="G557" s="122"/>
      <c r="H557" s="113"/>
      <c r="I557" s="114"/>
      <c r="J557" s="115"/>
      <c r="K557" s="116"/>
      <c r="L557" s="124"/>
      <c r="M557" s="113"/>
      <c r="N557" s="114"/>
      <c r="O557" s="115"/>
      <c r="P557" s="116"/>
      <c r="Q557" s="128"/>
      <c r="R557" s="239"/>
      <c r="S557" s="390"/>
      <c r="T557" s="391"/>
      <c r="U557" s="391"/>
      <c r="V557" s="392"/>
      <c r="W557" s="403"/>
      <c r="X557" s="403"/>
      <c r="Y557" s="403"/>
      <c r="Z557" s="364"/>
      <c r="AA557" s="365"/>
      <c r="AB557" s="366"/>
      <c r="AC557" s="176"/>
      <c r="AD557" s="176"/>
      <c r="AE557" s="176"/>
      <c r="AF557" s="176"/>
      <c r="AG557" s="176"/>
      <c r="AH557" s="176"/>
    </row>
    <row r="558" spans="1:34" ht="10.5" hidden="1" customHeight="1" outlineLevel="1" x14ac:dyDescent="0.3">
      <c r="A558" s="553"/>
      <c r="B558" s="554"/>
      <c r="C558" s="554"/>
      <c r="D558" s="554"/>
      <c r="E558" s="554"/>
      <c r="F558" s="555"/>
      <c r="G558" s="122"/>
      <c r="H558" s="124"/>
      <c r="I558" s="124"/>
      <c r="J558" s="125"/>
      <c r="K558" s="125"/>
      <c r="L558" s="124"/>
      <c r="M558" s="124"/>
      <c r="N558" s="124"/>
      <c r="O558" s="125"/>
      <c r="P558" s="125"/>
      <c r="Q558" s="128"/>
      <c r="R558" s="239"/>
      <c r="S558" s="390"/>
      <c r="T558" s="391"/>
      <c r="U558" s="391"/>
      <c r="V558" s="392"/>
      <c r="W558" s="403"/>
      <c r="X558" s="403"/>
      <c r="Y558" s="403"/>
      <c r="Z558" s="364"/>
      <c r="AA558" s="365"/>
      <c r="AB558" s="366"/>
      <c r="AC558" s="176"/>
      <c r="AD558" s="176"/>
      <c r="AE558" s="176"/>
      <c r="AF558" s="176"/>
      <c r="AG558" s="176"/>
      <c r="AH558" s="176"/>
    </row>
    <row r="559" spans="1:34" ht="18" hidden="1" customHeight="1" outlineLevel="1" x14ac:dyDescent="0.3">
      <c r="A559" s="553"/>
      <c r="B559" s="554"/>
      <c r="C559" s="554"/>
      <c r="D559" s="554"/>
      <c r="E559" s="554"/>
      <c r="F559" s="555"/>
      <c r="G559" s="122"/>
      <c r="H559" s="124"/>
      <c r="I559" s="124"/>
      <c r="J559" s="125"/>
      <c r="K559" s="125"/>
      <c r="L559" s="124"/>
      <c r="M559" s="465" t="s">
        <v>187</v>
      </c>
      <c r="N559" s="466"/>
      <c r="O559" s="466"/>
      <c r="P559" s="467"/>
      <c r="Q559" s="128"/>
      <c r="R559" s="239"/>
      <c r="S559" s="390"/>
      <c r="T559" s="391"/>
      <c r="U559" s="391"/>
      <c r="V559" s="392"/>
      <c r="W559" s="403"/>
      <c r="X559" s="403"/>
      <c r="Y559" s="403"/>
      <c r="Z559" s="364"/>
      <c r="AA559" s="365"/>
      <c r="AB559" s="366"/>
      <c r="AC559" s="176"/>
      <c r="AD559" s="176"/>
      <c r="AE559" s="176"/>
      <c r="AF559" s="176"/>
      <c r="AG559" s="176"/>
      <c r="AH559" s="176"/>
    </row>
    <row r="560" spans="1:34" ht="18" hidden="1" customHeight="1" outlineLevel="1" x14ac:dyDescent="0.3">
      <c r="A560" s="553"/>
      <c r="B560" s="554"/>
      <c r="C560" s="554"/>
      <c r="D560" s="554"/>
      <c r="E560" s="554"/>
      <c r="F560" s="555"/>
      <c r="G560" s="122"/>
      <c r="H560" s="124"/>
      <c r="I560" s="124"/>
      <c r="J560" s="125"/>
      <c r="K560" s="125"/>
      <c r="L560" s="124"/>
      <c r="M560" s="52"/>
      <c r="N560" s="384" t="s">
        <v>68</v>
      </c>
      <c r="O560" s="386"/>
      <c r="P560" s="55"/>
      <c r="Q560" s="128"/>
      <c r="R560" s="239"/>
      <c r="S560" s="390"/>
      <c r="T560" s="391"/>
      <c r="U560" s="391"/>
      <c r="V560" s="392"/>
      <c r="W560" s="403"/>
      <c r="X560" s="403"/>
      <c r="Y560" s="403"/>
      <c r="Z560" s="364"/>
      <c r="AA560" s="365"/>
      <c r="AB560" s="366"/>
      <c r="AC560" s="176"/>
      <c r="AD560" s="176"/>
      <c r="AE560" s="176"/>
      <c r="AF560" s="176"/>
      <c r="AG560" s="176"/>
      <c r="AH560" s="176"/>
    </row>
    <row r="561" spans="1:34" ht="10.5" hidden="1" customHeight="1" outlineLevel="1" x14ac:dyDescent="0.3">
      <c r="A561" s="556"/>
      <c r="B561" s="557"/>
      <c r="C561" s="557"/>
      <c r="D561" s="557"/>
      <c r="E561" s="557"/>
      <c r="F561" s="558"/>
      <c r="G561" s="122"/>
      <c r="H561" s="124"/>
      <c r="I561" s="124"/>
      <c r="J561" s="125"/>
      <c r="K561" s="125"/>
      <c r="L561" s="124"/>
      <c r="M561" s="113"/>
      <c r="N561" s="114"/>
      <c r="O561" s="115"/>
      <c r="P561" s="116"/>
      <c r="Q561" s="128"/>
      <c r="R561" s="239"/>
      <c r="S561" s="390"/>
      <c r="T561" s="391"/>
      <c r="U561" s="391"/>
      <c r="V561" s="392"/>
      <c r="W561" s="403"/>
      <c r="X561" s="403"/>
      <c r="Y561" s="403"/>
      <c r="Z561" s="364"/>
      <c r="AA561" s="365"/>
      <c r="AB561" s="366"/>
      <c r="AC561" s="176"/>
      <c r="AD561" s="176"/>
      <c r="AE561" s="176"/>
      <c r="AF561" s="176"/>
      <c r="AG561" s="176"/>
      <c r="AH561" s="176"/>
    </row>
    <row r="562" spans="1:34" ht="10.5" customHeight="1" collapsed="1" x14ac:dyDescent="0.3">
      <c r="A562" s="484" t="s">
        <v>207</v>
      </c>
      <c r="B562" s="484"/>
      <c r="C562" s="484"/>
      <c r="D562" s="484"/>
      <c r="E562" s="484"/>
      <c r="F562" s="484"/>
      <c r="G562" s="123"/>
      <c r="H562" s="126"/>
      <c r="I562" s="126"/>
      <c r="J562" s="126"/>
      <c r="K562" s="126"/>
      <c r="L562" s="127"/>
      <c r="M562" s="127"/>
      <c r="N562" s="127"/>
      <c r="O562" s="127"/>
      <c r="P562" s="127"/>
      <c r="Q562" s="129"/>
      <c r="R562" s="239"/>
      <c r="S562" s="393"/>
      <c r="T562" s="394"/>
      <c r="U562" s="394"/>
      <c r="V562" s="395"/>
      <c r="W562" s="403"/>
      <c r="X562" s="403"/>
      <c r="Y562" s="403"/>
      <c r="Z562" s="367"/>
      <c r="AA562" s="368"/>
      <c r="AB562" s="369"/>
      <c r="AC562" s="176"/>
      <c r="AD562" s="176"/>
      <c r="AE562" s="176"/>
      <c r="AF562" s="176"/>
      <c r="AG562" s="176"/>
      <c r="AH562" s="176"/>
    </row>
    <row r="563" spans="1:34" ht="18" customHeight="1" x14ac:dyDescent="0.3">
      <c r="A563" s="451" t="str">
        <f>HYPERLINK("http://sdlegislature.gov/Rules/DisplayRule.aspx?Rule=24:05:27:01.03","How Progress will be Measured
(24:05:27:01.03)")</f>
        <v>How Progress will be Measured
(24:05:27:01.03)</v>
      </c>
      <c r="B563" s="660"/>
      <c r="C563" s="660"/>
      <c r="D563" s="660"/>
      <c r="E563" s="660"/>
      <c r="F563" s="669"/>
      <c r="G563" s="545" t="s">
        <v>144</v>
      </c>
      <c r="H563" s="660"/>
      <c r="I563" s="660"/>
      <c r="J563" s="660"/>
      <c r="K563" s="660"/>
      <c r="L563" s="660"/>
      <c r="M563" s="660"/>
      <c r="N563" s="660"/>
      <c r="O563" s="660"/>
      <c r="P563" s="660"/>
      <c r="Q563" s="669"/>
      <c r="R563" s="239"/>
      <c r="S563" s="387"/>
      <c r="T563" s="388"/>
      <c r="U563" s="388"/>
      <c r="V563" s="389"/>
      <c r="W563" s="402"/>
      <c r="X563" s="403"/>
      <c r="Y563" s="403"/>
      <c r="Z563" s="361"/>
      <c r="AA563" s="362"/>
      <c r="AB563" s="363"/>
      <c r="AC563" s="176"/>
      <c r="AD563" s="176"/>
      <c r="AE563" s="176"/>
      <c r="AF563" s="176"/>
      <c r="AG563" s="176"/>
      <c r="AH563" s="176"/>
    </row>
    <row r="564" spans="1:34" ht="10.5" customHeight="1" x14ac:dyDescent="0.3">
      <c r="A564" s="670"/>
      <c r="B564" s="671"/>
      <c r="C564" s="671"/>
      <c r="D564" s="671"/>
      <c r="E564" s="671"/>
      <c r="F564" s="661"/>
      <c r="G564" s="429"/>
      <c r="H564" s="486"/>
      <c r="I564" s="486"/>
      <c r="J564" s="486"/>
      <c r="K564" s="486"/>
      <c r="L564" s="486"/>
      <c r="M564" s="486"/>
      <c r="N564" s="486"/>
      <c r="O564" s="486"/>
      <c r="P564" s="486"/>
      <c r="Q564" s="487"/>
      <c r="R564" s="104"/>
      <c r="S564" s="390"/>
      <c r="T564" s="391"/>
      <c r="U564" s="391"/>
      <c r="V564" s="392"/>
      <c r="W564" s="402"/>
      <c r="X564" s="403"/>
      <c r="Y564" s="403"/>
      <c r="Z564" s="364"/>
      <c r="AA564" s="365"/>
      <c r="AB564" s="366"/>
      <c r="AC564" s="176"/>
      <c r="AD564" s="176"/>
      <c r="AE564" s="176"/>
      <c r="AF564" s="176"/>
      <c r="AG564" s="176"/>
      <c r="AH564" s="176"/>
    </row>
    <row r="565" spans="1:34" ht="10.5" customHeight="1" x14ac:dyDescent="0.3">
      <c r="A565" s="670"/>
      <c r="B565" s="671"/>
      <c r="C565" s="671"/>
      <c r="D565" s="671"/>
      <c r="E565" s="671"/>
      <c r="F565" s="661"/>
      <c r="G565" s="220"/>
      <c r="H565" s="105"/>
      <c r="I565" s="224"/>
      <c r="J565" s="224"/>
      <c r="K565" s="224"/>
      <c r="L565" s="224"/>
      <c r="M565" s="224"/>
      <c r="N565" s="224"/>
      <c r="O565" s="224"/>
      <c r="P565" s="227"/>
      <c r="Q565" s="221"/>
      <c r="R565" s="104"/>
      <c r="S565" s="390"/>
      <c r="T565" s="391"/>
      <c r="U565" s="391"/>
      <c r="V565" s="392"/>
      <c r="W565" s="402"/>
      <c r="X565" s="403"/>
      <c r="Y565" s="403"/>
      <c r="Z565" s="364"/>
      <c r="AA565" s="365"/>
      <c r="AB565" s="366"/>
      <c r="AC565" s="176"/>
      <c r="AD565" s="176"/>
      <c r="AE565" s="176"/>
      <c r="AF565" s="176"/>
      <c r="AG565" s="176"/>
      <c r="AH565" s="176"/>
    </row>
    <row r="566" spans="1:34" ht="18" customHeight="1" x14ac:dyDescent="0.3">
      <c r="A566" s="670"/>
      <c r="B566" s="671"/>
      <c r="C566" s="671"/>
      <c r="D566" s="671"/>
      <c r="E566" s="671"/>
      <c r="F566" s="661"/>
      <c r="G566" s="220"/>
      <c r="H566" s="233"/>
      <c r="I566" s="488" t="s">
        <v>208</v>
      </c>
      <c r="J566" s="495"/>
      <c r="K566" s="495"/>
      <c r="L566" s="495"/>
      <c r="M566" s="222"/>
      <c r="N566" s="384" t="s">
        <v>68</v>
      </c>
      <c r="O566" s="386"/>
      <c r="P566" s="243"/>
      <c r="Q566" s="221"/>
      <c r="R566" s="104"/>
      <c r="S566" s="390"/>
      <c r="T566" s="391"/>
      <c r="U566" s="391"/>
      <c r="V566" s="392"/>
      <c r="W566" s="402"/>
      <c r="X566" s="403"/>
      <c r="Y566" s="403"/>
      <c r="Z566" s="364"/>
      <c r="AA566" s="365"/>
      <c r="AB566" s="366"/>
      <c r="AC566" s="176"/>
      <c r="AD566" s="176"/>
      <c r="AE566" s="176"/>
      <c r="AF566" s="176"/>
      <c r="AG566" s="176"/>
      <c r="AH566" s="176"/>
    </row>
    <row r="567" spans="1:34" ht="10.5" customHeight="1" x14ac:dyDescent="0.3">
      <c r="A567" s="670"/>
      <c r="B567" s="671"/>
      <c r="C567" s="671"/>
      <c r="D567" s="671"/>
      <c r="E567" s="671"/>
      <c r="F567" s="661"/>
      <c r="G567" s="220"/>
      <c r="H567" s="225"/>
      <c r="I567" s="217"/>
      <c r="J567" s="217"/>
      <c r="K567" s="217"/>
      <c r="L567" s="217"/>
      <c r="M567" s="217"/>
      <c r="N567" s="217"/>
      <c r="O567" s="217"/>
      <c r="P567" s="235"/>
      <c r="Q567" s="221"/>
      <c r="R567" s="104"/>
      <c r="S567" s="390"/>
      <c r="T567" s="391"/>
      <c r="U567" s="391"/>
      <c r="V567" s="392"/>
      <c r="W567" s="402"/>
      <c r="X567" s="403"/>
      <c r="Y567" s="403"/>
      <c r="Z567" s="364"/>
      <c r="AA567" s="365"/>
      <c r="AB567" s="366"/>
      <c r="AC567" s="176"/>
      <c r="AD567" s="176"/>
      <c r="AE567" s="176"/>
      <c r="AF567" s="176"/>
      <c r="AG567" s="176"/>
      <c r="AH567" s="176"/>
    </row>
    <row r="568" spans="1:34" ht="10.5" customHeight="1" x14ac:dyDescent="0.3">
      <c r="A568" s="670"/>
      <c r="B568" s="671"/>
      <c r="C568" s="671"/>
      <c r="D568" s="671"/>
      <c r="E568" s="671"/>
      <c r="F568" s="661"/>
      <c r="G568" s="220"/>
      <c r="H568" s="216"/>
      <c r="I568" s="216"/>
      <c r="J568" s="216"/>
      <c r="K568" s="216"/>
      <c r="L568" s="216"/>
      <c r="M568" s="216"/>
      <c r="N568" s="216"/>
      <c r="O568" s="216"/>
      <c r="P568" s="216"/>
      <c r="Q568" s="221"/>
      <c r="R568" s="104"/>
      <c r="S568" s="390"/>
      <c r="T568" s="391"/>
      <c r="U568" s="391"/>
      <c r="V568" s="392"/>
      <c r="W568" s="402"/>
      <c r="X568" s="403"/>
      <c r="Y568" s="403"/>
      <c r="Z568" s="364"/>
      <c r="AA568" s="365"/>
      <c r="AB568" s="366"/>
      <c r="AC568" s="176"/>
      <c r="AD568" s="176"/>
      <c r="AE568" s="176"/>
      <c r="AF568" s="176"/>
      <c r="AG568" s="176"/>
      <c r="AH568" s="176"/>
    </row>
    <row r="569" spans="1:34" ht="10.5" customHeight="1" x14ac:dyDescent="0.3">
      <c r="A569" s="670"/>
      <c r="B569" s="671"/>
      <c r="C569" s="671"/>
      <c r="D569" s="671"/>
      <c r="E569" s="671"/>
      <c r="F569" s="661"/>
      <c r="G569" s="220"/>
      <c r="H569" s="105"/>
      <c r="I569" s="224"/>
      <c r="J569" s="224"/>
      <c r="K569" s="224"/>
      <c r="L569" s="224"/>
      <c r="M569" s="224"/>
      <c r="N569" s="224"/>
      <c r="O569" s="224"/>
      <c r="P569" s="227"/>
      <c r="Q569" s="221"/>
      <c r="R569" s="104"/>
      <c r="S569" s="390"/>
      <c r="T569" s="391"/>
      <c r="U569" s="391"/>
      <c r="V569" s="392"/>
      <c r="W569" s="402"/>
      <c r="X569" s="403"/>
      <c r="Y569" s="403"/>
      <c r="Z569" s="364"/>
      <c r="AA569" s="365"/>
      <c r="AB569" s="366"/>
      <c r="AC569" s="176"/>
      <c r="AD569" s="176"/>
      <c r="AE569" s="176"/>
      <c r="AF569" s="176"/>
      <c r="AG569" s="176"/>
      <c r="AH569" s="176"/>
    </row>
    <row r="570" spans="1:34" ht="18" customHeight="1" x14ac:dyDescent="0.3">
      <c r="A570" s="670"/>
      <c r="B570" s="671"/>
      <c r="C570" s="671"/>
      <c r="D570" s="671"/>
      <c r="E570" s="671"/>
      <c r="F570" s="661"/>
      <c r="G570" s="220"/>
      <c r="H570" s="233"/>
      <c r="I570" s="488" t="s">
        <v>209</v>
      </c>
      <c r="J570" s="495"/>
      <c r="K570" s="495"/>
      <c r="L570" s="495"/>
      <c r="M570" s="222"/>
      <c r="N570" s="384" t="s">
        <v>68</v>
      </c>
      <c r="O570" s="386"/>
      <c r="P570" s="243"/>
      <c r="Q570" s="221"/>
      <c r="R570" s="104"/>
      <c r="S570" s="43"/>
      <c r="T570" s="370" t="s">
        <v>68</v>
      </c>
      <c r="U570" s="371"/>
      <c r="V570" s="50"/>
      <c r="W570" s="402"/>
      <c r="X570" s="403"/>
      <c r="Y570" s="403"/>
      <c r="Z570" s="364"/>
      <c r="AA570" s="365"/>
      <c r="AB570" s="366"/>
      <c r="AC570" s="176"/>
      <c r="AD570" s="176"/>
      <c r="AE570" s="176" t="str">
        <f>T570</f>
        <v>Select</v>
      </c>
      <c r="AF570" s="176" t="str">
        <f>T570</f>
        <v>Select</v>
      </c>
      <c r="AG570" s="176"/>
      <c r="AH570" s="176"/>
    </row>
    <row r="571" spans="1:34" ht="10.5" customHeight="1" x14ac:dyDescent="0.3">
      <c r="A571" s="670"/>
      <c r="B571" s="671"/>
      <c r="C571" s="671"/>
      <c r="D571" s="671"/>
      <c r="E571" s="671"/>
      <c r="F571" s="661"/>
      <c r="G571" s="220"/>
      <c r="H571" s="225"/>
      <c r="I571" s="217"/>
      <c r="J571" s="217"/>
      <c r="K571" s="217"/>
      <c r="L571" s="217"/>
      <c r="M571" s="217"/>
      <c r="N571" s="217"/>
      <c r="O571" s="217"/>
      <c r="P571" s="235"/>
      <c r="Q571" s="221"/>
      <c r="R571" s="104"/>
      <c r="S571" s="390"/>
      <c r="T571" s="391"/>
      <c r="U571" s="391"/>
      <c r="V571" s="392"/>
      <c r="W571" s="402"/>
      <c r="X571" s="403"/>
      <c r="Y571" s="403"/>
      <c r="Z571" s="364"/>
      <c r="AA571" s="365"/>
      <c r="AB571" s="366"/>
      <c r="AC571" s="176"/>
      <c r="AD571" s="176"/>
      <c r="AE571" s="176"/>
      <c r="AF571" s="176"/>
      <c r="AG571" s="176"/>
      <c r="AH571" s="176"/>
    </row>
    <row r="572" spans="1:34" ht="10.5" customHeight="1" x14ac:dyDescent="0.3">
      <c r="A572" s="670"/>
      <c r="B572" s="671"/>
      <c r="C572" s="671"/>
      <c r="D572" s="671"/>
      <c r="E572" s="671"/>
      <c r="F572" s="661"/>
      <c r="G572" s="220"/>
      <c r="H572" s="216"/>
      <c r="I572" s="216"/>
      <c r="J572" s="216"/>
      <c r="K572" s="216"/>
      <c r="L572" s="216"/>
      <c r="M572" s="216"/>
      <c r="N572" s="216"/>
      <c r="O572" s="216"/>
      <c r="P572" s="216"/>
      <c r="Q572" s="221"/>
      <c r="R572" s="104"/>
      <c r="S572" s="390"/>
      <c r="T572" s="391"/>
      <c r="U572" s="391"/>
      <c r="V572" s="392"/>
      <c r="W572" s="402"/>
      <c r="X572" s="403"/>
      <c r="Y572" s="403"/>
      <c r="Z572" s="364"/>
      <c r="AA572" s="365"/>
      <c r="AB572" s="366"/>
      <c r="AC572" s="176"/>
      <c r="AD572" s="176"/>
      <c r="AE572" s="176"/>
      <c r="AF572" s="176"/>
      <c r="AG572" s="176"/>
      <c r="AH572" s="176"/>
    </row>
    <row r="573" spans="1:34" ht="10.5" customHeight="1" x14ac:dyDescent="0.3">
      <c r="A573" s="670"/>
      <c r="B573" s="671"/>
      <c r="C573" s="671"/>
      <c r="D573" s="671"/>
      <c r="E573" s="671"/>
      <c r="F573" s="661"/>
      <c r="G573" s="220"/>
      <c r="H573" s="105"/>
      <c r="I573" s="224"/>
      <c r="J573" s="224"/>
      <c r="K573" s="224"/>
      <c r="L573" s="224"/>
      <c r="M573" s="224"/>
      <c r="N573" s="224"/>
      <c r="O573" s="224"/>
      <c r="P573" s="227"/>
      <c r="Q573" s="221"/>
      <c r="R573" s="104"/>
      <c r="S573" s="390"/>
      <c r="T573" s="391"/>
      <c r="U573" s="391"/>
      <c r="V573" s="392"/>
      <c r="W573" s="402"/>
      <c r="X573" s="403"/>
      <c r="Y573" s="403"/>
      <c r="Z573" s="364"/>
      <c r="AA573" s="365"/>
      <c r="AB573" s="366"/>
      <c r="AC573" s="176"/>
      <c r="AD573" s="176"/>
      <c r="AE573" s="176"/>
      <c r="AF573" s="176"/>
      <c r="AG573" s="176"/>
      <c r="AH573" s="176"/>
    </row>
    <row r="574" spans="1:34" ht="18" customHeight="1" x14ac:dyDescent="0.3">
      <c r="A574" s="670"/>
      <c r="B574" s="671"/>
      <c r="C574" s="671"/>
      <c r="D574" s="671"/>
      <c r="E574" s="671"/>
      <c r="F574" s="661"/>
      <c r="G574" s="220"/>
      <c r="H574" s="233"/>
      <c r="I574" s="488" t="s">
        <v>210</v>
      </c>
      <c r="J574" s="495"/>
      <c r="K574" s="495"/>
      <c r="L574" s="495"/>
      <c r="M574" s="222"/>
      <c r="N574" s="384" t="s">
        <v>68</v>
      </c>
      <c r="O574" s="386"/>
      <c r="P574" s="243"/>
      <c r="Q574" s="221"/>
      <c r="R574" s="104"/>
      <c r="S574" s="390"/>
      <c r="T574" s="391"/>
      <c r="U574" s="391"/>
      <c r="V574" s="392"/>
      <c r="W574" s="402"/>
      <c r="X574" s="403"/>
      <c r="Y574" s="403"/>
      <c r="Z574" s="364"/>
      <c r="AA574" s="365"/>
      <c r="AB574" s="366"/>
      <c r="AC574" s="176"/>
      <c r="AD574" s="176"/>
      <c r="AE574" s="176"/>
      <c r="AF574" s="176"/>
      <c r="AG574" s="176"/>
      <c r="AH574" s="176"/>
    </row>
    <row r="575" spans="1:34" ht="10.5" customHeight="1" x14ac:dyDescent="0.3">
      <c r="A575" s="670"/>
      <c r="B575" s="671"/>
      <c r="C575" s="671"/>
      <c r="D575" s="671"/>
      <c r="E575" s="671"/>
      <c r="F575" s="661"/>
      <c r="G575" s="220"/>
      <c r="H575" s="225"/>
      <c r="I575" s="217"/>
      <c r="J575" s="217"/>
      <c r="K575" s="217"/>
      <c r="L575" s="217"/>
      <c r="M575" s="217"/>
      <c r="N575" s="217"/>
      <c r="O575" s="217"/>
      <c r="P575" s="235"/>
      <c r="Q575" s="221"/>
      <c r="R575" s="104"/>
      <c r="S575" s="390"/>
      <c r="T575" s="391"/>
      <c r="U575" s="391"/>
      <c r="V575" s="392"/>
      <c r="W575" s="402"/>
      <c r="X575" s="403"/>
      <c r="Y575" s="403"/>
      <c r="Z575" s="364"/>
      <c r="AA575" s="365"/>
      <c r="AB575" s="366"/>
      <c r="AC575" s="176"/>
      <c r="AD575" s="176"/>
      <c r="AE575" s="176"/>
      <c r="AF575" s="176"/>
      <c r="AG575" s="176"/>
      <c r="AH575" s="176"/>
    </row>
    <row r="576" spans="1:34" ht="10.5" customHeight="1" x14ac:dyDescent="0.3">
      <c r="A576" s="670"/>
      <c r="B576" s="671"/>
      <c r="C576" s="671"/>
      <c r="D576" s="671"/>
      <c r="E576" s="671"/>
      <c r="F576" s="661"/>
      <c r="G576" s="212"/>
      <c r="H576" s="213"/>
      <c r="I576" s="213"/>
      <c r="J576" s="213"/>
      <c r="K576" s="213"/>
      <c r="L576" s="213"/>
      <c r="M576" s="213"/>
      <c r="N576" s="213"/>
      <c r="O576" s="213"/>
      <c r="P576" s="213"/>
      <c r="Q576" s="214"/>
      <c r="R576" s="104"/>
      <c r="S576" s="393"/>
      <c r="T576" s="394"/>
      <c r="U576" s="394"/>
      <c r="V576" s="395"/>
      <c r="W576" s="402"/>
      <c r="X576" s="403"/>
      <c r="Y576" s="403"/>
      <c r="Z576" s="367"/>
      <c r="AA576" s="368"/>
      <c r="AB576" s="369"/>
      <c r="AC576" s="176"/>
      <c r="AD576" s="176"/>
      <c r="AE576" s="176"/>
      <c r="AF576" s="176"/>
      <c r="AG576" s="176"/>
      <c r="AH576" s="176"/>
    </row>
    <row r="577" spans="1:34" ht="18" customHeight="1" x14ac:dyDescent="0.3">
      <c r="A577" s="451" t="str">
        <f>HYPERLINK("http://sdlegislature.gov/Rules/DisplayRule.aspx?Rule=24:05:27:01.03","Accommodations/Modifications
(24:05:27:01.03)")</f>
        <v>Accommodations/Modifications
(24:05:27:01.03)</v>
      </c>
      <c r="B577" s="660"/>
      <c r="C577" s="660"/>
      <c r="D577" s="660"/>
      <c r="E577" s="660"/>
      <c r="F577" s="669"/>
      <c r="G577" s="864" t="s">
        <v>144</v>
      </c>
      <c r="H577" s="817"/>
      <c r="I577" s="817"/>
      <c r="J577" s="817"/>
      <c r="K577" s="817"/>
      <c r="L577" s="817"/>
      <c r="M577" s="817"/>
      <c r="N577" s="817"/>
      <c r="O577" s="817"/>
      <c r="P577" s="817"/>
      <c r="Q577" s="672"/>
      <c r="R577" s="4"/>
      <c r="S577" s="387"/>
      <c r="T577" s="388"/>
      <c r="U577" s="388"/>
      <c r="V577" s="389"/>
      <c r="W577" s="403"/>
      <c r="X577" s="403"/>
      <c r="Y577" s="403"/>
      <c r="Z577" s="361"/>
      <c r="AA577" s="362"/>
      <c r="AB577" s="363"/>
      <c r="AC577" s="176"/>
      <c r="AD577" s="176"/>
      <c r="AE577" s="176"/>
      <c r="AF577" s="176"/>
      <c r="AG577" s="176"/>
      <c r="AH577" s="176"/>
    </row>
    <row r="578" spans="1:34" ht="10.5" customHeight="1" x14ac:dyDescent="0.3">
      <c r="A578" s="670"/>
      <c r="B578" s="671"/>
      <c r="C578" s="671"/>
      <c r="D578" s="671"/>
      <c r="E578" s="671"/>
      <c r="F578" s="672"/>
      <c r="G578" s="429"/>
      <c r="H578" s="486"/>
      <c r="I578" s="486"/>
      <c r="J578" s="486"/>
      <c r="K578" s="486"/>
      <c r="L578" s="486"/>
      <c r="M578" s="486"/>
      <c r="N578" s="486"/>
      <c r="O578" s="486"/>
      <c r="P578" s="486"/>
      <c r="Q578" s="487"/>
      <c r="R578" s="4"/>
      <c r="S578" s="390"/>
      <c r="T578" s="391"/>
      <c r="U578" s="391"/>
      <c r="V578" s="392"/>
      <c r="W578" s="403"/>
      <c r="X578" s="403"/>
      <c r="Y578" s="403"/>
      <c r="Z578" s="364"/>
      <c r="AA578" s="365"/>
      <c r="AB578" s="366"/>
      <c r="AC578" s="176"/>
      <c r="AD578" s="176"/>
      <c r="AE578" s="176"/>
      <c r="AF578" s="176"/>
      <c r="AG578" s="176"/>
      <c r="AH578" s="176"/>
    </row>
    <row r="579" spans="1:34" ht="10.5" customHeight="1" x14ac:dyDescent="0.3">
      <c r="A579" s="670"/>
      <c r="B579" s="671"/>
      <c r="C579" s="671"/>
      <c r="D579" s="671"/>
      <c r="E579" s="671"/>
      <c r="F579" s="672"/>
      <c r="G579" s="220"/>
      <c r="H579" s="105"/>
      <c r="I579" s="224"/>
      <c r="J579" s="224"/>
      <c r="K579" s="224"/>
      <c r="L579" s="224"/>
      <c r="M579" s="224"/>
      <c r="N579" s="224"/>
      <c r="O579" s="224"/>
      <c r="P579" s="227"/>
      <c r="Q579" s="221"/>
      <c r="R579" s="91"/>
      <c r="S579" s="390"/>
      <c r="T579" s="391"/>
      <c r="U579" s="391"/>
      <c r="V579" s="392"/>
      <c r="W579" s="403"/>
      <c r="X579" s="403"/>
      <c r="Y579" s="403"/>
      <c r="Z579" s="364"/>
      <c r="AA579" s="365"/>
      <c r="AB579" s="366"/>
      <c r="AC579" s="176"/>
      <c r="AD579" s="176"/>
      <c r="AE579" s="176"/>
      <c r="AF579" s="176"/>
      <c r="AG579" s="176"/>
      <c r="AH579" s="176"/>
    </row>
    <row r="580" spans="1:34" ht="18" customHeight="1" x14ac:dyDescent="0.3">
      <c r="A580" s="670"/>
      <c r="B580" s="671"/>
      <c r="C580" s="671"/>
      <c r="D580" s="671"/>
      <c r="E580" s="671"/>
      <c r="F580" s="672"/>
      <c r="G580" s="220"/>
      <c r="H580" s="233"/>
      <c r="I580" s="488" t="s">
        <v>211</v>
      </c>
      <c r="J580" s="495"/>
      <c r="K580" s="495"/>
      <c r="L580" s="495"/>
      <c r="M580" s="222"/>
      <c r="N580" s="384" t="s">
        <v>68</v>
      </c>
      <c r="O580" s="386"/>
      <c r="P580" s="243"/>
      <c r="Q580" s="221"/>
      <c r="R580" s="91"/>
      <c r="S580" s="390"/>
      <c r="T580" s="391"/>
      <c r="U580" s="391"/>
      <c r="V580" s="392"/>
      <c r="W580" s="403"/>
      <c r="X580" s="403"/>
      <c r="Y580" s="403"/>
      <c r="Z580" s="364"/>
      <c r="AA580" s="365"/>
      <c r="AB580" s="366"/>
      <c r="AC580" s="176"/>
      <c r="AD580" s="176"/>
      <c r="AE580" s="176"/>
      <c r="AF580" s="176"/>
      <c r="AG580" s="176"/>
      <c r="AH580" s="176"/>
    </row>
    <row r="581" spans="1:34" ht="10.5" customHeight="1" x14ac:dyDescent="0.3">
      <c r="A581" s="670"/>
      <c r="B581" s="671"/>
      <c r="C581" s="671"/>
      <c r="D581" s="671"/>
      <c r="E581" s="671"/>
      <c r="F581" s="672"/>
      <c r="G581" s="220"/>
      <c r="H581" s="225"/>
      <c r="I581" s="217"/>
      <c r="J581" s="217"/>
      <c r="K581" s="217"/>
      <c r="L581" s="217"/>
      <c r="M581" s="217"/>
      <c r="N581" s="217"/>
      <c r="O581" s="217"/>
      <c r="P581" s="235"/>
      <c r="Q581" s="221"/>
      <c r="R581" s="91"/>
      <c r="S581" s="390"/>
      <c r="T581" s="391"/>
      <c r="U581" s="391"/>
      <c r="V581" s="392"/>
      <c r="W581" s="403"/>
      <c r="X581" s="403"/>
      <c r="Y581" s="403"/>
      <c r="Z581" s="364"/>
      <c r="AA581" s="365"/>
      <c r="AB581" s="366"/>
      <c r="AC581" s="176"/>
      <c r="AD581" s="176"/>
      <c r="AE581" s="176"/>
      <c r="AF581" s="176"/>
      <c r="AG581" s="176"/>
      <c r="AH581" s="176"/>
    </row>
    <row r="582" spans="1:34" ht="10.5" customHeight="1" x14ac:dyDescent="0.3">
      <c r="A582" s="670"/>
      <c r="B582" s="671"/>
      <c r="C582" s="671"/>
      <c r="D582" s="671"/>
      <c r="E582" s="671"/>
      <c r="F582" s="672"/>
      <c r="G582" s="220"/>
      <c r="H582" s="216"/>
      <c r="I582" s="216"/>
      <c r="J582" s="216"/>
      <c r="K582" s="216"/>
      <c r="L582" s="216"/>
      <c r="M582" s="216"/>
      <c r="N582" s="216"/>
      <c r="O582" s="216"/>
      <c r="P582" s="216"/>
      <c r="Q582" s="221"/>
      <c r="R582" s="91"/>
      <c r="S582" s="390"/>
      <c r="T582" s="391"/>
      <c r="U582" s="391"/>
      <c r="V582" s="392"/>
      <c r="W582" s="403"/>
      <c r="X582" s="403"/>
      <c r="Y582" s="403"/>
      <c r="Z582" s="364"/>
      <c r="AA582" s="365"/>
      <c r="AB582" s="366"/>
      <c r="AC582" s="176"/>
      <c r="AD582" s="176"/>
      <c r="AE582" s="176"/>
      <c r="AF582" s="176"/>
      <c r="AG582" s="176"/>
      <c r="AH582" s="176"/>
    </row>
    <row r="583" spans="1:34" ht="10.5" customHeight="1" x14ac:dyDescent="0.3">
      <c r="A583" s="670"/>
      <c r="B583" s="671"/>
      <c r="C583" s="671"/>
      <c r="D583" s="671"/>
      <c r="E583" s="671"/>
      <c r="F583" s="672"/>
      <c r="G583" s="220"/>
      <c r="H583" s="105"/>
      <c r="I583" s="224"/>
      <c r="J583" s="224"/>
      <c r="K583" s="224"/>
      <c r="L583" s="224"/>
      <c r="M583" s="224"/>
      <c r="N583" s="224"/>
      <c r="O583" s="224"/>
      <c r="P583" s="227"/>
      <c r="Q583" s="221"/>
      <c r="R583" s="91"/>
      <c r="S583" s="390"/>
      <c r="T583" s="391"/>
      <c r="U583" s="391"/>
      <c r="V583" s="392"/>
      <c r="W583" s="403"/>
      <c r="X583" s="403"/>
      <c r="Y583" s="403"/>
      <c r="Z583" s="364"/>
      <c r="AA583" s="365"/>
      <c r="AB583" s="366"/>
      <c r="AC583" s="176"/>
      <c r="AD583" s="176"/>
      <c r="AE583" s="176"/>
      <c r="AF583" s="176"/>
      <c r="AG583" s="176"/>
      <c r="AH583" s="176"/>
    </row>
    <row r="584" spans="1:34" ht="18" customHeight="1" x14ac:dyDescent="0.3">
      <c r="A584" s="670"/>
      <c r="B584" s="671"/>
      <c r="C584" s="671"/>
      <c r="D584" s="671"/>
      <c r="E584" s="671"/>
      <c r="F584" s="672"/>
      <c r="G584" s="220"/>
      <c r="H584" s="233"/>
      <c r="I584" s="488" t="s">
        <v>212</v>
      </c>
      <c r="J584" s="495"/>
      <c r="K584" s="495"/>
      <c r="L584" s="495"/>
      <c r="M584" s="222"/>
      <c r="N584" s="384" t="s">
        <v>68</v>
      </c>
      <c r="O584" s="386"/>
      <c r="P584" s="243"/>
      <c r="Q584" s="221"/>
      <c r="R584" s="91"/>
      <c r="S584" s="43"/>
      <c r="T584" s="370" t="s">
        <v>68</v>
      </c>
      <c r="U584" s="371"/>
      <c r="V584" s="50"/>
      <c r="W584" s="403"/>
      <c r="X584" s="403"/>
      <c r="Y584" s="403"/>
      <c r="Z584" s="364"/>
      <c r="AA584" s="365"/>
      <c r="AB584" s="366"/>
      <c r="AC584" s="176"/>
      <c r="AD584" s="176"/>
      <c r="AE584" s="176" t="str">
        <f>T584</f>
        <v>Select</v>
      </c>
      <c r="AF584" s="176" t="str">
        <f>T584</f>
        <v>Select</v>
      </c>
      <c r="AG584" s="176"/>
      <c r="AH584" s="176"/>
    </row>
    <row r="585" spans="1:34" ht="10.5" customHeight="1" x14ac:dyDescent="0.3">
      <c r="A585" s="670"/>
      <c r="B585" s="671"/>
      <c r="C585" s="671"/>
      <c r="D585" s="671"/>
      <c r="E585" s="671"/>
      <c r="F585" s="672"/>
      <c r="G585" s="220"/>
      <c r="H585" s="225"/>
      <c r="I585" s="217"/>
      <c r="J585" s="217"/>
      <c r="K585" s="217"/>
      <c r="L585" s="217"/>
      <c r="M585" s="217"/>
      <c r="N585" s="217"/>
      <c r="O585" s="217"/>
      <c r="P585" s="235"/>
      <c r="Q585" s="221"/>
      <c r="R585" s="91"/>
      <c r="S585" s="396"/>
      <c r="T585" s="391"/>
      <c r="U585" s="391"/>
      <c r="V585" s="392"/>
      <c r="W585" s="403"/>
      <c r="X585" s="403"/>
      <c r="Y585" s="403"/>
      <c r="Z585" s="364"/>
      <c r="AA585" s="365"/>
      <c r="AB585" s="366"/>
      <c r="AC585" s="176"/>
      <c r="AD585" s="176"/>
      <c r="AE585" s="176"/>
      <c r="AF585" s="176"/>
      <c r="AG585" s="176"/>
      <c r="AH585" s="176"/>
    </row>
    <row r="586" spans="1:34" ht="10.5" customHeight="1" x14ac:dyDescent="0.3">
      <c r="A586" s="670"/>
      <c r="B586" s="671"/>
      <c r="C586" s="671"/>
      <c r="D586" s="671"/>
      <c r="E586" s="671"/>
      <c r="F586" s="672"/>
      <c r="G586" s="220"/>
      <c r="H586" s="216"/>
      <c r="I586" s="216"/>
      <c r="J586" s="216"/>
      <c r="K586" s="216"/>
      <c r="L586" s="216"/>
      <c r="M586" s="216"/>
      <c r="N586" s="216"/>
      <c r="O586" s="216"/>
      <c r="P586" s="216"/>
      <c r="Q586" s="221"/>
      <c r="R586" s="91"/>
      <c r="S586" s="396"/>
      <c r="T586" s="391"/>
      <c r="U586" s="391"/>
      <c r="V586" s="392"/>
      <c r="W586" s="403"/>
      <c r="X586" s="403"/>
      <c r="Y586" s="403"/>
      <c r="Z586" s="364"/>
      <c r="AA586" s="365"/>
      <c r="AB586" s="366"/>
      <c r="AC586" s="176"/>
      <c r="AD586" s="176"/>
      <c r="AE586" s="176"/>
      <c r="AF586" s="176"/>
      <c r="AG586" s="176"/>
      <c r="AH586" s="176"/>
    </row>
    <row r="587" spans="1:34" ht="10.5" customHeight="1" x14ac:dyDescent="0.3">
      <c r="A587" s="670"/>
      <c r="B587" s="671"/>
      <c r="C587" s="671"/>
      <c r="D587" s="671"/>
      <c r="E587" s="671"/>
      <c r="F587" s="672"/>
      <c r="G587" s="220"/>
      <c r="H587" s="105"/>
      <c r="I587" s="224"/>
      <c r="J587" s="224"/>
      <c r="K587" s="224"/>
      <c r="L587" s="224"/>
      <c r="M587" s="224"/>
      <c r="N587" s="224"/>
      <c r="O587" s="224"/>
      <c r="P587" s="227"/>
      <c r="Q587" s="221"/>
      <c r="R587" s="91"/>
      <c r="S587" s="396"/>
      <c r="T587" s="391"/>
      <c r="U587" s="391"/>
      <c r="V587" s="392"/>
      <c r="W587" s="403"/>
      <c r="X587" s="403"/>
      <c r="Y587" s="403"/>
      <c r="Z587" s="364"/>
      <c r="AA587" s="365"/>
      <c r="AB587" s="366"/>
      <c r="AC587" s="176"/>
      <c r="AD587" s="176"/>
      <c r="AE587" s="176"/>
      <c r="AF587" s="176"/>
      <c r="AG587" s="176"/>
      <c r="AH587" s="176"/>
    </row>
    <row r="588" spans="1:34" ht="18" customHeight="1" x14ac:dyDescent="0.3">
      <c r="A588" s="670"/>
      <c r="B588" s="671"/>
      <c r="C588" s="671"/>
      <c r="D588" s="671"/>
      <c r="E588" s="671"/>
      <c r="F588" s="672"/>
      <c r="G588" s="220"/>
      <c r="H588" s="233"/>
      <c r="I588" s="488" t="s">
        <v>213</v>
      </c>
      <c r="J588" s="495"/>
      <c r="K588" s="495"/>
      <c r="L588" s="495"/>
      <c r="M588" s="222"/>
      <c r="N588" s="384" t="s">
        <v>68</v>
      </c>
      <c r="O588" s="386"/>
      <c r="P588" s="243"/>
      <c r="Q588" s="221"/>
      <c r="R588" s="91"/>
      <c r="S588" s="396"/>
      <c r="T588" s="391"/>
      <c r="U588" s="391"/>
      <c r="V588" s="392"/>
      <c r="W588" s="403"/>
      <c r="X588" s="403"/>
      <c r="Y588" s="403"/>
      <c r="Z588" s="364"/>
      <c r="AA588" s="365"/>
      <c r="AB588" s="366"/>
      <c r="AC588" s="176"/>
      <c r="AD588" s="176"/>
      <c r="AE588" s="176"/>
      <c r="AF588" s="176"/>
      <c r="AG588" s="176"/>
      <c r="AH588" s="176"/>
    </row>
    <row r="589" spans="1:34" ht="10.5" customHeight="1" x14ac:dyDescent="0.3">
      <c r="A589" s="670"/>
      <c r="B589" s="671"/>
      <c r="C589" s="671"/>
      <c r="D589" s="671"/>
      <c r="E589" s="671"/>
      <c r="F589" s="672"/>
      <c r="G589" s="220"/>
      <c r="H589" s="225"/>
      <c r="I589" s="217"/>
      <c r="J589" s="217"/>
      <c r="K589" s="217"/>
      <c r="L589" s="217"/>
      <c r="M589" s="217"/>
      <c r="N589" s="217"/>
      <c r="O589" s="217"/>
      <c r="P589" s="235"/>
      <c r="Q589" s="221"/>
      <c r="R589" s="91"/>
      <c r="S589" s="396"/>
      <c r="T589" s="391"/>
      <c r="U589" s="391"/>
      <c r="V589" s="392"/>
      <c r="W589" s="403"/>
      <c r="X589" s="403"/>
      <c r="Y589" s="403"/>
      <c r="Z589" s="364"/>
      <c r="AA589" s="365"/>
      <c r="AB589" s="366"/>
      <c r="AC589" s="176"/>
      <c r="AD589" s="176"/>
      <c r="AE589" s="176"/>
      <c r="AF589" s="176"/>
      <c r="AG589" s="176"/>
      <c r="AH589" s="176"/>
    </row>
    <row r="590" spans="1:34" ht="10.5" customHeight="1" x14ac:dyDescent="0.3">
      <c r="A590" s="673"/>
      <c r="B590" s="674"/>
      <c r="C590" s="674"/>
      <c r="D590" s="674"/>
      <c r="E590" s="674"/>
      <c r="F590" s="675"/>
      <c r="G590" s="212"/>
      <c r="H590" s="213"/>
      <c r="I590" s="213"/>
      <c r="J590" s="213"/>
      <c r="K590" s="213"/>
      <c r="L590" s="213"/>
      <c r="M590" s="213"/>
      <c r="N590" s="213"/>
      <c r="O590" s="213"/>
      <c r="P590" s="213"/>
      <c r="Q590" s="214"/>
      <c r="R590" s="4"/>
      <c r="S590" s="396"/>
      <c r="T590" s="391"/>
      <c r="U590" s="391"/>
      <c r="V590" s="392"/>
      <c r="W590" s="403"/>
      <c r="X590" s="403"/>
      <c r="Y590" s="403"/>
      <c r="Z590" s="364"/>
      <c r="AA590" s="365"/>
      <c r="AB590" s="366"/>
      <c r="AC590" s="176"/>
      <c r="AD590" s="176"/>
      <c r="AE590" s="176"/>
      <c r="AF590" s="176"/>
      <c r="AG590" s="176"/>
      <c r="AH590" s="176"/>
    </row>
    <row r="591" spans="1:34" ht="18" customHeight="1" x14ac:dyDescent="0.3">
      <c r="A591" s="860"/>
      <c r="B591" s="661"/>
      <c r="C591" s="661"/>
      <c r="D591" s="661"/>
      <c r="E591" s="661"/>
      <c r="F591" s="661"/>
      <c r="G591" s="661"/>
      <c r="H591" s="661"/>
      <c r="I591" s="661"/>
      <c r="J591" s="661"/>
      <c r="K591" s="661"/>
      <c r="L591" s="661"/>
      <c r="M591" s="661"/>
      <c r="N591" s="661"/>
      <c r="O591" s="661"/>
      <c r="P591" s="661"/>
      <c r="Q591" s="661"/>
      <c r="R591" s="672"/>
      <c r="S591" s="397"/>
      <c r="T591" s="398"/>
      <c r="U591" s="398"/>
      <c r="V591" s="399"/>
      <c r="W591" s="403"/>
      <c r="X591" s="403"/>
      <c r="Y591" s="403"/>
      <c r="Z591" s="367"/>
      <c r="AA591" s="368"/>
      <c r="AB591" s="369"/>
      <c r="AC591" s="176"/>
      <c r="AD591" s="176">
        <f>AE591+AF591</f>
        <v>0</v>
      </c>
      <c r="AE591" s="182">
        <f>COUNTIF(AE272:AE590,"Yes")*3</f>
        <v>0</v>
      </c>
      <c r="AF591" s="182">
        <f>COUNTIF(AE272:AE590,"No")*3</f>
        <v>0</v>
      </c>
      <c r="AG591" s="176"/>
      <c r="AH591" s="176"/>
    </row>
    <row r="592" spans="1:34" ht="18" customHeight="1" x14ac:dyDescent="0.3">
      <c r="A592" s="861" t="s">
        <v>214</v>
      </c>
      <c r="B592" s="862"/>
      <c r="C592" s="862"/>
      <c r="D592" s="862"/>
      <c r="E592" s="862"/>
      <c r="F592" s="862"/>
      <c r="G592" s="862"/>
      <c r="H592" s="862"/>
      <c r="I592" s="862"/>
      <c r="J592" s="862"/>
      <c r="K592" s="862"/>
      <c r="L592" s="862"/>
      <c r="M592" s="862"/>
      <c r="N592" s="862"/>
      <c r="O592" s="862"/>
      <c r="P592" s="862"/>
      <c r="Q592" s="862"/>
      <c r="R592" s="10"/>
      <c r="S592" s="665" t="str">
        <f>IFERROR(AE636/AD636,"N/A")</f>
        <v>N/A</v>
      </c>
      <c r="T592" s="666"/>
      <c r="U592" s="667"/>
      <c r="V592" s="668"/>
      <c r="W592" s="406"/>
      <c r="X592" s="407"/>
      <c r="Y592" s="407"/>
      <c r="Z592" s="408"/>
      <c r="AA592" s="409"/>
      <c r="AB592" s="410"/>
      <c r="AC592" s="176"/>
      <c r="AD592" s="176"/>
      <c r="AE592" s="176"/>
      <c r="AF592" s="176"/>
      <c r="AG592" s="176"/>
      <c r="AH592" s="176"/>
    </row>
    <row r="593" spans="1:44" ht="18" customHeight="1" x14ac:dyDescent="0.3">
      <c r="A593" s="812" t="str">
        <f>HYPERLINK("http://sdlegislature.gov/Rules/DisplayRule.aspx?Rule=24:05:27:01.02","Considerations
(24:05:27:01.02)")</f>
        <v>Considerations
(24:05:27:01.02)</v>
      </c>
      <c r="B593" s="660"/>
      <c r="C593" s="660"/>
      <c r="D593" s="660"/>
      <c r="E593" s="660"/>
      <c r="F593" s="669"/>
      <c r="G593" s="545" t="s">
        <v>88</v>
      </c>
      <c r="H593" s="546"/>
      <c r="I593" s="546"/>
      <c r="J593" s="546"/>
      <c r="K593" s="546"/>
      <c r="L593" s="546"/>
      <c r="M593" s="546"/>
      <c r="N593" s="546"/>
      <c r="O593" s="546"/>
      <c r="P593" s="546"/>
      <c r="Q593" s="547"/>
      <c r="R593" s="863"/>
      <c r="S593" s="32"/>
      <c r="T593" s="33"/>
      <c r="U593" s="33"/>
      <c r="V593" s="34"/>
      <c r="W593" s="402"/>
      <c r="X593" s="403"/>
      <c r="Y593" s="403"/>
      <c r="Z593" s="361"/>
      <c r="AA593" s="362"/>
      <c r="AB593" s="363"/>
      <c r="AC593" s="176"/>
      <c r="AD593" s="176"/>
      <c r="AE593" s="176"/>
      <c r="AF593" s="176"/>
      <c r="AG593" s="176"/>
      <c r="AH593" s="176"/>
      <c r="AO593" s="223"/>
      <c r="AP593" s="223"/>
      <c r="AQ593" s="223"/>
      <c r="AR593" s="223"/>
    </row>
    <row r="594" spans="1:44" ht="10.5" customHeight="1" x14ac:dyDescent="0.3">
      <c r="A594" s="816"/>
      <c r="B594" s="817"/>
      <c r="C594" s="817"/>
      <c r="D594" s="817"/>
      <c r="E594" s="817"/>
      <c r="F594" s="661"/>
      <c r="G594" s="80"/>
      <c r="H594" s="85"/>
      <c r="I594" s="85"/>
      <c r="J594" s="85"/>
      <c r="K594" s="85"/>
      <c r="L594" s="85"/>
      <c r="M594" s="85"/>
      <c r="N594" s="85"/>
      <c r="O594" s="85"/>
      <c r="P594" s="85"/>
      <c r="Q594" s="84"/>
      <c r="R594" s="661"/>
      <c r="S594" s="153"/>
      <c r="T594" s="97"/>
      <c r="U594" s="97"/>
      <c r="V594" s="98"/>
      <c r="W594" s="402"/>
      <c r="X594" s="403"/>
      <c r="Y594" s="403"/>
      <c r="Z594" s="364"/>
      <c r="AA594" s="365"/>
      <c r="AB594" s="366"/>
      <c r="AC594" s="176"/>
      <c r="AD594" s="176"/>
      <c r="AE594" s="176"/>
      <c r="AF594" s="176"/>
      <c r="AG594" s="176"/>
      <c r="AH594" s="176"/>
      <c r="AO594" s="223"/>
      <c r="AP594" s="223"/>
      <c r="AQ594" s="223"/>
      <c r="AR594" s="223"/>
    </row>
    <row r="595" spans="1:44" ht="18" customHeight="1" x14ac:dyDescent="0.3">
      <c r="A595" s="816"/>
      <c r="B595" s="817"/>
      <c r="C595" s="817"/>
      <c r="D595" s="817"/>
      <c r="E595" s="817"/>
      <c r="F595" s="661"/>
      <c r="G595" s="81"/>
      <c r="H595" s="541" t="s">
        <v>215</v>
      </c>
      <c r="I595" s="466"/>
      <c r="J595" s="466"/>
      <c r="K595" s="467"/>
      <c r="L595" s="82"/>
      <c r="M595" s="541" t="s">
        <v>216</v>
      </c>
      <c r="N595" s="466"/>
      <c r="O595" s="466"/>
      <c r="P595" s="467"/>
      <c r="Q595" s="83"/>
      <c r="R595" s="661"/>
      <c r="S595" s="153"/>
      <c r="T595" s="97"/>
      <c r="U595" s="97"/>
      <c r="V595" s="98"/>
      <c r="W595" s="402"/>
      <c r="X595" s="403"/>
      <c r="Y595" s="403"/>
      <c r="Z595" s="364"/>
      <c r="AA595" s="365"/>
      <c r="AB595" s="366"/>
      <c r="AC595" s="176"/>
      <c r="AD595" s="176"/>
      <c r="AE595" s="176"/>
      <c r="AF595" s="176"/>
      <c r="AG595" s="182"/>
      <c r="AH595" s="176"/>
      <c r="AO595" s="223"/>
      <c r="AP595" s="223"/>
      <c r="AQ595" s="223"/>
      <c r="AR595" s="223"/>
    </row>
    <row r="596" spans="1:44" ht="18" customHeight="1" x14ac:dyDescent="0.3">
      <c r="A596" s="816"/>
      <c r="B596" s="817"/>
      <c r="C596" s="817"/>
      <c r="D596" s="817"/>
      <c r="E596" s="817"/>
      <c r="F596" s="661"/>
      <c r="G596" s="81"/>
      <c r="H596" s="468"/>
      <c r="I596" s="469"/>
      <c r="J596" s="469"/>
      <c r="K596" s="470"/>
      <c r="L596" s="82"/>
      <c r="M596" s="468"/>
      <c r="N596" s="469"/>
      <c r="O596" s="469"/>
      <c r="P596" s="470"/>
      <c r="Q596" s="83"/>
      <c r="R596" s="661"/>
      <c r="S596" s="153"/>
      <c r="T596" s="97"/>
      <c r="U596" s="97"/>
      <c r="V596" s="98"/>
      <c r="W596" s="402"/>
      <c r="X596" s="403"/>
      <c r="Y596" s="403"/>
      <c r="Z596" s="364"/>
      <c r="AA596" s="365"/>
      <c r="AB596" s="366"/>
      <c r="AC596" s="176"/>
      <c r="AD596" s="176"/>
      <c r="AE596" s="176"/>
      <c r="AF596" s="176"/>
      <c r="AG596" s="176"/>
      <c r="AH596" s="176"/>
      <c r="AO596" s="223"/>
      <c r="AP596" s="223"/>
      <c r="AQ596" s="223"/>
      <c r="AR596" s="223"/>
    </row>
    <row r="597" spans="1:44" ht="18" customHeight="1" x14ac:dyDescent="0.3">
      <c r="A597" s="816"/>
      <c r="B597" s="817"/>
      <c r="C597" s="817"/>
      <c r="D597" s="817"/>
      <c r="E597" s="817"/>
      <c r="F597" s="661"/>
      <c r="G597" s="81"/>
      <c r="H597" s="52"/>
      <c r="I597" s="384" t="s">
        <v>68</v>
      </c>
      <c r="J597" s="386"/>
      <c r="K597" s="29"/>
      <c r="L597" s="82"/>
      <c r="M597" s="52"/>
      <c r="N597" s="384" t="s">
        <v>68</v>
      </c>
      <c r="O597" s="386"/>
      <c r="P597" s="29"/>
      <c r="Q597" s="83"/>
      <c r="R597" s="661"/>
      <c r="S597" s="153"/>
      <c r="T597" s="97"/>
      <c r="U597" s="97"/>
      <c r="V597" s="98"/>
      <c r="W597" s="402"/>
      <c r="X597" s="403"/>
      <c r="Y597" s="403"/>
      <c r="Z597" s="364"/>
      <c r="AA597" s="365"/>
      <c r="AB597" s="366"/>
      <c r="AC597" s="176"/>
      <c r="AD597" s="176"/>
      <c r="AE597" s="176"/>
      <c r="AF597" s="176"/>
      <c r="AG597" s="176"/>
      <c r="AH597" s="176"/>
      <c r="AO597" s="223"/>
      <c r="AP597" s="223"/>
      <c r="AQ597" s="223"/>
      <c r="AR597" s="223"/>
    </row>
    <row r="598" spans="1:44" ht="10.5" customHeight="1" x14ac:dyDescent="0.3">
      <c r="A598" s="816"/>
      <c r="B598" s="817"/>
      <c r="C598" s="817"/>
      <c r="D598" s="817"/>
      <c r="E598" s="817"/>
      <c r="F598" s="661"/>
      <c r="G598" s="81"/>
      <c r="H598" s="70"/>
      <c r="I598" s="30"/>
      <c r="J598" s="30"/>
      <c r="K598" s="31"/>
      <c r="L598" s="82"/>
      <c r="M598" s="70"/>
      <c r="N598" s="30"/>
      <c r="O598" s="30"/>
      <c r="P598" s="31"/>
      <c r="Q598" s="83"/>
      <c r="R598" s="661"/>
      <c r="S598" s="153"/>
      <c r="T598" s="97"/>
      <c r="U598" s="97"/>
      <c r="V598" s="98"/>
      <c r="W598" s="402"/>
      <c r="X598" s="403"/>
      <c r="Y598" s="403"/>
      <c r="Z598" s="364"/>
      <c r="AA598" s="365"/>
      <c r="AB598" s="366"/>
      <c r="AC598" s="176"/>
      <c r="AD598" s="176"/>
      <c r="AE598" s="176"/>
      <c r="AF598" s="176"/>
      <c r="AG598" s="176"/>
      <c r="AH598" s="176"/>
      <c r="AO598" s="223"/>
      <c r="AP598" s="223"/>
      <c r="AQ598" s="223"/>
      <c r="AR598" s="223"/>
    </row>
    <row r="599" spans="1:44" ht="18" customHeight="1" x14ac:dyDescent="0.3">
      <c r="A599" s="816"/>
      <c r="B599" s="817"/>
      <c r="C599" s="817"/>
      <c r="D599" s="817"/>
      <c r="E599" s="817"/>
      <c r="F599" s="661"/>
      <c r="G599" s="81"/>
      <c r="H599" s="82"/>
      <c r="I599" s="82"/>
      <c r="J599" s="82"/>
      <c r="K599" s="82"/>
      <c r="L599" s="82"/>
      <c r="M599" s="82"/>
      <c r="N599" s="82"/>
      <c r="O599" s="82"/>
      <c r="P599" s="82"/>
      <c r="Q599" s="83"/>
      <c r="R599" s="661"/>
      <c r="S599" s="153"/>
      <c r="T599" s="97"/>
      <c r="U599" s="97"/>
      <c r="V599" s="98"/>
      <c r="W599" s="402"/>
      <c r="X599" s="403"/>
      <c r="Y599" s="403"/>
      <c r="Z599" s="364"/>
      <c r="AA599" s="365"/>
      <c r="AB599" s="366"/>
      <c r="AC599" s="176"/>
      <c r="AD599" s="176"/>
      <c r="AE599" s="176"/>
      <c r="AF599" s="176"/>
      <c r="AG599" s="176"/>
      <c r="AH599" s="176"/>
      <c r="AI599" s="237"/>
      <c r="AJ599" s="237"/>
      <c r="AK599" s="237"/>
      <c r="AL599" s="237"/>
      <c r="AM599" s="237"/>
      <c r="AN599" s="237"/>
      <c r="AO599" s="234"/>
      <c r="AP599" s="234"/>
      <c r="AQ599" s="234"/>
      <c r="AR599" s="234"/>
    </row>
    <row r="600" spans="1:44" ht="18" customHeight="1" x14ac:dyDescent="0.3">
      <c r="A600" s="816"/>
      <c r="B600" s="817"/>
      <c r="C600" s="817"/>
      <c r="D600" s="817"/>
      <c r="E600" s="817"/>
      <c r="F600" s="661"/>
      <c r="G600" s="81"/>
      <c r="H600" s="541" t="s">
        <v>217</v>
      </c>
      <c r="I600" s="466"/>
      <c r="J600" s="466"/>
      <c r="K600" s="467"/>
      <c r="L600" s="82"/>
      <c r="M600" s="541" t="s">
        <v>218</v>
      </c>
      <c r="N600" s="466"/>
      <c r="O600" s="466"/>
      <c r="P600" s="467"/>
      <c r="Q600" s="83"/>
      <c r="R600" s="661"/>
      <c r="S600" s="153"/>
      <c r="T600" s="97"/>
      <c r="U600" s="97"/>
      <c r="V600" s="98"/>
      <c r="W600" s="402"/>
      <c r="X600" s="403"/>
      <c r="Y600" s="403"/>
      <c r="Z600" s="364"/>
      <c r="AA600" s="365"/>
      <c r="AB600" s="366"/>
      <c r="AC600" s="176"/>
      <c r="AD600" s="176"/>
      <c r="AE600" s="176"/>
      <c r="AF600" s="176"/>
      <c r="AG600" s="176"/>
      <c r="AH600" s="176"/>
      <c r="AI600" s="237"/>
      <c r="AJ600" s="237"/>
      <c r="AK600" s="237"/>
      <c r="AL600" s="237"/>
      <c r="AM600" s="237"/>
      <c r="AN600" s="237"/>
      <c r="AO600" s="79"/>
      <c r="AP600" s="79"/>
      <c r="AQ600" s="79"/>
      <c r="AR600" s="234"/>
    </row>
    <row r="601" spans="1:44" ht="18" customHeight="1" x14ac:dyDescent="0.3">
      <c r="A601" s="816"/>
      <c r="B601" s="817"/>
      <c r="C601" s="817"/>
      <c r="D601" s="817"/>
      <c r="E601" s="817"/>
      <c r="F601" s="661"/>
      <c r="G601" s="81"/>
      <c r="H601" s="468"/>
      <c r="I601" s="469"/>
      <c r="J601" s="469"/>
      <c r="K601" s="470"/>
      <c r="L601" s="82"/>
      <c r="M601" s="468"/>
      <c r="N601" s="469"/>
      <c r="O601" s="469"/>
      <c r="P601" s="470"/>
      <c r="Q601" s="83"/>
      <c r="R601" s="661"/>
      <c r="S601" s="153"/>
      <c r="T601" s="97"/>
      <c r="U601" s="97"/>
      <c r="V601" s="98"/>
      <c r="W601" s="402"/>
      <c r="X601" s="403"/>
      <c r="Y601" s="403"/>
      <c r="Z601" s="364"/>
      <c r="AA601" s="365"/>
      <c r="AB601" s="366"/>
      <c r="AC601" s="176"/>
      <c r="AD601" s="176"/>
      <c r="AE601" s="176"/>
      <c r="AF601" s="176"/>
      <c r="AG601" s="176"/>
      <c r="AH601" s="176"/>
      <c r="AI601" s="237"/>
      <c r="AJ601" s="237"/>
      <c r="AK601" s="237"/>
      <c r="AL601" s="237"/>
      <c r="AM601" s="237"/>
      <c r="AN601" s="237"/>
      <c r="AO601" s="46"/>
      <c r="AP601" s="46"/>
      <c r="AQ601" s="46"/>
      <c r="AR601" s="234"/>
    </row>
    <row r="602" spans="1:44" ht="18" customHeight="1" x14ac:dyDescent="0.3">
      <c r="A602" s="816"/>
      <c r="B602" s="817"/>
      <c r="C602" s="817"/>
      <c r="D602" s="817"/>
      <c r="E602" s="817"/>
      <c r="F602" s="661"/>
      <c r="G602" s="81"/>
      <c r="H602" s="52"/>
      <c r="I602" s="384" t="s">
        <v>68</v>
      </c>
      <c r="J602" s="386"/>
      <c r="K602" s="29"/>
      <c r="L602" s="82"/>
      <c r="M602" s="52"/>
      <c r="N602" s="384" t="s">
        <v>68</v>
      </c>
      <c r="O602" s="386"/>
      <c r="P602" s="29"/>
      <c r="Q602" s="83"/>
      <c r="R602" s="661"/>
      <c r="S602" s="43"/>
      <c r="T602" s="370" t="s">
        <v>68</v>
      </c>
      <c r="U602" s="371"/>
      <c r="V602" s="50"/>
      <c r="W602" s="402"/>
      <c r="X602" s="403"/>
      <c r="Y602" s="403"/>
      <c r="Z602" s="364"/>
      <c r="AA602" s="365"/>
      <c r="AB602" s="366"/>
      <c r="AC602" s="176"/>
      <c r="AD602" s="176"/>
      <c r="AE602" s="176" t="str">
        <f>T602</f>
        <v>Select</v>
      </c>
      <c r="AF602" s="176" t="str">
        <f>T602</f>
        <v>Select</v>
      </c>
      <c r="AG602" s="176"/>
      <c r="AH602" s="176"/>
      <c r="AI602" s="237"/>
      <c r="AJ602" s="237"/>
      <c r="AK602" s="237"/>
      <c r="AL602" s="237"/>
      <c r="AM602" s="237"/>
      <c r="AN602" s="237"/>
      <c r="AO602" s="79"/>
      <c r="AP602" s="79"/>
      <c r="AQ602" s="79"/>
      <c r="AR602" s="234"/>
    </row>
    <row r="603" spans="1:44" ht="10.5" customHeight="1" x14ac:dyDescent="0.3">
      <c r="A603" s="816"/>
      <c r="B603" s="817"/>
      <c r="C603" s="817"/>
      <c r="D603" s="817"/>
      <c r="E603" s="817"/>
      <c r="F603" s="661"/>
      <c r="G603" s="81"/>
      <c r="H603" s="70"/>
      <c r="I603" s="30"/>
      <c r="J603" s="30"/>
      <c r="K603" s="31"/>
      <c r="L603" s="82"/>
      <c r="M603" s="70"/>
      <c r="N603" s="30"/>
      <c r="O603" s="30"/>
      <c r="P603" s="31"/>
      <c r="Q603" s="83"/>
      <c r="R603" s="661"/>
      <c r="S603" s="153"/>
      <c r="T603" s="97"/>
      <c r="U603" s="97"/>
      <c r="V603" s="98"/>
      <c r="W603" s="402"/>
      <c r="X603" s="403"/>
      <c r="Y603" s="403"/>
      <c r="Z603" s="364"/>
      <c r="AA603" s="365"/>
      <c r="AB603" s="366"/>
      <c r="AC603" s="176"/>
      <c r="AD603" s="176"/>
      <c r="AE603" s="176"/>
      <c r="AF603" s="176"/>
      <c r="AG603" s="176"/>
      <c r="AH603" s="176"/>
      <c r="AI603" s="237"/>
      <c r="AJ603" s="237"/>
      <c r="AK603" s="237"/>
      <c r="AL603" s="237"/>
      <c r="AM603" s="237"/>
      <c r="AN603" s="237"/>
      <c r="AO603" s="79"/>
      <c r="AP603" s="79"/>
      <c r="AQ603" s="79"/>
      <c r="AR603" s="234"/>
    </row>
    <row r="604" spans="1:44" ht="18" customHeight="1" x14ac:dyDescent="0.3">
      <c r="A604" s="816"/>
      <c r="B604" s="817"/>
      <c r="C604" s="817"/>
      <c r="D604" s="817"/>
      <c r="E604" s="817"/>
      <c r="F604" s="661"/>
      <c r="G604" s="81"/>
      <c r="H604" s="82"/>
      <c r="I604" s="82"/>
      <c r="J604" s="82"/>
      <c r="K604" s="82"/>
      <c r="L604" s="82"/>
      <c r="M604" s="82"/>
      <c r="N604" s="82"/>
      <c r="O604" s="82"/>
      <c r="P604" s="82"/>
      <c r="Q604" s="83"/>
      <c r="R604" s="661"/>
      <c r="S604" s="153"/>
      <c r="T604" s="97"/>
      <c r="U604" s="97"/>
      <c r="V604" s="98"/>
      <c r="W604" s="402"/>
      <c r="X604" s="403"/>
      <c r="Y604" s="403"/>
      <c r="Z604" s="364"/>
      <c r="AA604" s="365"/>
      <c r="AB604" s="366"/>
      <c r="AC604" s="176"/>
      <c r="AD604" s="176"/>
      <c r="AE604" s="176"/>
      <c r="AF604" s="176"/>
      <c r="AG604" s="176"/>
      <c r="AH604" s="176"/>
      <c r="AI604" s="237"/>
      <c r="AJ604" s="237"/>
      <c r="AK604" s="237"/>
      <c r="AL604" s="237"/>
      <c r="AM604" s="237"/>
      <c r="AN604" s="237"/>
      <c r="AO604" s="46"/>
      <c r="AP604" s="46"/>
      <c r="AQ604" s="46"/>
      <c r="AR604" s="234"/>
    </row>
    <row r="605" spans="1:44" ht="18" customHeight="1" x14ac:dyDescent="0.3">
      <c r="A605" s="816"/>
      <c r="B605" s="817"/>
      <c r="C605" s="817"/>
      <c r="D605" s="817"/>
      <c r="E605" s="817"/>
      <c r="F605" s="661"/>
      <c r="G605" s="81"/>
      <c r="H605" s="541" t="s">
        <v>219</v>
      </c>
      <c r="I605" s="466"/>
      <c r="J605" s="466"/>
      <c r="K605" s="467"/>
      <c r="L605" s="82"/>
      <c r="M605" s="541" t="s">
        <v>220</v>
      </c>
      <c r="N605" s="466"/>
      <c r="O605" s="466"/>
      <c r="P605" s="467"/>
      <c r="Q605" s="83"/>
      <c r="R605" s="661"/>
      <c r="S605" s="153"/>
      <c r="T605" s="97"/>
      <c r="U605" s="97"/>
      <c r="V605" s="98"/>
      <c r="W605" s="402"/>
      <c r="X605" s="403"/>
      <c r="Y605" s="403"/>
      <c r="Z605" s="364"/>
      <c r="AA605" s="365"/>
      <c r="AB605" s="366"/>
      <c r="AC605" s="176"/>
      <c r="AD605" s="176"/>
      <c r="AE605" s="176"/>
      <c r="AF605" s="176"/>
      <c r="AG605" s="176"/>
      <c r="AH605" s="176"/>
      <c r="AI605" s="237"/>
      <c r="AJ605" s="237"/>
      <c r="AK605" s="237"/>
      <c r="AL605" s="237"/>
      <c r="AM605" s="237"/>
      <c r="AN605" s="237"/>
      <c r="AO605" s="46"/>
      <c r="AP605" s="46"/>
      <c r="AQ605" s="46"/>
      <c r="AR605" s="234"/>
    </row>
    <row r="606" spans="1:44" ht="18" customHeight="1" x14ac:dyDescent="0.3">
      <c r="A606" s="816"/>
      <c r="B606" s="817"/>
      <c r="C606" s="817"/>
      <c r="D606" s="817"/>
      <c r="E606" s="817"/>
      <c r="F606" s="661"/>
      <c r="G606" s="81"/>
      <c r="H606" s="468"/>
      <c r="I606" s="469"/>
      <c r="J606" s="469"/>
      <c r="K606" s="470"/>
      <c r="L606" s="82"/>
      <c r="M606" s="468"/>
      <c r="N606" s="469"/>
      <c r="O606" s="469"/>
      <c r="P606" s="470"/>
      <c r="Q606" s="83"/>
      <c r="R606" s="661"/>
      <c r="S606" s="153"/>
      <c r="T606" s="97"/>
      <c r="U606" s="97"/>
      <c r="V606" s="98"/>
      <c r="W606" s="402"/>
      <c r="X606" s="403"/>
      <c r="Y606" s="403"/>
      <c r="Z606" s="364"/>
      <c r="AA606" s="365"/>
      <c r="AB606" s="366"/>
      <c r="AC606" s="176"/>
      <c r="AD606" s="176"/>
      <c r="AE606" s="176"/>
      <c r="AF606" s="176"/>
      <c r="AG606" s="176"/>
      <c r="AH606" s="176"/>
      <c r="AI606" s="237"/>
      <c r="AJ606" s="237"/>
      <c r="AK606" s="237"/>
      <c r="AL606" s="237"/>
      <c r="AM606" s="237"/>
      <c r="AN606" s="237"/>
      <c r="AO606" s="79"/>
      <c r="AP606" s="79"/>
      <c r="AQ606" s="79"/>
      <c r="AR606" s="234"/>
    </row>
    <row r="607" spans="1:44" ht="18" customHeight="1" x14ac:dyDescent="0.3">
      <c r="A607" s="816"/>
      <c r="B607" s="817"/>
      <c r="C607" s="817"/>
      <c r="D607" s="817"/>
      <c r="E607" s="817"/>
      <c r="F607" s="661"/>
      <c r="G607" s="81"/>
      <c r="H607" s="52"/>
      <c r="I607" s="384" t="s">
        <v>68</v>
      </c>
      <c r="J607" s="386"/>
      <c r="K607" s="29"/>
      <c r="L607" s="82"/>
      <c r="M607" s="52"/>
      <c r="N607" s="384" t="s">
        <v>68</v>
      </c>
      <c r="O607" s="386"/>
      <c r="P607" s="29"/>
      <c r="Q607" s="83"/>
      <c r="R607" s="661"/>
      <c r="S607" s="153"/>
      <c r="T607" s="97"/>
      <c r="U607" s="97"/>
      <c r="V607" s="98"/>
      <c r="W607" s="402"/>
      <c r="X607" s="403"/>
      <c r="Y607" s="403"/>
      <c r="Z607" s="364"/>
      <c r="AA607" s="365"/>
      <c r="AB607" s="366"/>
      <c r="AC607" s="176"/>
      <c r="AD607" s="176"/>
      <c r="AE607" s="176"/>
      <c r="AF607" s="176"/>
      <c r="AG607" s="176"/>
      <c r="AH607" s="176"/>
      <c r="AI607" s="237"/>
      <c r="AJ607" s="237"/>
      <c r="AK607" s="237"/>
      <c r="AL607" s="237"/>
      <c r="AM607" s="237"/>
      <c r="AN607" s="237"/>
      <c r="AO607" s="234"/>
      <c r="AP607" s="234"/>
      <c r="AQ607" s="234"/>
      <c r="AR607" s="234"/>
    </row>
    <row r="608" spans="1:44" ht="10.5" customHeight="1" x14ac:dyDescent="0.3">
      <c r="A608" s="816"/>
      <c r="B608" s="817"/>
      <c r="C608" s="817"/>
      <c r="D608" s="817"/>
      <c r="E608" s="817"/>
      <c r="F608" s="661"/>
      <c r="G608" s="81"/>
      <c r="H608" s="70"/>
      <c r="I608" s="30"/>
      <c r="J608" s="30"/>
      <c r="K608" s="31"/>
      <c r="L608" s="82"/>
      <c r="M608" s="70"/>
      <c r="N608" s="30"/>
      <c r="O608" s="30"/>
      <c r="P608" s="31"/>
      <c r="Q608" s="83"/>
      <c r="R608" s="661"/>
      <c r="S608" s="153"/>
      <c r="T608" s="97"/>
      <c r="U608" s="97"/>
      <c r="V608" s="98"/>
      <c r="W608" s="402"/>
      <c r="X608" s="403"/>
      <c r="Y608" s="403"/>
      <c r="Z608" s="364"/>
      <c r="AA608" s="365"/>
      <c r="AB608" s="366"/>
      <c r="AC608" s="176"/>
      <c r="AD608" s="176"/>
      <c r="AE608" s="176"/>
      <c r="AF608" s="176"/>
      <c r="AG608" s="176"/>
      <c r="AH608" s="176"/>
      <c r="AO608" s="223"/>
      <c r="AP608" s="223"/>
      <c r="AQ608" s="223"/>
      <c r="AR608" s="223"/>
    </row>
    <row r="609" spans="1:44" ht="18" customHeight="1" x14ac:dyDescent="0.3">
      <c r="A609" s="816"/>
      <c r="B609" s="817"/>
      <c r="C609" s="817"/>
      <c r="D609" s="817"/>
      <c r="E609" s="817"/>
      <c r="F609" s="661"/>
      <c r="G609" s="81"/>
      <c r="H609" s="82"/>
      <c r="I609" s="82"/>
      <c r="J609" s="82"/>
      <c r="K609" s="82"/>
      <c r="L609" s="82"/>
      <c r="M609" s="82"/>
      <c r="N609" s="82"/>
      <c r="O609" s="82"/>
      <c r="P609" s="82"/>
      <c r="Q609" s="83"/>
      <c r="R609" s="661"/>
      <c r="S609" s="153"/>
      <c r="T609" s="97"/>
      <c r="U609" s="97"/>
      <c r="V609" s="98"/>
      <c r="W609" s="402"/>
      <c r="X609" s="403"/>
      <c r="Y609" s="403"/>
      <c r="Z609" s="364"/>
      <c r="AA609" s="365"/>
      <c r="AB609" s="366"/>
      <c r="AC609" s="176"/>
      <c r="AD609" s="176"/>
      <c r="AE609" s="176"/>
      <c r="AF609" s="176"/>
      <c r="AG609" s="176"/>
      <c r="AH609" s="176"/>
      <c r="AO609" s="223"/>
      <c r="AP609" s="223"/>
      <c r="AQ609" s="223"/>
      <c r="AR609" s="223"/>
    </row>
    <row r="610" spans="1:44" ht="13.95" customHeight="1" x14ac:dyDescent="0.3">
      <c r="A610" s="816"/>
      <c r="B610" s="817"/>
      <c r="C610" s="817"/>
      <c r="D610" s="817"/>
      <c r="E610" s="817"/>
      <c r="F610" s="661"/>
      <c r="G610" s="81"/>
      <c r="H610" s="633" t="s">
        <v>221</v>
      </c>
      <c r="I610" s="851"/>
      <c r="J610" s="851"/>
      <c r="K610" s="851"/>
      <c r="L610" s="853" t="s">
        <v>222</v>
      </c>
      <c r="M610" s="853"/>
      <c r="N610" s="853"/>
      <c r="O610" s="853"/>
      <c r="P610" s="854"/>
      <c r="Q610" s="83"/>
      <c r="R610" s="661"/>
      <c r="S610" s="153"/>
      <c r="T610" s="97"/>
      <c r="U610" s="97"/>
      <c r="V610" s="98"/>
      <c r="W610" s="402"/>
      <c r="X610" s="403"/>
      <c r="Y610" s="403"/>
      <c r="Z610" s="364"/>
      <c r="AA610" s="365"/>
      <c r="AB610" s="366"/>
      <c r="AC610" s="176"/>
      <c r="AD610" s="176"/>
      <c r="AE610" s="176"/>
      <c r="AF610" s="176"/>
      <c r="AG610" s="176"/>
      <c r="AH610" s="176"/>
      <c r="AO610" s="223"/>
      <c r="AP610" s="223"/>
      <c r="AQ610" s="223"/>
      <c r="AR610" s="223"/>
    </row>
    <row r="611" spans="1:44" ht="18" customHeight="1" x14ac:dyDescent="0.3">
      <c r="A611" s="816"/>
      <c r="B611" s="817"/>
      <c r="C611" s="817"/>
      <c r="D611" s="817"/>
      <c r="E611" s="817"/>
      <c r="F611" s="661"/>
      <c r="G611" s="81"/>
      <c r="H611" s="852"/>
      <c r="I611" s="495"/>
      <c r="J611" s="495"/>
      <c r="K611" s="495"/>
      <c r="L611" s="855"/>
      <c r="M611" s="855"/>
      <c r="N611" s="855"/>
      <c r="O611" s="855"/>
      <c r="P611" s="856"/>
      <c r="Q611" s="83"/>
      <c r="R611" s="661"/>
      <c r="S611" s="153"/>
      <c r="T611" s="97"/>
      <c r="U611" s="97"/>
      <c r="V611" s="98"/>
      <c r="W611" s="402"/>
      <c r="X611" s="403"/>
      <c r="Y611" s="403"/>
      <c r="Z611" s="364"/>
      <c r="AA611" s="365"/>
      <c r="AB611" s="366"/>
      <c r="AC611" s="176"/>
      <c r="AD611" s="176"/>
      <c r="AE611" s="176"/>
      <c r="AF611" s="176"/>
      <c r="AG611" s="176"/>
      <c r="AH611" s="176"/>
      <c r="AO611" s="223"/>
      <c r="AP611" s="223"/>
      <c r="AQ611" s="223"/>
      <c r="AR611" s="223"/>
    </row>
    <row r="612" spans="1:44" ht="18" customHeight="1" x14ac:dyDescent="0.3">
      <c r="A612" s="816"/>
      <c r="B612" s="817"/>
      <c r="C612" s="817"/>
      <c r="D612" s="817"/>
      <c r="E612" s="817"/>
      <c r="F612" s="661"/>
      <c r="G612" s="81"/>
      <c r="H612" s="52"/>
      <c r="I612" s="384" t="s">
        <v>68</v>
      </c>
      <c r="J612" s="386"/>
      <c r="K612" s="234"/>
      <c r="L612" s="106"/>
      <c r="M612" s="857"/>
      <c r="N612" s="858"/>
      <c r="O612" s="859"/>
      <c r="P612" s="107"/>
      <c r="Q612" s="83"/>
      <c r="R612" s="661"/>
      <c r="S612" s="153"/>
      <c r="T612" s="97"/>
      <c r="U612" s="97"/>
      <c r="V612" s="98"/>
      <c r="W612" s="402"/>
      <c r="X612" s="403"/>
      <c r="Y612" s="403"/>
      <c r="Z612" s="364"/>
      <c r="AA612" s="365"/>
      <c r="AB612" s="366"/>
      <c r="AC612" s="176"/>
      <c r="AD612" s="176"/>
      <c r="AE612" s="176"/>
      <c r="AF612" s="176"/>
      <c r="AG612" s="176"/>
      <c r="AH612" s="176"/>
      <c r="AO612" s="223"/>
      <c r="AP612" s="223"/>
      <c r="AQ612" s="223"/>
      <c r="AR612" s="223"/>
    </row>
    <row r="613" spans="1:44" ht="10.5" customHeight="1" x14ac:dyDescent="0.3">
      <c r="A613" s="816"/>
      <c r="B613" s="817"/>
      <c r="C613" s="817"/>
      <c r="D613" s="817"/>
      <c r="E613" s="817"/>
      <c r="F613" s="661"/>
      <c r="G613" s="81"/>
      <c r="H613" s="70"/>
      <c r="I613" s="30"/>
      <c r="J613" s="30"/>
      <c r="K613" s="30"/>
      <c r="L613" s="108"/>
      <c r="M613" s="108"/>
      <c r="N613" s="108"/>
      <c r="O613" s="108"/>
      <c r="P613" s="109"/>
      <c r="Q613" s="83"/>
      <c r="R613" s="661"/>
      <c r="S613" s="153"/>
      <c r="T613" s="97"/>
      <c r="U613" s="97"/>
      <c r="V613" s="98"/>
      <c r="W613" s="402"/>
      <c r="X613" s="403"/>
      <c r="Y613" s="403"/>
      <c r="Z613" s="364"/>
      <c r="AA613" s="365"/>
      <c r="AB613" s="366"/>
      <c r="AC613" s="176"/>
      <c r="AD613" s="169"/>
      <c r="AE613" s="169"/>
      <c r="AF613" s="169"/>
      <c r="AG613" s="169"/>
      <c r="AH613" s="169"/>
      <c r="AI613" s="237"/>
      <c r="AJ613" s="237"/>
      <c r="AK613" s="237"/>
      <c r="AL613" s="237"/>
      <c r="AM613" s="237"/>
      <c r="AN613" s="237"/>
      <c r="AO613" s="234"/>
      <c r="AP613" s="234"/>
      <c r="AQ613" s="234"/>
      <c r="AR613" s="234"/>
    </row>
    <row r="614" spans="1:44" ht="18" customHeight="1" x14ac:dyDescent="0.3">
      <c r="A614" s="816"/>
      <c r="B614" s="817"/>
      <c r="C614" s="817"/>
      <c r="D614" s="817"/>
      <c r="E614" s="817"/>
      <c r="F614" s="661"/>
      <c r="G614" s="81"/>
      <c r="H614" s="82"/>
      <c r="I614" s="82"/>
      <c r="J614" s="82"/>
      <c r="K614" s="82"/>
      <c r="L614" s="82"/>
      <c r="M614" s="82"/>
      <c r="N614" s="82"/>
      <c r="O614" s="82"/>
      <c r="P614" s="82"/>
      <c r="Q614" s="83"/>
      <c r="R614" s="661"/>
      <c r="S614" s="153"/>
      <c r="T614" s="97"/>
      <c r="U614" s="97"/>
      <c r="V614" s="98"/>
      <c r="W614" s="402"/>
      <c r="X614" s="403"/>
      <c r="Y614" s="403"/>
      <c r="Z614" s="367"/>
      <c r="AA614" s="368"/>
      <c r="AB614" s="369"/>
      <c r="AC614" s="176"/>
      <c r="AD614" s="169"/>
      <c r="AE614" s="169"/>
      <c r="AF614" s="169"/>
      <c r="AG614" s="169"/>
      <c r="AH614" s="169"/>
      <c r="AI614" s="237"/>
      <c r="AJ614" s="237"/>
      <c r="AK614" s="237"/>
      <c r="AL614" s="237"/>
      <c r="AM614" s="237"/>
      <c r="AN614" s="237"/>
      <c r="AO614" s="234"/>
      <c r="AP614" s="234"/>
      <c r="AQ614" s="234"/>
      <c r="AR614" s="234"/>
    </row>
    <row r="615" spans="1:44" ht="18" customHeight="1" x14ac:dyDescent="0.3">
      <c r="A615" s="812" t="str">
        <f>HYPERLINK("http://sdlegislature.gov/Rules/DisplayRule.aspx?Rule=24:05:27:01.03","State/District Assessments
(24:05:27:01.03)")</f>
        <v>State/District Assessments
(24:05:27:01.03)</v>
      </c>
      <c r="B615" s="660"/>
      <c r="C615" s="660"/>
      <c r="D615" s="660"/>
      <c r="E615" s="660"/>
      <c r="F615" s="660"/>
      <c r="G615" s="80"/>
      <c r="H615" s="58"/>
      <c r="I615" s="58"/>
      <c r="J615" s="58"/>
      <c r="K615" s="58"/>
      <c r="L615" s="58"/>
      <c r="M615" s="58"/>
      <c r="N615" s="58"/>
      <c r="O615" s="58"/>
      <c r="P615" s="58"/>
      <c r="Q615" s="59"/>
      <c r="R615" s="661"/>
      <c r="S615" s="32"/>
      <c r="T615" s="33"/>
      <c r="U615" s="33"/>
      <c r="V615" s="34"/>
      <c r="W615" s="402"/>
      <c r="X615" s="403"/>
      <c r="Y615" s="403"/>
      <c r="Z615" s="361"/>
      <c r="AA615" s="362"/>
      <c r="AB615" s="363"/>
      <c r="AC615" s="176"/>
      <c r="AD615" s="169"/>
      <c r="AE615" s="169"/>
      <c r="AF615" s="192"/>
      <c r="AG615" s="169"/>
      <c r="AH615" s="169"/>
      <c r="AI615" s="237"/>
      <c r="AJ615" s="237"/>
      <c r="AK615" s="237"/>
      <c r="AL615" s="237"/>
      <c r="AM615" s="237"/>
      <c r="AN615" s="237"/>
      <c r="AO615" s="234"/>
      <c r="AP615" s="234"/>
      <c r="AQ615" s="234"/>
      <c r="AR615" s="234"/>
    </row>
    <row r="616" spans="1:44" ht="18" customHeight="1" x14ac:dyDescent="0.3">
      <c r="A616" s="816"/>
      <c r="B616" s="817"/>
      <c r="C616" s="817"/>
      <c r="D616" s="817"/>
      <c r="E616" s="817"/>
      <c r="F616" s="661"/>
      <c r="G616" s="120"/>
      <c r="H616" s="530" t="s">
        <v>223</v>
      </c>
      <c r="I616" s="531"/>
      <c r="J616" s="531"/>
      <c r="K616" s="531"/>
      <c r="L616" s="531"/>
      <c r="M616" s="532"/>
      <c r="N616" s="99"/>
      <c r="O616" s="536" t="s">
        <v>224</v>
      </c>
      <c r="P616" s="536"/>
      <c r="Q616" s="537"/>
      <c r="R616" s="661"/>
      <c r="S616" s="153"/>
      <c r="T616" s="97"/>
      <c r="U616" s="97"/>
      <c r="V616" s="98"/>
      <c r="W616" s="402"/>
      <c r="X616" s="403"/>
      <c r="Y616" s="403"/>
      <c r="Z616" s="364"/>
      <c r="AA616" s="365"/>
      <c r="AB616" s="366"/>
      <c r="AC616" s="176"/>
      <c r="AD616" s="169"/>
      <c r="AE616" s="169"/>
      <c r="AF616" s="169"/>
      <c r="AG616" s="169"/>
      <c r="AH616" s="169"/>
      <c r="AI616" s="237"/>
      <c r="AJ616" s="237"/>
      <c r="AK616" s="237"/>
      <c r="AL616" s="237"/>
      <c r="AM616" s="237"/>
      <c r="AN616" s="237"/>
      <c r="AO616" s="234"/>
      <c r="AP616" s="234"/>
      <c r="AQ616" s="234"/>
      <c r="AR616" s="234"/>
    </row>
    <row r="617" spans="1:44" ht="18" customHeight="1" x14ac:dyDescent="0.3">
      <c r="A617" s="816"/>
      <c r="B617" s="817"/>
      <c r="C617" s="817"/>
      <c r="D617" s="817"/>
      <c r="E617" s="817"/>
      <c r="F617" s="661"/>
      <c r="G617" s="120"/>
      <c r="H617" s="533"/>
      <c r="I617" s="534"/>
      <c r="J617" s="534"/>
      <c r="K617" s="534"/>
      <c r="L617" s="534"/>
      <c r="M617" s="535"/>
      <c r="N617" s="99"/>
      <c r="O617" s="536"/>
      <c r="P617" s="536"/>
      <c r="Q617" s="537"/>
      <c r="R617" s="661"/>
      <c r="S617" s="43"/>
      <c r="T617" s="370" t="s">
        <v>68</v>
      </c>
      <c r="U617" s="371"/>
      <c r="V617" s="50"/>
      <c r="W617" s="402"/>
      <c r="X617" s="403"/>
      <c r="Y617" s="403"/>
      <c r="Z617" s="364"/>
      <c r="AA617" s="365"/>
      <c r="AB617" s="366"/>
      <c r="AC617" s="176"/>
      <c r="AD617" s="169"/>
      <c r="AE617" s="169" t="str">
        <f>T617</f>
        <v>Select</v>
      </c>
      <c r="AF617" s="169" t="str">
        <f>T617</f>
        <v>Select</v>
      </c>
      <c r="AG617" s="169"/>
      <c r="AH617" s="169"/>
      <c r="AI617" s="237"/>
      <c r="AJ617" s="237"/>
      <c r="AK617" s="237"/>
      <c r="AL617" s="237"/>
      <c r="AM617" s="237"/>
      <c r="AN617" s="237"/>
      <c r="AO617" s="234"/>
      <c r="AP617" s="234"/>
      <c r="AQ617" s="234"/>
      <c r="AR617" s="234"/>
    </row>
    <row r="618" spans="1:44" ht="18" customHeight="1" x14ac:dyDescent="0.3">
      <c r="A618" s="816"/>
      <c r="B618" s="817"/>
      <c r="C618" s="817"/>
      <c r="D618" s="817"/>
      <c r="E618" s="817"/>
      <c r="F618" s="661"/>
      <c r="G618" s="120"/>
      <c r="H618" s="137"/>
      <c r="I618" s="384" t="s">
        <v>68</v>
      </c>
      <c r="J618" s="385"/>
      <c r="K618" s="385"/>
      <c r="L618" s="386"/>
      <c r="M618" s="138"/>
      <c r="N618" s="99"/>
      <c r="O618" s="536"/>
      <c r="P618" s="536"/>
      <c r="Q618" s="537"/>
      <c r="R618" s="661"/>
      <c r="S618" s="153"/>
      <c r="T618" s="97"/>
      <c r="U618" s="97"/>
      <c r="V618" s="98"/>
      <c r="W618" s="402"/>
      <c r="X618" s="403"/>
      <c r="Y618" s="403"/>
      <c r="Z618" s="364"/>
      <c r="AA618" s="365"/>
      <c r="AB618" s="366"/>
      <c r="AC618" s="176"/>
      <c r="AD618" s="169"/>
      <c r="AE618" s="169"/>
      <c r="AF618" s="169"/>
      <c r="AG618" s="237"/>
      <c r="AH618" s="237"/>
      <c r="AI618" s="237"/>
      <c r="AJ618" s="237"/>
      <c r="AK618" s="237"/>
      <c r="AL618" s="237"/>
      <c r="AM618" s="237"/>
      <c r="AN618" s="237"/>
      <c r="AO618" s="234"/>
      <c r="AP618" s="234"/>
      <c r="AQ618" s="234"/>
      <c r="AR618" s="234"/>
    </row>
    <row r="619" spans="1:44" ht="10.5" customHeight="1" x14ac:dyDescent="0.3">
      <c r="A619" s="816"/>
      <c r="B619" s="817"/>
      <c r="C619" s="817"/>
      <c r="D619" s="817"/>
      <c r="E619" s="817"/>
      <c r="F619" s="661"/>
      <c r="G619" s="121"/>
      <c r="H619" s="70"/>
      <c r="I619" s="30"/>
      <c r="J619" s="30"/>
      <c r="K619" s="30"/>
      <c r="L619" s="57"/>
      <c r="M619" s="139"/>
      <c r="N619" s="99"/>
      <c r="O619" s="536"/>
      <c r="P619" s="536"/>
      <c r="Q619" s="537"/>
      <c r="R619" s="661"/>
      <c r="S619" s="153"/>
      <c r="T619" s="97"/>
      <c r="U619" s="97"/>
      <c r="V619" s="98"/>
      <c r="W619" s="402"/>
      <c r="X619" s="403"/>
      <c r="Y619" s="403"/>
      <c r="Z619" s="364"/>
      <c r="AA619" s="365"/>
      <c r="AB619" s="366"/>
      <c r="AC619" s="176"/>
      <c r="AD619" s="169"/>
      <c r="AE619" s="169"/>
      <c r="AF619" s="169"/>
      <c r="AG619" s="169"/>
      <c r="AH619" s="169"/>
      <c r="AI619" s="237"/>
      <c r="AJ619" s="237"/>
      <c r="AK619" s="237"/>
      <c r="AL619" s="237"/>
      <c r="AM619" s="237"/>
      <c r="AN619" s="237"/>
      <c r="AO619" s="234"/>
      <c r="AP619" s="234"/>
      <c r="AQ619" s="234"/>
      <c r="AR619" s="234"/>
    </row>
    <row r="620" spans="1:44" ht="10.5" customHeight="1" x14ac:dyDescent="0.3">
      <c r="A620" s="813"/>
      <c r="B620" s="674"/>
      <c r="C620" s="674"/>
      <c r="D620" s="674"/>
      <c r="E620" s="674"/>
      <c r="F620" s="674"/>
      <c r="G620" s="100"/>
      <c r="H620" s="101"/>
      <c r="I620" s="101"/>
      <c r="J620" s="101"/>
      <c r="K620" s="101"/>
      <c r="L620" s="101"/>
      <c r="M620" s="101"/>
      <c r="N620" s="101"/>
      <c r="O620" s="101"/>
      <c r="P620" s="101"/>
      <c r="Q620" s="102"/>
      <c r="R620" s="661"/>
      <c r="S620" s="35"/>
      <c r="T620" s="36"/>
      <c r="U620" s="36"/>
      <c r="V620" s="37"/>
      <c r="W620" s="402"/>
      <c r="X620" s="403"/>
      <c r="Y620" s="403"/>
      <c r="Z620" s="367"/>
      <c r="AA620" s="368"/>
      <c r="AB620" s="369"/>
      <c r="AC620" s="176"/>
      <c r="AD620" s="169"/>
      <c r="AE620" s="169"/>
      <c r="AF620" s="169"/>
      <c r="AG620" s="169"/>
      <c r="AH620" s="169"/>
      <c r="AI620" s="237"/>
      <c r="AJ620" s="237"/>
      <c r="AK620" s="237"/>
      <c r="AL620" s="237"/>
      <c r="AM620" s="237"/>
      <c r="AN620" s="237"/>
      <c r="AO620" s="234"/>
      <c r="AP620" s="234"/>
      <c r="AQ620" s="234"/>
      <c r="AR620" s="234"/>
    </row>
    <row r="621" spans="1:44" ht="18" customHeight="1" x14ac:dyDescent="0.3">
      <c r="A621" s="812" t="str">
        <f>HYPERLINK("http://sdlegislature.gov/Rules/DisplayRule.aspx?Rule=24:05:27:01.03","Alternate Assessments
(24:05:27:01.03)")</f>
        <v>Alternate Assessments
(24:05:27:01.03)</v>
      </c>
      <c r="B621" s="660"/>
      <c r="C621" s="660"/>
      <c r="D621" s="660"/>
      <c r="E621" s="660"/>
      <c r="F621" s="669"/>
      <c r="G621" s="864" t="s">
        <v>225</v>
      </c>
      <c r="H621" s="817"/>
      <c r="I621" s="817"/>
      <c r="J621" s="817"/>
      <c r="K621" s="817"/>
      <c r="L621" s="817"/>
      <c r="M621" s="817"/>
      <c r="N621" s="817"/>
      <c r="O621" s="817"/>
      <c r="P621" s="817"/>
      <c r="Q621" s="672"/>
      <c r="R621" s="661"/>
      <c r="S621" s="32"/>
      <c r="T621" s="33"/>
      <c r="U621" s="33"/>
      <c r="V621" s="34"/>
      <c r="W621" s="402"/>
      <c r="X621" s="403"/>
      <c r="Y621" s="403"/>
      <c r="Z621" s="361"/>
      <c r="AA621" s="362"/>
      <c r="AB621" s="363"/>
      <c r="AC621" s="176"/>
      <c r="AD621" s="169"/>
      <c r="AE621" s="169"/>
      <c r="AF621" s="169"/>
      <c r="AG621" s="169"/>
      <c r="AH621" s="169"/>
      <c r="AI621" s="237"/>
      <c r="AJ621" s="237"/>
      <c r="AK621" s="237"/>
      <c r="AL621" s="237"/>
      <c r="AM621" s="237"/>
      <c r="AN621" s="237"/>
      <c r="AO621" s="6"/>
      <c r="AP621" s="234"/>
      <c r="AQ621" s="234"/>
      <c r="AR621" s="234"/>
    </row>
    <row r="622" spans="1:44" ht="10.5" customHeight="1" x14ac:dyDescent="0.3">
      <c r="A622" s="816"/>
      <c r="B622" s="817"/>
      <c r="C622" s="817"/>
      <c r="D622" s="817"/>
      <c r="E622" s="817"/>
      <c r="F622" s="661"/>
      <c r="G622" s="429"/>
      <c r="H622" s="486"/>
      <c r="I622" s="486"/>
      <c r="J622" s="486"/>
      <c r="K622" s="486"/>
      <c r="L622" s="486"/>
      <c r="M622" s="486"/>
      <c r="N622" s="486"/>
      <c r="O622" s="486"/>
      <c r="P622" s="486"/>
      <c r="Q622" s="487"/>
      <c r="R622" s="661"/>
      <c r="S622" s="153"/>
      <c r="T622" s="97"/>
      <c r="U622" s="97"/>
      <c r="V622" s="98"/>
      <c r="W622" s="402"/>
      <c r="X622" s="403"/>
      <c r="Y622" s="403"/>
      <c r="Z622" s="364"/>
      <c r="AA622" s="365"/>
      <c r="AB622" s="366"/>
      <c r="AC622" s="176"/>
      <c r="AD622" s="169"/>
      <c r="AE622" s="169"/>
      <c r="AF622" s="169"/>
      <c r="AG622" s="169"/>
      <c r="AH622" s="169"/>
      <c r="AI622" s="237"/>
      <c r="AJ622" s="237"/>
      <c r="AK622" s="237"/>
      <c r="AL622" s="237"/>
      <c r="AM622" s="237"/>
      <c r="AN622" s="237"/>
      <c r="AO622" s="6"/>
      <c r="AP622" s="234"/>
      <c r="AQ622" s="234"/>
      <c r="AR622" s="234"/>
    </row>
    <row r="623" spans="1:44" ht="10.5" customHeight="1" x14ac:dyDescent="0.3">
      <c r="A623" s="816"/>
      <c r="B623" s="817"/>
      <c r="C623" s="817"/>
      <c r="D623" s="817"/>
      <c r="E623" s="817"/>
      <c r="F623" s="661"/>
      <c r="G623" s="220"/>
      <c r="H623" s="522" t="s">
        <v>226</v>
      </c>
      <c r="I623" s="523"/>
      <c r="J623" s="523"/>
      <c r="K623" s="523"/>
      <c r="L623" s="523"/>
      <c r="M623" s="523"/>
      <c r="N623" s="224"/>
      <c r="O623" s="224"/>
      <c r="P623" s="227"/>
      <c r="Q623" s="221"/>
      <c r="R623" s="661"/>
      <c r="S623" s="153"/>
      <c r="T623" s="97"/>
      <c r="U623" s="97"/>
      <c r="V623" s="98"/>
      <c r="W623" s="402"/>
      <c r="X623" s="403"/>
      <c r="Y623" s="403"/>
      <c r="Z623" s="364"/>
      <c r="AA623" s="365"/>
      <c r="AB623" s="366"/>
      <c r="AC623" s="176"/>
      <c r="AD623" s="169"/>
      <c r="AE623" s="169"/>
      <c r="AF623" s="169"/>
      <c r="AG623" s="169"/>
      <c r="AH623" s="169"/>
      <c r="AI623" s="237"/>
      <c r="AJ623" s="237"/>
      <c r="AK623" s="237"/>
      <c r="AL623" s="237"/>
      <c r="AM623" s="237"/>
      <c r="AN623" s="237"/>
      <c r="AO623" s="6"/>
      <c r="AP623" s="234"/>
      <c r="AQ623" s="234"/>
      <c r="AR623" s="234"/>
    </row>
    <row r="624" spans="1:44" ht="18" customHeight="1" x14ac:dyDescent="0.3">
      <c r="A624" s="816"/>
      <c r="B624" s="817"/>
      <c r="C624" s="817"/>
      <c r="D624" s="817"/>
      <c r="E624" s="817"/>
      <c r="F624" s="661"/>
      <c r="G624" s="220"/>
      <c r="H624" s="524"/>
      <c r="I624" s="525"/>
      <c r="J624" s="525"/>
      <c r="K624" s="525"/>
      <c r="L624" s="525"/>
      <c r="M624" s="525"/>
      <c r="N624" s="384" t="s">
        <v>68</v>
      </c>
      <c r="O624" s="386"/>
      <c r="P624" s="243"/>
      <c r="Q624" s="221"/>
      <c r="R624" s="661"/>
      <c r="S624" s="153"/>
      <c r="T624" s="97"/>
      <c r="U624" s="97"/>
      <c r="V624" s="98"/>
      <c r="W624" s="402"/>
      <c r="X624" s="403"/>
      <c r="Y624" s="403"/>
      <c r="Z624" s="364"/>
      <c r="AA624" s="365"/>
      <c r="AB624" s="366"/>
      <c r="AC624" s="176"/>
      <c r="AD624" s="169"/>
      <c r="AE624" s="169"/>
      <c r="AF624" s="169"/>
      <c r="AG624" s="169"/>
      <c r="AH624" s="169"/>
      <c r="AI624" s="237"/>
      <c r="AJ624" s="237"/>
      <c r="AK624" s="237"/>
      <c r="AL624" s="237"/>
      <c r="AM624" s="237"/>
      <c r="AN624" s="237"/>
      <c r="AO624" s="6"/>
      <c r="AP624" s="234"/>
      <c r="AQ624" s="234"/>
      <c r="AR624" s="234"/>
    </row>
    <row r="625" spans="1:44" ht="10.5" customHeight="1" x14ac:dyDescent="0.3">
      <c r="A625" s="816"/>
      <c r="B625" s="817"/>
      <c r="C625" s="817"/>
      <c r="D625" s="817"/>
      <c r="E625" s="817"/>
      <c r="F625" s="661"/>
      <c r="G625" s="220"/>
      <c r="H625" s="526"/>
      <c r="I625" s="527"/>
      <c r="J625" s="527"/>
      <c r="K625" s="527"/>
      <c r="L625" s="527"/>
      <c r="M625" s="527"/>
      <c r="N625" s="217"/>
      <c r="O625" s="217"/>
      <c r="P625" s="235"/>
      <c r="Q625" s="221"/>
      <c r="R625" s="661"/>
      <c r="S625" s="153"/>
      <c r="T625" s="97"/>
      <c r="U625" s="97"/>
      <c r="V625" s="98"/>
      <c r="W625" s="402"/>
      <c r="X625" s="403"/>
      <c r="Y625" s="403"/>
      <c r="Z625" s="364"/>
      <c r="AA625" s="365"/>
      <c r="AB625" s="366"/>
      <c r="AC625" s="176"/>
      <c r="AD625" s="169"/>
      <c r="AE625" s="169"/>
      <c r="AF625" s="169"/>
      <c r="AG625" s="169"/>
      <c r="AH625" s="169"/>
      <c r="AI625" s="237"/>
      <c r="AJ625" s="237"/>
      <c r="AK625" s="237"/>
      <c r="AL625" s="237"/>
      <c r="AM625" s="237"/>
      <c r="AN625" s="237"/>
      <c r="AO625" s="6"/>
      <c r="AP625" s="234"/>
      <c r="AQ625" s="234"/>
      <c r="AR625" s="234"/>
    </row>
    <row r="626" spans="1:44" ht="10.5" customHeight="1" x14ac:dyDescent="0.3">
      <c r="A626" s="816"/>
      <c r="B626" s="817"/>
      <c r="C626" s="817"/>
      <c r="D626" s="817"/>
      <c r="E626" s="817"/>
      <c r="F626" s="661"/>
      <c r="G626" s="220"/>
      <c r="H626" s="216"/>
      <c r="I626" s="216"/>
      <c r="J626" s="216"/>
      <c r="K626" s="216"/>
      <c r="L626" s="216"/>
      <c r="M626" s="216"/>
      <c r="N626" s="216"/>
      <c r="O626" s="216"/>
      <c r="P626" s="216"/>
      <c r="Q626" s="221"/>
      <c r="R626" s="661"/>
      <c r="S626" s="153"/>
      <c r="T626" s="97"/>
      <c r="U626" s="97"/>
      <c r="V626" s="98"/>
      <c r="W626" s="402"/>
      <c r="X626" s="403"/>
      <c r="Y626" s="403"/>
      <c r="Z626" s="364"/>
      <c r="AA626" s="365"/>
      <c r="AB626" s="366"/>
      <c r="AC626" s="176"/>
      <c r="AD626" s="169"/>
      <c r="AE626" s="169"/>
      <c r="AF626" s="169"/>
      <c r="AG626" s="169"/>
      <c r="AH626" s="169"/>
      <c r="AI626" s="237"/>
      <c r="AJ626" s="237"/>
      <c r="AK626" s="237"/>
      <c r="AL626" s="237"/>
      <c r="AM626" s="237"/>
      <c r="AN626" s="237"/>
      <c r="AO626" s="234"/>
      <c r="AP626" s="234"/>
      <c r="AQ626" s="234"/>
      <c r="AR626" s="234"/>
    </row>
    <row r="627" spans="1:44" ht="10.5" customHeight="1" x14ac:dyDescent="0.3">
      <c r="A627" s="816"/>
      <c r="B627" s="817"/>
      <c r="C627" s="817"/>
      <c r="D627" s="817"/>
      <c r="E627" s="817"/>
      <c r="F627" s="661"/>
      <c r="G627" s="220"/>
      <c r="H627" s="522" t="s">
        <v>227</v>
      </c>
      <c r="I627" s="523"/>
      <c r="J627" s="523"/>
      <c r="K627" s="523"/>
      <c r="L627" s="523"/>
      <c r="M627" s="523"/>
      <c r="N627" s="224"/>
      <c r="O627" s="224"/>
      <c r="P627" s="227"/>
      <c r="Q627" s="221"/>
      <c r="R627" s="661"/>
      <c r="S627" s="153"/>
      <c r="T627" s="97"/>
      <c r="U627" s="97"/>
      <c r="V627" s="98"/>
      <c r="W627" s="402"/>
      <c r="X627" s="403"/>
      <c r="Y627" s="403"/>
      <c r="Z627" s="364"/>
      <c r="AA627" s="365"/>
      <c r="AB627" s="366"/>
      <c r="AC627" s="176"/>
      <c r="AD627" s="169"/>
      <c r="AE627" s="169"/>
      <c r="AF627" s="169"/>
      <c r="AG627" s="169"/>
      <c r="AH627" s="169"/>
      <c r="AI627" s="237"/>
      <c r="AJ627" s="237"/>
      <c r="AK627" s="237"/>
      <c r="AL627" s="237"/>
      <c r="AM627" s="237"/>
      <c r="AN627" s="237"/>
      <c r="AO627" s="234"/>
      <c r="AP627" s="234"/>
      <c r="AQ627" s="234"/>
      <c r="AR627" s="234"/>
    </row>
    <row r="628" spans="1:44" ht="18" customHeight="1" x14ac:dyDescent="0.3">
      <c r="A628" s="816"/>
      <c r="B628" s="817"/>
      <c r="C628" s="817"/>
      <c r="D628" s="817"/>
      <c r="E628" s="817"/>
      <c r="F628" s="661"/>
      <c r="G628" s="220"/>
      <c r="H628" s="524"/>
      <c r="I628" s="525"/>
      <c r="J628" s="525"/>
      <c r="K628" s="525"/>
      <c r="L628" s="525"/>
      <c r="M628" s="525"/>
      <c r="N628" s="384" t="s">
        <v>68</v>
      </c>
      <c r="O628" s="386"/>
      <c r="P628" s="243"/>
      <c r="Q628" s="221"/>
      <c r="R628" s="661"/>
      <c r="S628" s="43"/>
      <c r="T628" s="370" t="s">
        <v>68</v>
      </c>
      <c r="U628" s="371"/>
      <c r="V628" s="50"/>
      <c r="W628" s="402"/>
      <c r="X628" s="403"/>
      <c r="Y628" s="403"/>
      <c r="Z628" s="364"/>
      <c r="AA628" s="365"/>
      <c r="AB628" s="366"/>
      <c r="AC628" s="176"/>
      <c r="AD628" s="169"/>
      <c r="AE628" s="169" t="str">
        <f>T628</f>
        <v>Select</v>
      </c>
      <c r="AF628" s="169" t="str">
        <f>T628</f>
        <v>Select</v>
      </c>
      <c r="AG628" s="169"/>
      <c r="AH628" s="169"/>
      <c r="AI628" s="237"/>
      <c r="AJ628" s="237"/>
      <c r="AK628" s="237"/>
      <c r="AL628" s="237"/>
      <c r="AM628" s="237"/>
      <c r="AN628" s="237"/>
      <c r="AO628" s="234"/>
      <c r="AP628" s="234"/>
      <c r="AQ628" s="234"/>
      <c r="AR628" s="234"/>
    </row>
    <row r="629" spans="1:44" ht="10.5" customHeight="1" x14ac:dyDescent="0.3">
      <c r="A629" s="816"/>
      <c r="B629" s="817"/>
      <c r="C629" s="817"/>
      <c r="D629" s="817"/>
      <c r="E629" s="817"/>
      <c r="F629" s="661"/>
      <c r="G629" s="220"/>
      <c r="H629" s="526"/>
      <c r="I629" s="527"/>
      <c r="J629" s="527"/>
      <c r="K629" s="527"/>
      <c r="L629" s="527"/>
      <c r="M629" s="527"/>
      <c r="N629" s="217"/>
      <c r="O629" s="217"/>
      <c r="P629" s="235"/>
      <c r="Q629" s="221"/>
      <c r="R629" s="661"/>
      <c r="S629" s="153"/>
      <c r="T629" s="97"/>
      <c r="U629" s="97"/>
      <c r="V629" s="98"/>
      <c r="W629" s="402"/>
      <c r="X629" s="403"/>
      <c r="Y629" s="403"/>
      <c r="Z629" s="364"/>
      <c r="AA629" s="365"/>
      <c r="AB629" s="366"/>
      <c r="AC629" s="176"/>
      <c r="AD629" s="176"/>
      <c r="AE629" s="176"/>
      <c r="AF629" s="176"/>
      <c r="AG629" s="176"/>
      <c r="AH629" s="176"/>
      <c r="AO629" s="223"/>
      <c r="AP629" s="223"/>
      <c r="AQ629" s="223"/>
      <c r="AR629" s="223"/>
    </row>
    <row r="630" spans="1:44" ht="10.5" customHeight="1" x14ac:dyDescent="0.3">
      <c r="A630" s="816"/>
      <c r="B630" s="817"/>
      <c r="C630" s="817"/>
      <c r="D630" s="817"/>
      <c r="E630" s="817"/>
      <c r="F630" s="661"/>
      <c r="G630" s="220"/>
      <c r="H630" s="216"/>
      <c r="I630" s="216"/>
      <c r="J630" s="216"/>
      <c r="K630" s="216"/>
      <c r="L630" s="216"/>
      <c r="M630" s="216"/>
      <c r="N630" s="216"/>
      <c r="O630" s="216"/>
      <c r="P630" s="216"/>
      <c r="Q630" s="221"/>
      <c r="R630" s="661"/>
      <c r="S630" s="153"/>
      <c r="T630" s="97"/>
      <c r="U630" s="97"/>
      <c r="V630" s="98"/>
      <c r="W630" s="402"/>
      <c r="X630" s="403"/>
      <c r="Y630" s="403"/>
      <c r="Z630" s="364"/>
      <c r="AA630" s="365"/>
      <c r="AB630" s="366"/>
      <c r="AC630" s="176"/>
      <c r="AD630" s="176"/>
      <c r="AE630" s="176"/>
      <c r="AF630" s="176"/>
      <c r="AG630" s="176"/>
      <c r="AH630" s="176"/>
      <c r="AO630" s="223"/>
      <c r="AP630" s="223"/>
      <c r="AQ630" s="223"/>
      <c r="AR630" s="223"/>
    </row>
    <row r="631" spans="1:44" ht="10.5" customHeight="1" x14ac:dyDescent="0.3">
      <c r="A631" s="816"/>
      <c r="B631" s="817"/>
      <c r="C631" s="817"/>
      <c r="D631" s="817"/>
      <c r="E631" s="817"/>
      <c r="F631" s="661"/>
      <c r="G631" s="220"/>
      <c r="H631" s="522" t="s">
        <v>228</v>
      </c>
      <c r="I631" s="523"/>
      <c r="J631" s="523"/>
      <c r="K631" s="523"/>
      <c r="L631" s="523"/>
      <c r="M631" s="523"/>
      <c r="N631" s="224"/>
      <c r="O631" s="224"/>
      <c r="P631" s="227"/>
      <c r="Q631" s="221"/>
      <c r="R631" s="661"/>
      <c r="S631" s="153"/>
      <c r="T631" s="97"/>
      <c r="U631" s="97"/>
      <c r="V631" s="98"/>
      <c r="W631" s="402"/>
      <c r="X631" s="403"/>
      <c r="Y631" s="403"/>
      <c r="Z631" s="364"/>
      <c r="AA631" s="365"/>
      <c r="AB631" s="366"/>
      <c r="AC631" s="176"/>
      <c r="AD631" s="176"/>
      <c r="AE631" s="176"/>
      <c r="AF631" s="176"/>
      <c r="AG631" s="176"/>
      <c r="AH631" s="176"/>
      <c r="AO631" s="223"/>
      <c r="AP631" s="223"/>
      <c r="AQ631" s="223"/>
      <c r="AR631" s="223"/>
    </row>
    <row r="632" spans="1:44" ht="18" customHeight="1" x14ac:dyDescent="0.3">
      <c r="A632" s="816"/>
      <c r="B632" s="817"/>
      <c r="C632" s="817"/>
      <c r="D632" s="817"/>
      <c r="E632" s="817"/>
      <c r="F632" s="661"/>
      <c r="G632" s="220"/>
      <c r="H632" s="524"/>
      <c r="I632" s="525"/>
      <c r="J632" s="525"/>
      <c r="K632" s="525"/>
      <c r="L632" s="525"/>
      <c r="M632" s="525"/>
      <c r="N632" s="384" t="s">
        <v>68</v>
      </c>
      <c r="O632" s="386"/>
      <c r="P632" s="243"/>
      <c r="Q632" s="221"/>
      <c r="R632" s="661"/>
      <c r="S632" s="153"/>
      <c r="T632" s="97"/>
      <c r="U632" s="97"/>
      <c r="V632" s="98"/>
      <c r="W632" s="402"/>
      <c r="X632" s="403"/>
      <c r="Y632" s="403"/>
      <c r="Z632" s="364"/>
      <c r="AA632" s="365"/>
      <c r="AB632" s="366"/>
      <c r="AC632" s="176"/>
      <c r="AD632" s="176"/>
      <c r="AE632" s="176"/>
      <c r="AF632" s="176"/>
      <c r="AG632" s="176"/>
      <c r="AH632" s="176"/>
      <c r="AO632" s="223"/>
      <c r="AP632" s="223"/>
      <c r="AQ632" s="223"/>
      <c r="AR632" s="223"/>
    </row>
    <row r="633" spans="1:44" ht="10.5" customHeight="1" x14ac:dyDescent="0.3">
      <c r="A633" s="816"/>
      <c r="B633" s="817"/>
      <c r="C633" s="817"/>
      <c r="D633" s="817"/>
      <c r="E633" s="817"/>
      <c r="F633" s="661"/>
      <c r="G633" s="220"/>
      <c r="H633" s="526"/>
      <c r="I633" s="527"/>
      <c r="J633" s="527"/>
      <c r="K633" s="527"/>
      <c r="L633" s="527"/>
      <c r="M633" s="527"/>
      <c r="N633" s="217"/>
      <c r="O633" s="217"/>
      <c r="P633" s="235"/>
      <c r="Q633" s="221"/>
      <c r="R633" s="661"/>
      <c r="S633" s="153"/>
      <c r="T633" s="97"/>
      <c r="U633" s="97"/>
      <c r="V633" s="98"/>
      <c r="W633" s="402"/>
      <c r="X633" s="403"/>
      <c r="Y633" s="403"/>
      <c r="Z633" s="364"/>
      <c r="AA633" s="365"/>
      <c r="AB633" s="366"/>
      <c r="AC633" s="176"/>
      <c r="AD633" s="176"/>
      <c r="AE633" s="176"/>
      <c r="AF633" s="176"/>
      <c r="AG633" s="176"/>
      <c r="AH633" s="176"/>
      <c r="AO633" s="223"/>
      <c r="AP633" s="223"/>
      <c r="AQ633" s="223"/>
      <c r="AR633" s="223"/>
    </row>
    <row r="634" spans="1:44" ht="10.5" customHeight="1" x14ac:dyDescent="0.3">
      <c r="A634" s="816"/>
      <c r="B634" s="817"/>
      <c r="C634" s="817"/>
      <c r="D634" s="817"/>
      <c r="E634" s="817"/>
      <c r="F634" s="661"/>
      <c r="G634" s="220"/>
      <c r="H634" s="216"/>
      <c r="I634" s="216"/>
      <c r="J634" s="216"/>
      <c r="K634" s="216"/>
      <c r="L634" s="216"/>
      <c r="M634" s="216"/>
      <c r="N634" s="216"/>
      <c r="O634" s="216"/>
      <c r="P634" s="216"/>
      <c r="Q634" s="221"/>
      <c r="R634" s="661"/>
      <c r="S634" s="153"/>
      <c r="T634" s="97"/>
      <c r="U634" s="97"/>
      <c r="V634" s="98"/>
      <c r="W634" s="402"/>
      <c r="X634" s="403"/>
      <c r="Y634" s="403"/>
      <c r="Z634" s="364"/>
      <c r="AA634" s="365"/>
      <c r="AB634" s="366"/>
      <c r="AC634" s="176"/>
      <c r="AD634" s="176"/>
      <c r="AE634" s="176"/>
      <c r="AF634" s="176"/>
      <c r="AG634" s="176"/>
      <c r="AH634" s="176"/>
      <c r="AO634" s="223"/>
      <c r="AP634" s="223"/>
      <c r="AQ634" s="223"/>
      <c r="AR634" s="223"/>
    </row>
    <row r="635" spans="1:44" ht="22.5" customHeight="1" x14ac:dyDescent="0.3">
      <c r="A635" s="813"/>
      <c r="B635" s="674"/>
      <c r="C635" s="674"/>
      <c r="D635" s="674"/>
      <c r="E635" s="674"/>
      <c r="F635" s="674"/>
      <c r="G635" s="510" t="s">
        <v>229</v>
      </c>
      <c r="H635" s="511"/>
      <c r="I635" s="511"/>
      <c r="J635" s="511"/>
      <c r="K635" s="511"/>
      <c r="L635" s="511"/>
      <c r="M635" s="511"/>
      <c r="N635" s="511"/>
      <c r="O635" s="511"/>
      <c r="P635" s="511"/>
      <c r="Q635" s="512"/>
      <c r="R635" s="241"/>
      <c r="S635" s="153"/>
      <c r="T635" s="97"/>
      <c r="U635" s="97"/>
      <c r="V635" s="98"/>
      <c r="W635" s="402"/>
      <c r="X635" s="403"/>
      <c r="Y635" s="403"/>
      <c r="Z635" s="364"/>
      <c r="AA635" s="365"/>
      <c r="AB635" s="366"/>
      <c r="AC635" s="176"/>
      <c r="AD635" s="176"/>
      <c r="AE635" s="176"/>
      <c r="AF635" s="176"/>
      <c r="AG635" s="176"/>
      <c r="AH635" s="176"/>
      <c r="AO635" s="223"/>
      <c r="AP635" s="223"/>
      <c r="AQ635" s="223"/>
      <c r="AR635" s="223"/>
    </row>
    <row r="636" spans="1:44" ht="18" customHeight="1" x14ac:dyDescent="0.3">
      <c r="A636" s="528"/>
      <c r="B636" s="529"/>
      <c r="C636" s="529"/>
      <c r="D636" s="529"/>
      <c r="E636" s="529"/>
      <c r="F636" s="529"/>
      <c r="G636" s="529"/>
      <c r="H636" s="529"/>
      <c r="I636" s="529"/>
      <c r="J636" s="529"/>
      <c r="K636" s="529"/>
      <c r="L636" s="529"/>
      <c r="M636" s="529"/>
      <c r="N636" s="529"/>
      <c r="O636" s="529"/>
      <c r="P636" s="529"/>
      <c r="Q636" s="529"/>
      <c r="R636" s="529"/>
      <c r="S636" s="35"/>
      <c r="T636" s="36"/>
      <c r="U636" s="36"/>
      <c r="V636" s="37"/>
      <c r="W636" s="402"/>
      <c r="X636" s="403"/>
      <c r="Y636" s="403"/>
      <c r="Z636" s="364"/>
      <c r="AA636" s="365"/>
      <c r="AB636" s="366"/>
      <c r="AC636" s="176"/>
      <c r="AD636" s="176">
        <f>AE636+AF636</f>
        <v>0</v>
      </c>
      <c r="AE636" s="182">
        <f>COUNTIF(AE593:AE635,"Yes")*3</f>
        <v>0</v>
      </c>
      <c r="AF636" s="182">
        <f>COUNTIF(AF593:AF635,"No")*3</f>
        <v>0</v>
      </c>
      <c r="AG636" s="176"/>
      <c r="AH636" s="176"/>
      <c r="AO636" s="223"/>
      <c r="AP636" s="223"/>
      <c r="AQ636" s="223"/>
      <c r="AR636" s="223"/>
    </row>
    <row r="637" spans="1:44" ht="18" customHeight="1" x14ac:dyDescent="0.3">
      <c r="A637" s="767" t="s">
        <v>230</v>
      </c>
      <c r="B637" s="768"/>
      <c r="C637" s="761" t="s">
        <v>231</v>
      </c>
      <c r="D637" s="761"/>
      <c r="E637" s="761"/>
      <c r="F637" s="761"/>
      <c r="G637" s="761"/>
      <c r="H637" s="761"/>
      <c r="I637" s="761"/>
      <c r="J637" s="761"/>
      <c r="K637" s="761"/>
      <c r="L637" s="761"/>
      <c r="M637" s="761"/>
      <c r="N637" s="762" t="s">
        <v>232</v>
      </c>
      <c r="O637" s="762"/>
      <c r="P637" s="762"/>
      <c r="Q637" s="762"/>
      <c r="R637" s="763"/>
      <c r="S637" s="764" t="str">
        <f>IFERROR(AE728/AD728,"N/A")</f>
        <v>N/A</v>
      </c>
      <c r="T637" s="765"/>
      <c r="U637" s="765"/>
      <c r="V637" s="766"/>
      <c r="W637" s="411"/>
      <c r="X637" s="412"/>
      <c r="Y637" s="412"/>
      <c r="Z637" s="408"/>
      <c r="AA637" s="409"/>
      <c r="AB637" s="410"/>
      <c r="AC637" s="176"/>
      <c r="AD637" s="176"/>
      <c r="AE637" s="176"/>
      <c r="AF637" s="176"/>
      <c r="AG637" s="176"/>
      <c r="AH637" s="176"/>
      <c r="AO637" s="223"/>
      <c r="AP637" s="223"/>
      <c r="AQ637" s="223"/>
      <c r="AR637" s="223"/>
    </row>
    <row r="638" spans="1:44" ht="18" customHeight="1" x14ac:dyDescent="0.3">
      <c r="A638" s="848" t="s">
        <v>233</v>
      </c>
      <c r="B638" s="496"/>
      <c r="C638" s="496"/>
      <c r="D638" s="496"/>
      <c r="E638" s="496"/>
      <c r="F638" s="496"/>
      <c r="G638" s="849"/>
      <c r="H638" s="496"/>
      <c r="I638" s="496"/>
      <c r="J638" s="496"/>
      <c r="K638" s="496"/>
      <c r="L638" s="496"/>
      <c r="M638" s="496"/>
      <c r="N638" s="496"/>
      <c r="O638" s="496"/>
      <c r="P638" s="496"/>
      <c r="Q638" s="783"/>
      <c r="R638" s="197"/>
      <c r="S638" s="443"/>
      <c r="T638" s="444"/>
      <c r="U638" s="444"/>
      <c r="V638" s="444"/>
      <c r="W638" s="444"/>
      <c r="X638" s="444"/>
      <c r="Y638" s="444"/>
      <c r="Z638" s="445"/>
      <c r="AA638" s="445"/>
      <c r="AB638" s="446"/>
      <c r="AC638" s="176"/>
      <c r="AD638" s="176"/>
      <c r="AE638" s="176"/>
      <c r="AF638" s="176"/>
      <c r="AG638" s="176"/>
      <c r="AH638" s="176"/>
      <c r="AO638" s="223"/>
      <c r="AP638" s="223"/>
      <c r="AQ638" s="223"/>
      <c r="AR638" s="223"/>
    </row>
    <row r="639" spans="1:44" ht="18" customHeight="1" x14ac:dyDescent="0.3">
      <c r="A639" s="463" t="str">
        <f>HYPERLINK("http://sdlegislature.gov/Rules/DisplayRule.aspx?Rule=24:05:27:01.03","Transition IEP*
(24:05:27:01.03)")</f>
        <v>Transition IEP*
(24:05:27:01.03)</v>
      </c>
      <c r="B639" s="661"/>
      <c r="C639" s="661"/>
      <c r="D639" s="661"/>
      <c r="E639" s="661"/>
      <c r="F639" s="672"/>
      <c r="G639" s="850" t="s">
        <v>234</v>
      </c>
      <c r="H639" s="850"/>
      <c r="I639" s="850"/>
      <c r="J639" s="850"/>
      <c r="K639" s="850"/>
      <c r="L639" s="850"/>
      <c r="M639" s="850"/>
      <c r="N639" s="850"/>
      <c r="O639" s="850"/>
      <c r="P639" s="850"/>
      <c r="Q639" s="850"/>
      <c r="R639" s="198"/>
      <c r="S639" s="32"/>
      <c r="T639" s="33"/>
      <c r="U639" s="33"/>
      <c r="V639" s="34"/>
      <c r="W639" s="402"/>
      <c r="X639" s="403"/>
      <c r="Y639" s="403"/>
      <c r="Z639" s="361"/>
      <c r="AA639" s="362"/>
      <c r="AB639" s="363"/>
      <c r="AC639" s="176"/>
      <c r="AD639" s="176"/>
      <c r="AE639" s="176"/>
      <c r="AF639" s="176"/>
      <c r="AG639" s="176"/>
      <c r="AH639" s="176"/>
      <c r="AO639" s="223"/>
      <c r="AP639" s="223"/>
      <c r="AQ639" s="223"/>
      <c r="AR639" s="223"/>
    </row>
    <row r="640" spans="1:44" ht="18" customHeight="1" x14ac:dyDescent="0.3">
      <c r="A640" s="463"/>
      <c r="B640" s="661"/>
      <c r="C640" s="661"/>
      <c r="D640" s="661"/>
      <c r="E640" s="661"/>
      <c r="F640" s="672"/>
      <c r="G640" s="850"/>
      <c r="H640" s="850"/>
      <c r="I640" s="850"/>
      <c r="J640" s="850"/>
      <c r="K640" s="850"/>
      <c r="L640" s="850"/>
      <c r="M640" s="850"/>
      <c r="N640" s="850"/>
      <c r="O640" s="850"/>
      <c r="P640" s="850"/>
      <c r="Q640" s="850"/>
      <c r="R640" s="198"/>
      <c r="S640" s="43"/>
      <c r="T640" s="370" t="s">
        <v>68</v>
      </c>
      <c r="U640" s="371"/>
      <c r="V640" s="50"/>
      <c r="W640" s="402"/>
      <c r="X640" s="403"/>
      <c r="Y640" s="403"/>
      <c r="Z640" s="364"/>
      <c r="AA640" s="365"/>
      <c r="AB640" s="366"/>
      <c r="AC640" s="176"/>
      <c r="AD640" s="176"/>
      <c r="AE640" s="176" t="str">
        <f>T640</f>
        <v>Select</v>
      </c>
      <c r="AF640" s="176" t="str">
        <f>T640</f>
        <v>Select</v>
      </c>
      <c r="AG640" s="176"/>
      <c r="AH640" s="176"/>
      <c r="AO640" s="223"/>
      <c r="AP640" s="223"/>
      <c r="AQ640" s="223"/>
      <c r="AR640" s="223"/>
    </row>
    <row r="641" spans="1:34" ht="18" customHeight="1" x14ac:dyDescent="0.3">
      <c r="A641" s="813"/>
      <c r="B641" s="674"/>
      <c r="C641" s="674"/>
      <c r="D641" s="674"/>
      <c r="E641" s="674"/>
      <c r="F641" s="675"/>
      <c r="G641" s="427"/>
      <c r="H641" s="427"/>
      <c r="I641" s="427"/>
      <c r="J641" s="427"/>
      <c r="K641" s="427"/>
      <c r="L641" s="427"/>
      <c r="M641" s="427"/>
      <c r="N641" s="427"/>
      <c r="O641" s="427"/>
      <c r="P641" s="427"/>
      <c r="Q641" s="427"/>
      <c r="R641" s="198"/>
      <c r="S641" s="35"/>
      <c r="T641" s="36"/>
      <c r="U641" s="36"/>
      <c r="V641" s="37"/>
      <c r="W641" s="402"/>
      <c r="X641" s="403"/>
      <c r="Y641" s="403"/>
      <c r="Z641" s="364"/>
      <c r="AA641" s="365"/>
      <c r="AB641" s="366"/>
      <c r="AC641" s="176"/>
      <c r="AD641" s="176"/>
      <c r="AE641" s="176"/>
      <c r="AF641" s="176"/>
      <c r="AG641" s="176"/>
      <c r="AH641" s="176"/>
    </row>
    <row r="642" spans="1:34" ht="10.5" customHeight="1" x14ac:dyDescent="0.3">
      <c r="A642" s="812" t="str">
        <f>HYPERLINK("http://sdlegislature.gov/Rules/DisplayRule.aspx?Rule=24:05:27:01.03","Transition Assessments
(24:05:27:01.03)")</f>
        <v>Transition Assessments
(24:05:27:01.03)</v>
      </c>
      <c r="B642" s="660"/>
      <c r="C642" s="660"/>
      <c r="D642" s="660"/>
      <c r="E642" s="660"/>
      <c r="F642" s="669"/>
      <c r="G642" s="80"/>
      <c r="H642" s="85"/>
      <c r="I642" s="85"/>
      <c r="J642" s="85"/>
      <c r="K642" s="85"/>
      <c r="L642" s="85"/>
      <c r="M642" s="85"/>
      <c r="N642" s="85"/>
      <c r="O642" s="85"/>
      <c r="P642" s="85"/>
      <c r="Q642" s="84"/>
      <c r="R642" s="199"/>
      <c r="S642" s="153"/>
      <c r="T642" s="97"/>
      <c r="U642" s="97"/>
      <c r="V642" s="98"/>
      <c r="W642" s="402"/>
      <c r="X642" s="403"/>
      <c r="Y642" s="403"/>
      <c r="Z642" s="364"/>
      <c r="AA642" s="365"/>
      <c r="AB642" s="366"/>
      <c r="AC642" s="176"/>
      <c r="AD642" s="176"/>
      <c r="AE642" s="176"/>
      <c r="AF642" s="176"/>
      <c r="AG642" s="176"/>
      <c r="AH642" s="176"/>
    </row>
    <row r="643" spans="1:34" ht="10.5" customHeight="1" x14ac:dyDescent="0.3">
      <c r="A643" s="816"/>
      <c r="B643" s="817"/>
      <c r="C643" s="817"/>
      <c r="D643" s="817"/>
      <c r="E643" s="817"/>
      <c r="F643" s="672"/>
      <c r="G643" s="81"/>
      <c r="H643" s="541" t="s">
        <v>235</v>
      </c>
      <c r="I643" s="466"/>
      <c r="J643" s="466"/>
      <c r="K643" s="467"/>
      <c r="L643" s="82"/>
      <c r="M643" s="541" t="s">
        <v>236</v>
      </c>
      <c r="N643" s="466"/>
      <c r="O643" s="466"/>
      <c r="P643" s="467"/>
      <c r="Q643" s="83"/>
      <c r="R643" s="199"/>
      <c r="S643" s="153"/>
      <c r="T643" s="97"/>
      <c r="U643" s="97"/>
      <c r="V643" s="98"/>
      <c r="W643" s="402"/>
      <c r="X643" s="403"/>
      <c r="Y643" s="403"/>
      <c r="Z643" s="364"/>
      <c r="AA643" s="365"/>
      <c r="AB643" s="366"/>
      <c r="AC643" s="176"/>
      <c r="AD643" s="176"/>
      <c r="AE643" s="176"/>
      <c r="AF643" s="176"/>
      <c r="AG643" s="176"/>
      <c r="AH643" s="176"/>
    </row>
    <row r="644" spans="1:34" ht="18" customHeight="1" x14ac:dyDescent="0.3">
      <c r="A644" s="816"/>
      <c r="B644" s="817"/>
      <c r="C644" s="817"/>
      <c r="D644" s="817"/>
      <c r="E644" s="817"/>
      <c r="F644" s="672"/>
      <c r="G644" s="81"/>
      <c r="H644" s="468"/>
      <c r="I644" s="469"/>
      <c r="J644" s="469"/>
      <c r="K644" s="470"/>
      <c r="L644" s="82"/>
      <c r="M644" s="468"/>
      <c r="N644" s="469"/>
      <c r="O644" s="469"/>
      <c r="P644" s="470"/>
      <c r="Q644" s="83"/>
      <c r="R644" s="199"/>
      <c r="S644" s="153"/>
      <c r="T644" s="97"/>
      <c r="U644" s="97"/>
      <c r="V644" s="98"/>
      <c r="W644" s="402"/>
      <c r="X644" s="403"/>
      <c r="Y644" s="403"/>
      <c r="Z644" s="364"/>
      <c r="AA644" s="365"/>
      <c r="AB644" s="366"/>
      <c r="AC644" s="176"/>
      <c r="AD644" s="176"/>
      <c r="AE644" s="176"/>
      <c r="AF644" s="176"/>
      <c r="AG644" s="176"/>
      <c r="AH644" s="176"/>
    </row>
    <row r="645" spans="1:34" ht="18" customHeight="1" x14ac:dyDescent="0.3">
      <c r="A645" s="816"/>
      <c r="B645" s="817"/>
      <c r="C645" s="817"/>
      <c r="D645" s="817"/>
      <c r="E645" s="817"/>
      <c r="F645" s="672"/>
      <c r="G645" s="81"/>
      <c r="H645" s="52"/>
      <c r="I645" s="384" t="s">
        <v>68</v>
      </c>
      <c r="J645" s="386"/>
      <c r="K645" s="29"/>
      <c r="L645" s="82"/>
      <c r="M645" s="52"/>
      <c r="N645" s="384" t="s">
        <v>68</v>
      </c>
      <c r="O645" s="386"/>
      <c r="P645" s="29"/>
      <c r="Q645" s="83"/>
      <c r="R645" s="199"/>
      <c r="S645" s="43"/>
      <c r="T645" s="370" t="s">
        <v>68</v>
      </c>
      <c r="U645" s="371"/>
      <c r="V645" s="50"/>
      <c r="W645" s="402"/>
      <c r="X645" s="403"/>
      <c r="Y645" s="403"/>
      <c r="Z645" s="364"/>
      <c r="AA645" s="365"/>
      <c r="AB645" s="366"/>
      <c r="AC645" s="176"/>
      <c r="AD645" s="176"/>
      <c r="AE645" s="176" t="str">
        <f>T645</f>
        <v>Select</v>
      </c>
      <c r="AF645" s="176" t="str">
        <f>T645</f>
        <v>Select</v>
      </c>
      <c r="AG645" s="176"/>
      <c r="AH645" s="176"/>
    </row>
    <row r="646" spans="1:34" ht="10.5" customHeight="1" x14ac:dyDescent="0.3">
      <c r="A646" s="816"/>
      <c r="B646" s="817"/>
      <c r="C646" s="817"/>
      <c r="D646" s="817"/>
      <c r="E646" s="817"/>
      <c r="F646" s="672"/>
      <c r="G646" s="81"/>
      <c r="H646" s="70"/>
      <c r="I646" s="30"/>
      <c r="J646" s="30"/>
      <c r="K646" s="31"/>
      <c r="L646" s="82"/>
      <c r="M646" s="70"/>
      <c r="N646" s="30"/>
      <c r="O646" s="30"/>
      <c r="P646" s="31"/>
      <c r="Q646" s="83"/>
      <c r="R646" s="199"/>
      <c r="S646" s="153"/>
      <c r="T646" s="97"/>
      <c r="U646" s="97"/>
      <c r="V646" s="98"/>
      <c r="W646" s="402"/>
      <c r="X646" s="403"/>
      <c r="Y646" s="403"/>
      <c r="Z646" s="364"/>
      <c r="AA646" s="365"/>
      <c r="AB646" s="366"/>
      <c r="AC646" s="176"/>
      <c r="AD646" s="176"/>
      <c r="AE646" s="176"/>
      <c r="AF646" s="176"/>
      <c r="AG646" s="176"/>
      <c r="AH646" s="176"/>
    </row>
    <row r="647" spans="1:34" ht="10.5" customHeight="1" x14ac:dyDescent="0.3">
      <c r="A647" s="816"/>
      <c r="B647" s="817"/>
      <c r="C647" s="817"/>
      <c r="D647" s="817"/>
      <c r="E647" s="817"/>
      <c r="F647" s="672"/>
      <c r="G647" s="81"/>
      <c r="H647" s="82"/>
      <c r="I647" s="82"/>
      <c r="J647" s="82"/>
      <c r="K647" s="82"/>
      <c r="L647" s="544"/>
      <c r="M647" s="544"/>
      <c r="N647" s="544"/>
      <c r="O647" s="544"/>
      <c r="P647" s="544"/>
      <c r="Q647" s="83"/>
      <c r="R647" s="199"/>
      <c r="S647" s="153"/>
      <c r="T647" s="97"/>
      <c r="U647" s="97"/>
      <c r="V647" s="98"/>
      <c r="W647" s="402"/>
      <c r="X647" s="403"/>
      <c r="Y647" s="403"/>
      <c r="Z647" s="364"/>
      <c r="AA647" s="365"/>
      <c r="AB647" s="366"/>
      <c r="AC647" s="176"/>
      <c r="AD647" s="176"/>
      <c r="AE647" s="176"/>
      <c r="AF647" s="176"/>
      <c r="AG647" s="176"/>
      <c r="AH647" s="176"/>
    </row>
    <row r="648" spans="1:34" ht="10.5" customHeight="1" x14ac:dyDescent="0.3">
      <c r="A648" s="816"/>
      <c r="B648" s="817"/>
      <c r="C648" s="817"/>
      <c r="D648" s="817"/>
      <c r="E648" s="817"/>
      <c r="F648" s="672"/>
      <c r="G648" s="81"/>
      <c r="H648" s="541" t="s">
        <v>237</v>
      </c>
      <c r="I648" s="466"/>
      <c r="J648" s="466"/>
      <c r="K648" s="467"/>
      <c r="L648" s="82"/>
      <c r="M648" s="536" t="s">
        <v>238</v>
      </c>
      <c r="N648" s="536"/>
      <c r="O648" s="536"/>
      <c r="P648" s="536"/>
      <c r="Q648" s="83"/>
      <c r="R648" s="199"/>
      <c r="S648" s="153"/>
      <c r="T648" s="97"/>
      <c r="U648" s="97"/>
      <c r="V648" s="98"/>
      <c r="W648" s="402"/>
      <c r="X648" s="403"/>
      <c r="Y648" s="403"/>
      <c r="Z648" s="364"/>
      <c r="AA648" s="365"/>
      <c r="AB648" s="366"/>
      <c r="AC648" s="176"/>
      <c r="AD648" s="176"/>
      <c r="AE648" s="176"/>
      <c r="AF648" s="176"/>
      <c r="AG648" s="176"/>
      <c r="AH648" s="176"/>
    </row>
    <row r="649" spans="1:34" ht="18" customHeight="1" x14ac:dyDescent="0.3">
      <c r="A649" s="816"/>
      <c r="B649" s="817"/>
      <c r="C649" s="817"/>
      <c r="D649" s="817"/>
      <c r="E649" s="817"/>
      <c r="F649" s="672"/>
      <c r="G649" s="81"/>
      <c r="H649" s="468"/>
      <c r="I649" s="469"/>
      <c r="J649" s="469"/>
      <c r="K649" s="470"/>
      <c r="L649" s="82"/>
      <c r="M649" s="536"/>
      <c r="N649" s="536"/>
      <c r="O649" s="536"/>
      <c r="P649" s="536"/>
      <c r="Q649" s="83"/>
      <c r="R649" s="199"/>
      <c r="S649" s="153"/>
      <c r="T649" s="97"/>
      <c r="U649" s="97"/>
      <c r="V649" s="98"/>
      <c r="W649" s="402"/>
      <c r="X649" s="403"/>
      <c r="Y649" s="403"/>
      <c r="Z649" s="364"/>
      <c r="AA649" s="365"/>
      <c r="AB649" s="366"/>
      <c r="AC649" s="176"/>
      <c r="AD649" s="176"/>
      <c r="AE649" s="176"/>
      <c r="AF649" s="176"/>
      <c r="AG649" s="176"/>
      <c r="AH649" s="176"/>
    </row>
    <row r="650" spans="1:34" ht="18" customHeight="1" x14ac:dyDescent="0.3">
      <c r="A650" s="816"/>
      <c r="B650" s="817"/>
      <c r="C650" s="817"/>
      <c r="D650" s="817"/>
      <c r="E650" s="817"/>
      <c r="F650" s="672"/>
      <c r="G650" s="81"/>
      <c r="H650" s="52"/>
      <c r="I650" s="384" t="s">
        <v>68</v>
      </c>
      <c r="J650" s="386"/>
      <c r="K650" s="29"/>
      <c r="L650" s="82"/>
      <c r="M650" s="536"/>
      <c r="N650" s="536"/>
      <c r="O650" s="536"/>
      <c r="P650" s="536"/>
      <c r="Q650" s="83"/>
      <c r="R650" s="199"/>
      <c r="S650" s="153"/>
      <c r="T650" s="97"/>
      <c r="U650" s="97"/>
      <c r="V650" s="98"/>
      <c r="W650" s="402"/>
      <c r="X650" s="403"/>
      <c r="Y650" s="403"/>
      <c r="Z650" s="364"/>
      <c r="AA650" s="365"/>
      <c r="AB650" s="366"/>
      <c r="AC650" s="176"/>
      <c r="AD650" s="176"/>
      <c r="AE650" s="176"/>
      <c r="AF650" s="176"/>
      <c r="AG650" s="176"/>
      <c r="AH650" s="176"/>
    </row>
    <row r="651" spans="1:34" ht="10.5" customHeight="1" x14ac:dyDescent="0.3">
      <c r="A651" s="816"/>
      <c r="B651" s="817"/>
      <c r="C651" s="817"/>
      <c r="D651" s="817"/>
      <c r="E651" s="817"/>
      <c r="F651" s="672"/>
      <c r="G651" s="81"/>
      <c r="H651" s="70"/>
      <c r="I651" s="30"/>
      <c r="J651" s="30"/>
      <c r="K651" s="31"/>
      <c r="L651" s="82"/>
      <c r="M651" s="536"/>
      <c r="N651" s="536"/>
      <c r="O651" s="536"/>
      <c r="P651" s="536"/>
      <c r="Q651" s="83"/>
      <c r="R651" s="199"/>
      <c r="S651" s="153"/>
      <c r="T651" s="97"/>
      <c r="U651" s="97"/>
      <c r="V651" s="98"/>
      <c r="W651" s="402"/>
      <c r="X651" s="403"/>
      <c r="Y651" s="403"/>
      <c r="Z651" s="364"/>
      <c r="AA651" s="365"/>
      <c r="AB651" s="366"/>
      <c r="AC651" s="176"/>
      <c r="AD651" s="176"/>
      <c r="AE651" s="176"/>
      <c r="AF651" s="176"/>
      <c r="AG651" s="176"/>
      <c r="AH651" s="176"/>
    </row>
    <row r="652" spans="1:34" ht="10.5" customHeight="1" x14ac:dyDescent="0.3">
      <c r="A652" s="816"/>
      <c r="B652" s="817"/>
      <c r="C652" s="817"/>
      <c r="D652" s="817"/>
      <c r="E652" s="817"/>
      <c r="F652" s="672"/>
      <c r="G652" s="81"/>
      <c r="H652" s="82"/>
      <c r="I652" s="82"/>
      <c r="J652" s="82"/>
      <c r="K652" s="82"/>
      <c r="L652" s="82"/>
      <c r="M652" s="82"/>
      <c r="N652" s="82"/>
      <c r="O652" s="82"/>
      <c r="P652" s="82"/>
      <c r="Q652" s="83"/>
      <c r="R652" s="199"/>
      <c r="S652" s="153"/>
      <c r="T652" s="97"/>
      <c r="U652" s="97"/>
      <c r="V652" s="98"/>
      <c r="W652" s="402"/>
      <c r="X652" s="403"/>
      <c r="Y652" s="403"/>
      <c r="Z652" s="364"/>
      <c r="AA652" s="365"/>
      <c r="AB652" s="366"/>
      <c r="AC652" s="176"/>
      <c r="AD652" s="176"/>
      <c r="AE652" s="176"/>
      <c r="AF652" s="176"/>
      <c r="AG652" s="176"/>
      <c r="AH652" s="176"/>
    </row>
    <row r="653" spans="1:34" ht="18" customHeight="1" x14ac:dyDescent="0.3">
      <c r="A653" s="846" t="s">
        <v>239</v>
      </c>
      <c r="B653" s="660"/>
      <c r="C653" s="660"/>
      <c r="D653" s="660"/>
      <c r="E653" s="660"/>
      <c r="F653" s="669"/>
      <c r="G653" s="427" t="s">
        <v>240</v>
      </c>
      <c r="H653" s="427"/>
      <c r="I653" s="427"/>
      <c r="J653" s="427"/>
      <c r="K653" s="427"/>
      <c r="L653" s="427"/>
      <c r="M653" s="427"/>
      <c r="N653" s="427"/>
      <c r="O653" s="427"/>
      <c r="P653" s="427"/>
      <c r="Q653" s="427"/>
      <c r="R653" s="198"/>
      <c r="S653" s="32"/>
      <c r="T653" s="33"/>
      <c r="U653" s="33"/>
      <c r="V653" s="34"/>
      <c r="W653" s="402"/>
      <c r="X653" s="403"/>
      <c r="Y653" s="403"/>
      <c r="Z653" s="364"/>
      <c r="AA653" s="365"/>
      <c r="AB653" s="366"/>
      <c r="AC653" s="176"/>
      <c r="AD653" s="176"/>
      <c r="AE653" s="176"/>
      <c r="AF653" s="176"/>
      <c r="AG653" s="176"/>
      <c r="AH653" s="176"/>
    </row>
    <row r="654" spans="1:34" ht="18" customHeight="1" x14ac:dyDescent="0.3">
      <c r="A654" s="847"/>
      <c r="B654" s="661"/>
      <c r="C654" s="661"/>
      <c r="D654" s="661"/>
      <c r="E654" s="661"/>
      <c r="F654" s="672"/>
      <c r="G654" s="427"/>
      <c r="H654" s="427"/>
      <c r="I654" s="427"/>
      <c r="J654" s="427"/>
      <c r="K654" s="427"/>
      <c r="L654" s="427"/>
      <c r="M654" s="427"/>
      <c r="N654" s="427"/>
      <c r="O654" s="427"/>
      <c r="P654" s="427"/>
      <c r="Q654" s="427"/>
      <c r="R654" s="198"/>
      <c r="S654" s="43"/>
      <c r="T654" s="370" t="s">
        <v>68</v>
      </c>
      <c r="U654" s="371"/>
      <c r="V654" s="50"/>
      <c r="W654" s="402"/>
      <c r="X654" s="403"/>
      <c r="Y654" s="403"/>
      <c r="Z654" s="364"/>
      <c r="AA654" s="365"/>
      <c r="AB654" s="366"/>
      <c r="AC654" s="176"/>
      <c r="AD654" s="176"/>
      <c r="AE654" s="176" t="str">
        <f>T654</f>
        <v>Select</v>
      </c>
      <c r="AF654" s="176" t="str">
        <f>T654</f>
        <v>Select</v>
      </c>
      <c r="AG654" s="176"/>
      <c r="AH654" s="176"/>
    </row>
    <row r="655" spans="1:34" ht="18" customHeight="1" x14ac:dyDescent="0.3">
      <c r="A655" s="813"/>
      <c r="B655" s="674"/>
      <c r="C655" s="674"/>
      <c r="D655" s="674"/>
      <c r="E655" s="674"/>
      <c r="F655" s="675"/>
      <c r="G655" s="427"/>
      <c r="H655" s="427"/>
      <c r="I655" s="427"/>
      <c r="J655" s="427"/>
      <c r="K655" s="427"/>
      <c r="L655" s="427"/>
      <c r="M655" s="427"/>
      <c r="N655" s="427"/>
      <c r="O655" s="427"/>
      <c r="P655" s="427"/>
      <c r="Q655" s="427"/>
      <c r="R655" s="198"/>
      <c r="S655" s="35"/>
      <c r="T655" s="36"/>
      <c r="U655" s="36"/>
      <c r="V655" s="37"/>
      <c r="W655" s="402"/>
      <c r="X655" s="403"/>
      <c r="Y655" s="403"/>
      <c r="Z655" s="367"/>
      <c r="AA655" s="368"/>
      <c r="AB655" s="369"/>
      <c r="AC655" s="176"/>
      <c r="AD655" s="176"/>
      <c r="AE655" s="176"/>
      <c r="AF655" s="176"/>
      <c r="AG655" s="176"/>
      <c r="AH655" s="176"/>
    </row>
    <row r="656" spans="1:34" ht="18" customHeight="1" x14ac:dyDescent="0.3">
      <c r="A656" s="820" t="s">
        <v>241</v>
      </c>
      <c r="B656" s="653"/>
      <c r="C656" s="653"/>
      <c r="D656" s="653"/>
      <c r="E656" s="653"/>
      <c r="F656" s="653"/>
      <c r="G656" s="843"/>
      <c r="H656" s="660"/>
      <c r="I656" s="660"/>
      <c r="J656" s="660"/>
      <c r="K656" s="660"/>
      <c r="L656" s="660"/>
      <c r="M656" s="660"/>
      <c r="N656" s="660"/>
      <c r="O656" s="660"/>
      <c r="P656" s="660"/>
      <c r="Q656" s="669"/>
      <c r="R656" s="198"/>
      <c r="S656" s="447"/>
      <c r="T656" s="448"/>
      <c r="U656" s="448"/>
      <c r="V656" s="448"/>
      <c r="W656" s="448"/>
      <c r="X656" s="448"/>
      <c r="Y656" s="448"/>
      <c r="Z656" s="449"/>
      <c r="AA656" s="449"/>
      <c r="AB656" s="450"/>
      <c r="AC656" s="176"/>
      <c r="AD656" s="176"/>
      <c r="AE656" s="176"/>
      <c r="AF656" s="176"/>
      <c r="AG656" s="176"/>
      <c r="AH656" s="176"/>
    </row>
    <row r="657" spans="1:34" ht="18" customHeight="1" x14ac:dyDescent="0.3">
      <c r="A657" s="812" t="str">
        <f>HYPERLINK("http://sdlegislature.gov/Rules/DisplayRule.aspx?Rule=24:05:27:01.03","Age-Appropriate Measurable 
Post-Secondary Goals 
(24:05:27:01.03)")</f>
        <v>Age-Appropriate Measurable 
Post-Secondary Goals 
(24:05:27:01.03)</v>
      </c>
      <c r="B657" s="660"/>
      <c r="C657" s="660"/>
      <c r="D657" s="660"/>
      <c r="E657" s="660"/>
      <c r="F657" s="660"/>
      <c r="G657" s="80"/>
      <c r="H657" s="85"/>
      <c r="I657" s="85"/>
      <c r="J657" s="85"/>
      <c r="K657" s="85"/>
      <c r="L657" s="85"/>
      <c r="M657" s="85"/>
      <c r="N657" s="85"/>
      <c r="O657" s="85"/>
      <c r="P657" s="85"/>
      <c r="Q657" s="84"/>
      <c r="R657" s="199"/>
      <c r="S657" s="32"/>
      <c r="T657" s="33"/>
      <c r="U657" s="33"/>
      <c r="V657" s="34"/>
      <c r="W657" s="402"/>
      <c r="X657" s="403"/>
      <c r="Y657" s="403"/>
      <c r="Z657" s="361"/>
      <c r="AA657" s="362"/>
      <c r="AB657" s="363"/>
      <c r="AC657" s="176"/>
      <c r="AD657" s="176"/>
      <c r="AE657" s="176"/>
      <c r="AF657" s="176"/>
      <c r="AG657" s="176"/>
      <c r="AH657" s="176"/>
    </row>
    <row r="658" spans="1:34" ht="18" customHeight="1" x14ac:dyDescent="0.3">
      <c r="A658" s="463"/>
      <c r="B658" s="661"/>
      <c r="C658" s="661"/>
      <c r="D658" s="661"/>
      <c r="E658" s="661"/>
      <c r="F658" s="661"/>
      <c r="G658" s="81"/>
      <c r="H658" s="541" t="s">
        <v>242</v>
      </c>
      <c r="I658" s="542"/>
      <c r="J658" s="542"/>
      <c r="K658" s="543"/>
      <c r="L658" s="82"/>
      <c r="M658" s="541" t="s">
        <v>243</v>
      </c>
      <c r="N658" s="542"/>
      <c r="O658" s="542"/>
      <c r="P658" s="543"/>
      <c r="Q658" s="83"/>
      <c r="R658" s="199"/>
      <c r="S658" s="153"/>
      <c r="T658" s="97"/>
      <c r="U658" s="97"/>
      <c r="V658" s="98"/>
      <c r="W658" s="402"/>
      <c r="X658" s="403"/>
      <c r="Y658" s="403"/>
      <c r="Z658" s="364"/>
      <c r="AA658" s="365"/>
      <c r="AB658" s="366"/>
      <c r="AC658" s="176"/>
      <c r="AD658" s="176"/>
      <c r="AE658" s="176"/>
      <c r="AF658" s="176"/>
      <c r="AG658" s="176"/>
      <c r="AH658" s="176"/>
    </row>
    <row r="659" spans="1:34" ht="18" customHeight="1" x14ac:dyDescent="0.3">
      <c r="A659" s="463"/>
      <c r="B659" s="661"/>
      <c r="C659" s="661"/>
      <c r="D659" s="661"/>
      <c r="E659" s="661"/>
      <c r="F659" s="661"/>
      <c r="G659" s="81"/>
      <c r="H659" s="471"/>
      <c r="I659" s="383"/>
      <c r="J659" s="383"/>
      <c r="K659" s="472"/>
      <c r="L659" s="82"/>
      <c r="M659" s="471"/>
      <c r="N659" s="383"/>
      <c r="O659" s="383"/>
      <c r="P659" s="472"/>
      <c r="Q659" s="83"/>
      <c r="R659" s="199"/>
      <c r="S659" s="153"/>
      <c r="T659" s="97"/>
      <c r="U659" s="97"/>
      <c r="V659" s="98"/>
      <c r="W659" s="402"/>
      <c r="X659" s="403"/>
      <c r="Y659" s="403"/>
      <c r="Z659" s="364"/>
      <c r="AA659" s="365"/>
      <c r="AB659" s="366"/>
      <c r="AC659" s="176"/>
      <c r="AD659" s="176"/>
      <c r="AE659" s="176"/>
      <c r="AF659" s="176"/>
      <c r="AG659" s="176"/>
      <c r="AH659" s="176"/>
    </row>
    <row r="660" spans="1:34" ht="18" customHeight="1" x14ac:dyDescent="0.3">
      <c r="A660" s="463"/>
      <c r="B660" s="661"/>
      <c r="C660" s="661"/>
      <c r="D660" s="661"/>
      <c r="E660" s="661"/>
      <c r="F660" s="661"/>
      <c r="G660" s="81"/>
      <c r="H660" s="52"/>
      <c r="I660" s="384" t="s">
        <v>68</v>
      </c>
      <c r="J660" s="386"/>
      <c r="K660" s="29"/>
      <c r="L660" s="82"/>
      <c r="M660" s="52"/>
      <c r="N660" s="384" t="s">
        <v>68</v>
      </c>
      <c r="O660" s="386"/>
      <c r="P660" s="29"/>
      <c r="Q660" s="83"/>
      <c r="R660" s="199"/>
      <c r="S660" s="153"/>
      <c r="T660" s="97"/>
      <c r="U660" s="97"/>
      <c r="V660" s="98"/>
      <c r="W660" s="402"/>
      <c r="X660" s="403"/>
      <c r="Y660" s="403"/>
      <c r="Z660" s="364"/>
      <c r="AA660" s="365"/>
      <c r="AB660" s="366"/>
      <c r="AC660" s="176"/>
      <c r="AD660" s="176"/>
      <c r="AE660" s="176"/>
      <c r="AF660" s="176"/>
      <c r="AG660" s="176"/>
      <c r="AH660" s="176"/>
    </row>
    <row r="661" spans="1:34" ht="10.5" customHeight="1" x14ac:dyDescent="0.3">
      <c r="A661" s="463"/>
      <c r="B661" s="661"/>
      <c r="C661" s="661"/>
      <c r="D661" s="661"/>
      <c r="E661" s="661"/>
      <c r="F661" s="661"/>
      <c r="G661" s="81"/>
      <c r="H661" s="70"/>
      <c r="I661" s="30"/>
      <c r="J661" s="30"/>
      <c r="K661" s="31"/>
      <c r="L661" s="82"/>
      <c r="M661" s="70"/>
      <c r="N661" s="30"/>
      <c r="O661" s="30"/>
      <c r="P661" s="31"/>
      <c r="Q661" s="83"/>
      <c r="R661" s="199"/>
      <c r="S661" s="153"/>
      <c r="T661" s="97"/>
      <c r="U661" s="97"/>
      <c r="V661" s="98"/>
      <c r="W661" s="402"/>
      <c r="X661" s="403"/>
      <c r="Y661" s="403"/>
      <c r="Z661" s="364"/>
      <c r="AA661" s="365"/>
      <c r="AB661" s="366"/>
      <c r="AC661" s="176"/>
      <c r="AD661" s="176"/>
      <c r="AE661" s="176"/>
      <c r="AF661" s="176"/>
      <c r="AG661" s="176"/>
      <c r="AH661" s="176"/>
    </row>
    <row r="662" spans="1:34" ht="18" customHeight="1" x14ac:dyDescent="0.3">
      <c r="A662" s="463"/>
      <c r="B662" s="661"/>
      <c r="C662" s="661"/>
      <c r="D662" s="661"/>
      <c r="E662" s="661"/>
      <c r="F662" s="661"/>
      <c r="G662" s="81"/>
      <c r="H662" s="82"/>
      <c r="I662" s="82"/>
      <c r="J662" s="82"/>
      <c r="K662" s="82"/>
      <c r="L662" s="544"/>
      <c r="M662" s="544"/>
      <c r="N662" s="544"/>
      <c r="O662" s="544"/>
      <c r="P662" s="544"/>
      <c r="Q662" s="83"/>
      <c r="R662" s="199"/>
      <c r="S662" s="43"/>
      <c r="T662" s="370" t="s">
        <v>68</v>
      </c>
      <c r="U662" s="371"/>
      <c r="V662" s="50"/>
      <c r="W662" s="402"/>
      <c r="X662" s="403"/>
      <c r="Y662" s="403"/>
      <c r="Z662" s="364"/>
      <c r="AA662" s="365"/>
      <c r="AB662" s="366"/>
      <c r="AC662" s="176"/>
      <c r="AD662" s="176"/>
      <c r="AE662" s="176" t="str">
        <f>T662</f>
        <v>Select</v>
      </c>
      <c r="AF662" s="176" t="str">
        <f>T662</f>
        <v>Select</v>
      </c>
      <c r="AG662" s="176"/>
      <c r="AH662" s="176"/>
    </row>
    <row r="663" spans="1:34" ht="18" customHeight="1" x14ac:dyDescent="0.3">
      <c r="A663" s="463"/>
      <c r="B663" s="661"/>
      <c r="C663" s="661"/>
      <c r="D663" s="661"/>
      <c r="E663" s="661"/>
      <c r="F663" s="661"/>
      <c r="G663" s="81"/>
      <c r="H663" s="541" t="s">
        <v>244</v>
      </c>
      <c r="I663" s="542"/>
      <c r="J663" s="542"/>
      <c r="K663" s="543"/>
      <c r="L663" s="82"/>
      <c r="M663" s="536"/>
      <c r="N663" s="536"/>
      <c r="O663" s="536"/>
      <c r="P663" s="536"/>
      <c r="Q663" s="83"/>
      <c r="R663" s="199"/>
      <c r="S663" s="153"/>
      <c r="T663" s="97"/>
      <c r="U663" s="97"/>
      <c r="V663" s="98"/>
      <c r="W663" s="402"/>
      <c r="X663" s="403"/>
      <c r="Y663" s="403"/>
      <c r="Z663" s="364"/>
      <c r="AA663" s="365"/>
      <c r="AB663" s="366"/>
      <c r="AC663" s="176"/>
      <c r="AD663" s="176"/>
      <c r="AE663" s="176"/>
      <c r="AF663" s="176"/>
      <c r="AG663" s="176"/>
      <c r="AH663" s="176"/>
    </row>
    <row r="664" spans="1:34" ht="18" customHeight="1" x14ac:dyDescent="0.3">
      <c r="A664" s="463"/>
      <c r="B664" s="661"/>
      <c r="C664" s="661"/>
      <c r="D664" s="661"/>
      <c r="E664" s="661"/>
      <c r="F664" s="661"/>
      <c r="G664" s="81"/>
      <c r="H664" s="471"/>
      <c r="I664" s="383"/>
      <c r="J664" s="383"/>
      <c r="K664" s="472"/>
      <c r="L664" s="82"/>
      <c r="M664" s="536"/>
      <c r="N664" s="536"/>
      <c r="O664" s="536"/>
      <c r="P664" s="536"/>
      <c r="Q664" s="83"/>
      <c r="R664" s="199"/>
      <c r="S664" s="153"/>
      <c r="T664" s="97"/>
      <c r="U664" s="97"/>
      <c r="V664" s="98"/>
      <c r="W664" s="402"/>
      <c r="X664" s="403"/>
      <c r="Y664" s="403"/>
      <c r="Z664" s="364"/>
      <c r="AA664" s="365"/>
      <c r="AB664" s="366"/>
      <c r="AC664" s="176"/>
      <c r="AD664" s="176"/>
      <c r="AE664" s="176"/>
      <c r="AF664" s="176"/>
      <c r="AG664" s="176"/>
      <c r="AH664" s="176"/>
    </row>
    <row r="665" spans="1:34" ht="18" customHeight="1" x14ac:dyDescent="0.3">
      <c r="A665" s="463"/>
      <c r="B665" s="661"/>
      <c r="C665" s="661"/>
      <c r="D665" s="661"/>
      <c r="E665" s="661"/>
      <c r="F665" s="661"/>
      <c r="G665" s="81"/>
      <c r="H665" s="52"/>
      <c r="I665" s="384" t="s">
        <v>68</v>
      </c>
      <c r="J665" s="386"/>
      <c r="K665" s="29"/>
      <c r="L665" s="82"/>
      <c r="M665" s="536"/>
      <c r="N665" s="536"/>
      <c r="O665" s="536"/>
      <c r="P665" s="536"/>
      <c r="Q665" s="83"/>
      <c r="R665" s="199"/>
      <c r="S665" s="153"/>
      <c r="T665" s="97"/>
      <c r="U665" s="97"/>
      <c r="V665" s="98"/>
      <c r="W665" s="402"/>
      <c r="X665" s="403"/>
      <c r="Y665" s="403"/>
      <c r="Z665" s="364"/>
      <c r="AA665" s="365"/>
      <c r="AB665" s="366"/>
      <c r="AC665" s="176"/>
      <c r="AD665" s="176"/>
      <c r="AE665" s="176"/>
      <c r="AF665" s="176"/>
      <c r="AG665" s="176"/>
      <c r="AH665" s="176"/>
    </row>
    <row r="666" spans="1:34" ht="10.5" customHeight="1" x14ac:dyDescent="0.3">
      <c r="A666" s="816"/>
      <c r="B666" s="817"/>
      <c r="C666" s="817"/>
      <c r="D666" s="817"/>
      <c r="E666" s="817"/>
      <c r="F666" s="817"/>
      <c r="G666" s="81"/>
      <c r="H666" s="70"/>
      <c r="I666" s="30"/>
      <c r="J666" s="30"/>
      <c r="K666" s="31"/>
      <c r="L666" s="82"/>
      <c r="M666" s="536"/>
      <c r="N666" s="536"/>
      <c r="O666" s="536"/>
      <c r="P666" s="536"/>
      <c r="Q666" s="83"/>
      <c r="R666" s="199"/>
      <c r="S666" s="153"/>
      <c r="T666" s="97"/>
      <c r="U666" s="97"/>
      <c r="V666" s="98"/>
      <c r="W666" s="402"/>
      <c r="X666" s="403"/>
      <c r="Y666" s="403"/>
      <c r="Z666" s="364"/>
      <c r="AA666" s="365"/>
      <c r="AB666" s="366"/>
      <c r="AC666" s="176"/>
      <c r="AD666" s="176"/>
      <c r="AE666" s="176"/>
      <c r="AF666" s="176"/>
      <c r="AG666" s="176"/>
      <c r="AH666" s="176"/>
    </row>
    <row r="667" spans="1:34" ht="18" customHeight="1" x14ac:dyDescent="0.3">
      <c r="A667" s="813"/>
      <c r="B667" s="674"/>
      <c r="C667" s="674"/>
      <c r="D667" s="674"/>
      <c r="E667" s="674"/>
      <c r="F667" s="674"/>
      <c r="G667" s="86"/>
      <c r="H667" s="87"/>
      <c r="I667" s="87"/>
      <c r="J667" s="87"/>
      <c r="K667" s="87"/>
      <c r="L667" s="87"/>
      <c r="M667" s="87"/>
      <c r="N667" s="87"/>
      <c r="O667" s="87"/>
      <c r="P667" s="87"/>
      <c r="Q667" s="88"/>
      <c r="R667" s="199"/>
      <c r="S667" s="35"/>
      <c r="T667" s="36"/>
      <c r="U667" s="36"/>
      <c r="V667" s="37"/>
      <c r="W667" s="402"/>
      <c r="X667" s="403"/>
      <c r="Y667" s="403"/>
      <c r="Z667" s="367"/>
      <c r="AA667" s="368"/>
      <c r="AB667" s="369"/>
      <c r="AC667" s="176"/>
      <c r="AD667" s="176"/>
      <c r="AE667" s="176"/>
      <c r="AF667" s="176"/>
      <c r="AG667" s="176"/>
      <c r="AH667" s="176"/>
    </row>
    <row r="668" spans="1:34" ht="18" customHeight="1" x14ac:dyDescent="0.3">
      <c r="A668" s="820" t="s">
        <v>245</v>
      </c>
      <c r="B668" s="653"/>
      <c r="C668" s="653"/>
      <c r="D668" s="653"/>
      <c r="E668" s="653"/>
      <c r="F668" s="653"/>
      <c r="G668" s="838"/>
      <c r="H668" s="674"/>
      <c r="I668" s="674"/>
      <c r="J668" s="674"/>
      <c r="K668" s="674"/>
      <c r="L668" s="674"/>
      <c r="M668" s="674"/>
      <c r="N668" s="674"/>
      <c r="O668" s="674"/>
      <c r="P668" s="674"/>
      <c r="Q668" s="675"/>
      <c r="R668" s="198"/>
      <c r="S668" s="447"/>
      <c r="T668" s="448"/>
      <c r="U668" s="448"/>
      <c r="V668" s="448"/>
      <c r="W668" s="448"/>
      <c r="X668" s="448"/>
      <c r="Y668" s="448"/>
      <c r="Z668" s="449"/>
      <c r="AA668" s="449"/>
      <c r="AB668" s="450"/>
      <c r="AC668" s="176"/>
      <c r="AD668" s="176"/>
      <c r="AE668" s="176"/>
      <c r="AF668" s="176"/>
      <c r="AG668" s="176"/>
      <c r="AH668" s="176"/>
    </row>
    <row r="669" spans="1:34" ht="18" customHeight="1" x14ac:dyDescent="0.3">
      <c r="A669" s="844" t="s">
        <v>246</v>
      </c>
      <c r="B669" s="660"/>
      <c r="C669" s="660"/>
      <c r="D669" s="660"/>
      <c r="E669" s="660"/>
      <c r="F669" s="669"/>
      <c r="G669" s="427"/>
      <c r="H669" s="427"/>
      <c r="I669" s="427"/>
      <c r="J669" s="427"/>
      <c r="K669" s="427"/>
      <c r="L669" s="427"/>
      <c r="M669" s="427"/>
      <c r="N669" s="427"/>
      <c r="O669" s="427"/>
      <c r="P669" s="427"/>
      <c r="Q669" s="427"/>
      <c r="R669" s="198"/>
      <c r="S669" s="32"/>
      <c r="T669" s="33"/>
      <c r="U669" s="33"/>
      <c r="V669" s="34"/>
      <c r="W669" s="402"/>
      <c r="X669" s="403"/>
      <c r="Y669" s="403"/>
      <c r="Z669" s="361"/>
      <c r="AA669" s="362"/>
      <c r="AB669" s="363"/>
      <c r="AC669" s="176"/>
      <c r="AD669" s="176"/>
      <c r="AE669" s="176"/>
      <c r="AF669" s="176"/>
      <c r="AG669" s="176"/>
      <c r="AH669" s="176"/>
    </row>
    <row r="670" spans="1:34" ht="18" customHeight="1" x14ac:dyDescent="0.3">
      <c r="A670" s="845"/>
      <c r="B670" s="661"/>
      <c r="C670" s="661"/>
      <c r="D670" s="661"/>
      <c r="E670" s="661"/>
      <c r="F670" s="672"/>
      <c r="G670" s="427"/>
      <c r="H670" s="427"/>
      <c r="I670" s="427"/>
      <c r="J670" s="427"/>
      <c r="K670" s="427"/>
      <c r="L670" s="427"/>
      <c r="M670" s="427"/>
      <c r="N670" s="427"/>
      <c r="O670" s="427"/>
      <c r="P670" s="427"/>
      <c r="Q670" s="427"/>
      <c r="R670" s="198"/>
      <c r="S670" s="43"/>
      <c r="T670" s="370" t="s">
        <v>68</v>
      </c>
      <c r="U670" s="371"/>
      <c r="V670" s="50"/>
      <c r="W670" s="402"/>
      <c r="X670" s="403"/>
      <c r="Y670" s="403"/>
      <c r="Z670" s="364"/>
      <c r="AA670" s="365"/>
      <c r="AB670" s="366"/>
      <c r="AC670" s="176"/>
      <c r="AD670" s="176"/>
      <c r="AE670" s="176" t="str">
        <f>T670</f>
        <v>Select</v>
      </c>
      <c r="AF670" s="176" t="str">
        <f>T670</f>
        <v>Select</v>
      </c>
      <c r="AG670" s="176"/>
      <c r="AH670" s="176"/>
    </row>
    <row r="671" spans="1:34" ht="18" customHeight="1" x14ac:dyDescent="0.3">
      <c r="A671" s="813"/>
      <c r="B671" s="674"/>
      <c r="C671" s="674"/>
      <c r="D671" s="674"/>
      <c r="E671" s="674"/>
      <c r="F671" s="675"/>
      <c r="G671" s="427"/>
      <c r="H671" s="427"/>
      <c r="I671" s="427"/>
      <c r="J671" s="427"/>
      <c r="K671" s="427"/>
      <c r="L671" s="427"/>
      <c r="M671" s="427"/>
      <c r="N671" s="427"/>
      <c r="O671" s="427"/>
      <c r="P671" s="427"/>
      <c r="Q671" s="427"/>
      <c r="R671" s="198"/>
      <c r="S671" s="35"/>
      <c r="T671" s="36"/>
      <c r="U671" s="36"/>
      <c r="V671" s="37"/>
      <c r="W671" s="402"/>
      <c r="X671" s="403"/>
      <c r="Y671" s="403"/>
      <c r="Z671" s="367"/>
      <c r="AA671" s="368"/>
      <c r="AB671" s="369"/>
      <c r="AC671" s="176"/>
      <c r="AD671" s="176"/>
      <c r="AE671" s="176"/>
      <c r="AF671" s="176"/>
      <c r="AG671" s="176"/>
      <c r="AH671" s="176"/>
    </row>
    <row r="672" spans="1:34" ht="18" customHeight="1" x14ac:dyDescent="0.3">
      <c r="A672" s="820" t="s">
        <v>247</v>
      </c>
      <c r="B672" s="653"/>
      <c r="C672" s="653"/>
      <c r="D672" s="653"/>
      <c r="E672" s="653"/>
      <c r="F672" s="653"/>
      <c r="G672" s="821"/>
      <c r="H672" s="653"/>
      <c r="I672" s="653"/>
      <c r="J672" s="653"/>
      <c r="K672" s="653"/>
      <c r="L672" s="653"/>
      <c r="M672" s="653"/>
      <c r="N672" s="653"/>
      <c r="O672" s="653"/>
      <c r="P672" s="653"/>
      <c r="Q672" s="654"/>
      <c r="R672" s="198"/>
      <c r="S672" s="447"/>
      <c r="T672" s="448"/>
      <c r="U672" s="448"/>
      <c r="V672" s="448"/>
      <c r="W672" s="448"/>
      <c r="X672" s="448"/>
      <c r="Y672" s="448"/>
      <c r="Z672" s="449"/>
      <c r="AA672" s="449"/>
      <c r="AB672" s="450"/>
      <c r="AC672" s="176"/>
      <c r="AD672" s="176"/>
      <c r="AE672" s="176"/>
      <c r="AF672" s="176"/>
      <c r="AG672" s="176"/>
      <c r="AH672" s="176"/>
    </row>
    <row r="673" spans="1:34" ht="10.5" customHeight="1" x14ac:dyDescent="0.3">
      <c r="A673" s="812" t="str">
        <f>HYPERLINK("http://sdlegislature.gov/Rules/DisplayRule.aspx?Rule=24:05:27:01.03","Course of Study Aligns to 
Post-Secondary Goals
(24:05:27:01.03)")</f>
        <v>Course of Study Aligns to 
Post-Secondary Goals
(24:05:27:01.03)</v>
      </c>
      <c r="B673" s="660"/>
      <c r="C673" s="660"/>
      <c r="D673" s="660"/>
      <c r="E673" s="660"/>
      <c r="F673" s="669"/>
      <c r="G673" s="80"/>
      <c r="H673" s="85"/>
      <c r="I673" s="85"/>
      <c r="J673" s="85"/>
      <c r="K673" s="85"/>
      <c r="L673" s="85"/>
      <c r="M673" s="85"/>
      <c r="N673" s="85"/>
      <c r="O673" s="85"/>
      <c r="P673" s="85"/>
      <c r="Q673" s="84"/>
      <c r="R673" s="198"/>
      <c r="S673" s="32"/>
      <c r="T673" s="33"/>
      <c r="U673" s="33"/>
      <c r="V673" s="34"/>
      <c r="W673" s="402"/>
      <c r="X673" s="403"/>
      <c r="Y673" s="403"/>
      <c r="Z673" s="361"/>
      <c r="AA673" s="362"/>
      <c r="AB673" s="363"/>
      <c r="AC673" s="176"/>
      <c r="AD673" s="176"/>
      <c r="AE673" s="176"/>
      <c r="AF673" s="176"/>
      <c r="AG673" s="176"/>
      <c r="AH673" s="176"/>
    </row>
    <row r="674" spans="1:34" ht="10.5" customHeight="1" x14ac:dyDescent="0.3">
      <c r="A674" s="463"/>
      <c r="B674" s="661"/>
      <c r="C674" s="661"/>
      <c r="D674" s="661"/>
      <c r="E674" s="661"/>
      <c r="F674" s="672"/>
      <c r="G674" s="81"/>
      <c r="H674" s="541" t="s">
        <v>248</v>
      </c>
      <c r="I674" s="542"/>
      <c r="J674" s="542"/>
      <c r="K674" s="543"/>
      <c r="L674" s="82"/>
      <c r="M674" s="541" t="s">
        <v>236</v>
      </c>
      <c r="N674" s="542"/>
      <c r="O674" s="542"/>
      <c r="P674" s="543"/>
      <c r="Q674" s="83"/>
      <c r="R674" s="198"/>
      <c r="S674" s="153"/>
      <c r="T674" s="97"/>
      <c r="U674" s="97"/>
      <c r="V674" s="98"/>
      <c r="W674" s="402"/>
      <c r="X674" s="403"/>
      <c r="Y674" s="403"/>
      <c r="Z674" s="364"/>
      <c r="AA674" s="365"/>
      <c r="AB674" s="366"/>
      <c r="AC674" s="176"/>
      <c r="AD674" s="176"/>
      <c r="AE674" s="176"/>
      <c r="AF674" s="176"/>
      <c r="AG674" s="176"/>
      <c r="AH674" s="176"/>
    </row>
    <row r="675" spans="1:34" ht="18" customHeight="1" x14ac:dyDescent="0.3">
      <c r="A675" s="463"/>
      <c r="B675" s="661"/>
      <c r="C675" s="661"/>
      <c r="D675" s="661"/>
      <c r="E675" s="661"/>
      <c r="F675" s="672"/>
      <c r="G675" s="81"/>
      <c r="H675" s="471"/>
      <c r="I675" s="383"/>
      <c r="J675" s="383"/>
      <c r="K675" s="472"/>
      <c r="L675" s="82"/>
      <c r="M675" s="471"/>
      <c r="N675" s="383"/>
      <c r="O675" s="383"/>
      <c r="P675" s="472"/>
      <c r="Q675" s="83"/>
      <c r="R675" s="198"/>
      <c r="S675" s="153"/>
      <c r="T675" s="97"/>
      <c r="U675" s="97"/>
      <c r="V675" s="98"/>
      <c r="W675" s="402"/>
      <c r="X675" s="403"/>
      <c r="Y675" s="403"/>
      <c r="Z675" s="364"/>
      <c r="AA675" s="365"/>
      <c r="AB675" s="366"/>
      <c r="AC675" s="176"/>
      <c r="AD675" s="176"/>
      <c r="AE675" s="176"/>
      <c r="AF675" s="176"/>
      <c r="AG675" s="176"/>
      <c r="AH675" s="176"/>
    </row>
    <row r="676" spans="1:34" ht="18" customHeight="1" x14ac:dyDescent="0.3">
      <c r="A676" s="463"/>
      <c r="B676" s="661"/>
      <c r="C676" s="661"/>
      <c r="D676" s="661"/>
      <c r="E676" s="661"/>
      <c r="F676" s="672"/>
      <c r="G676" s="81"/>
      <c r="H676" s="52"/>
      <c r="I676" s="384" t="s">
        <v>68</v>
      </c>
      <c r="J676" s="386"/>
      <c r="K676" s="29"/>
      <c r="L676" s="82"/>
      <c r="M676" s="52"/>
      <c r="N676" s="384" t="s">
        <v>68</v>
      </c>
      <c r="O676" s="386"/>
      <c r="P676" s="29"/>
      <c r="Q676" s="83"/>
      <c r="R676" s="198"/>
      <c r="S676" s="43"/>
      <c r="T676" s="370" t="s">
        <v>68</v>
      </c>
      <c r="U676" s="371"/>
      <c r="V676" s="50"/>
      <c r="W676" s="402"/>
      <c r="X676" s="403"/>
      <c r="Y676" s="403"/>
      <c r="Z676" s="364"/>
      <c r="AA676" s="365"/>
      <c r="AB676" s="366"/>
      <c r="AC676" s="176"/>
      <c r="AD676" s="176"/>
      <c r="AE676" s="176" t="str">
        <f>T676</f>
        <v>Select</v>
      </c>
      <c r="AF676" s="176" t="str">
        <f>T676</f>
        <v>Select</v>
      </c>
      <c r="AG676" s="176"/>
      <c r="AH676" s="176"/>
    </row>
    <row r="677" spans="1:34" ht="10.5" customHeight="1" x14ac:dyDescent="0.3">
      <c r="A677" s="463"/>
      <c r="B677" s="661"/>
      <c r="C677" s="661"/>
      <c r="D677" s="661"/>
      <c r="E677" s="661"/>
      <c r="F677" s="672"/>
      <c r="G677" s="81"/>
      <c r="H677" s="70"/>
      <c r="I677" s="30"/>
      <c r="J677" s="30"/>
      <c r="K677" s="31"/>
      <c r="L677" s="82"/>
      <c r="M677" s="70"/>
      <c r="N677" s="30"/>
      <c r="O677" s="30"/>
      <c r="P677" s="31"/>
      <c r="Q677" s="83"/>
      <c r="R677" s="198"/>
      <c r="S677" s="153"/>
      <c r="T677" s="97"/>
      <c r="U677" s="97"/>
      <c r="V677" s="98"/>
      <c r="W677" s="402"/>
      <c r="X677" s="403"/>
      <c r="Y677" s="403"/>
      <c r="Z677" s="364"/>
      <c r="AA677" s="365"/>
      <c r="AB677" s="366"/>
      <c r="AC677" s="176"/>
      <c r="AD677" s="176"/>
      <c r="AE677" s="176"/>
      <c r="AF677" s="176"/>
      <c r="AG677" s="176"/>
      <c r="AH677" s="176"/>
    </row>
    <row r="678" spans="1:34" ht="10.5" customHeight="1" x14ac:dyDescent="0.3">
      <c r="A678" s="463"/>
      <c r="B678" s="661"/>
      <c r="C678" s="661"/>
      <c r="D678" s="661"/>
      <c r="E678" s="661"/>
      <c r="F678" s="672"/>
      <c r="G678" s="81"/>
      <c r="H678" s="82"/>
      <c r="I678" s="82"/>
      <c r="J678" s="82"/>
      <c r="K678" s="82"/>
      <c r="L678" s="544"/>
      <c r="M678" s="544"/>
      <c r="N678" s="544"/>
      <c r="O678" s="544"/>
      <c r="P678" s="544"/>
      <c r="Q678" s="83"/>
      <c r="R678" s="198"/>
      <c r="S678" s="153"/>
      <c r="T678" s="97"/>
      <c r="U678" s="97"/>
      <c r="V678" s="98"/>
      <c r="W678" s="402"/>
      <c r="X678" s="403"/>
      <c r="Y678" s="403"/>
      <c r="Z678" s="364"/>
      <c r="AA678" s="365"/>
      <c r="AB678" s="366"/>
      <c r="AC678" s="176"/>
      <c r="AD678" s="176"/>
      <c r="AE678" s="176"/>
      <c r="AF678" s="176"/>
      <c r="AG678" s="176"/>
      <c r="AH678" s="176"/>
    </row>
    <row r="679" spans="1:34" ht="10.5" customHeight="1" x14ac:dyDescent="0.3">
      <c r="A679" s="463"/>
      <c r="B679" s="661"/>
      <c r="C679" s="661"/>
      <c r="D679" s="661"/>
      <c r="E679" s="661"/>
      <c r="F679" s="672"/>
      <c r="G679" s="81"/>
      <c r="H679" s="541" t="s">
        <v>237</v>
      </c>
      <c r="I679" s="542"/>
      <c r="J679" s="542"/>
      <c r="K679" s="543"/>
      <c r="L679" s="82"/>
      <c r="M679" s="536" t="s">
        <v>249</v>
      </c>
      <c r="N679" s="536"/>
      <c r="O679" s="536"/>
      <c r="P679" s="536"/>
      <c r="Q679" s="83"/>
      <c r="R679" s="198"/>
      <c r="S679" s="153"/>
      <c r="T679" s="97"/>
      <c r="U679" s="97"/>
      <c r="V679" s="98"/>
      <c r="W679" s="402"/>
      <c r="X679" s="403"/>
      <c r="Y679" s="403"/>
      <c r="Z679" s="364"/>
      <c r="AA679" s="365"/>
      <c r="AB679" s="366"/>
      <c r="AC679" s="176"/>
      <c r="AD679" s="176"/>
      <c r="AE679" s="176"/>
      <c r="AF679" s="176"/>
      <c r="AG679" s="176"/>
      <c r="AH679" s="176"/>
    </row>
    <row r="680" spans="1:34" ht="18" customHeight="1" x14ac:dyDescent="0.3">
      <c r="A680" s="463"/>
      <c r="B680" s="661"/>
      <c r="C680" s="661"/>
      <c r="D680" s="661"/>
      <c r="E680" s="661"/>
      <c r="F680" s="672"/>
      <c r="G680" s="81"/>
      <c r="H680" s="471"/>
      <c r="I680" s="383"/>
      <c r="J680" s="383"/>
      <c r="K680" s="472"/>
      <c r="L680" s="82"/>
      <c r="M680" s="536"/>
      <c r="N680" s="536"/>
      <c r="O680" s="536"/>
      <c r="P680" s="536"/>
      <c r="Q680" s="83"/>
      <c r="R680" s="198"/>
      <c r="S680" s="153"/>
      <c r="T680" s="97"/>
      <c r="U680" s="97"/>
      <c r="V680" s="98"/>
      <c r="W680" s="402"/>
      <c r="X680" s="403"/>
      <c r="Y680" s="403"/>
      <c r="Z680" s="364"/>
      <c r="AA680" s="365"/>
      <c r="AB680" s="366"/>
      <c r="AC680" s="176"/>
      <c r="AD680" s="176"/>
      <c r="AE680" s="176"/>
      <c r="AF680" s="176"/>
      <c r="AG680" s="176"/>
      <c r="AH680" s="176"/>
    </row>
    <row r="681" spans="1:34" ht="18" customHeight="1" x14ac:dyDescent="0.3">
      <c r="A681" s="463"/>
      <c r="B681" s="661"/>
      <c r="C681" s="661"/>
      <c r="D681" s="661"/>
      <c r="E681" s="661"/>
      <c r="F681" s="672"/>
      <c r="G681" s="81"/>
      <c r="H681" s="52"/>
      <c r="I681" s="384" t="s">
        <v>68</v>
      </c>
      <c r="J681" s="386"/>
      <c r="K681" s="29"/>
      <c r="L681" s="82"/>
      <c r="M681" s="536"/>
      <c r="N681" s="536"/>
      <c r="O681" s="536"/>
      <c r="P681" s="536"/>
      <c r="Q681" s="83"/>
      <c r="R681" s="198"/>
      <c r="S681" s="153"/>
      <c r="T681" s="97"/>
      <c r="U681" s="97"/>
      <c r="V681" s="98"/>
      <c r="W681" s="402"/>
      <c r="X681" s="403"/>
      <c r="Y681" s="403"/>
      <c r="Z681" s="364"/>
      <c r="AA681" s="365"/>
      <c r="AB681" s="366"/>
      <c r="AC681" s="176"/>
      <c r="AD681" s="176"/>
      <c r="AE681" s="176"/>
      <c r="AF681" s="176"/>
      <c r="AG681" s="176"/>
      <c r="AH681" s="176"/>
    </row>
    <row r="682" spans="1:34" ht="10.5" customHeight="1" x14ac:dyDescent="0.3">
      <c r="A682" s="463"/>
      <c r="B682" s="661"/>
      <c r="C682" s="661"/>
      <c r="D682" s="661"/>
      <c r="E682" s="661"/>
      <c r="F682" s="672"/>
      <c r="G682" s="81"/>
      <c r="H682" s="70"/>
      <c r="I682" s="30"/>
      <c r="J682" s="30"/>
      <c r="K682" s="31"/>
      <c r="L682" s="82"/>
      <c r="M682" s="536"/>
      <c r="N682" s="536"/>
      <c r="O682" s="536"/>
      <c r="P682" s="536"/>
      <c r="Q682" s="83"/>
      <c r="R682" s="198"/>
      <c r="S682" s="153"/>
      <c r="T682" s="97"/>
      <c r="U682" s="97"/>
      <c r="V682" s="98"/>
      <c r="W682" s="402"/>
      <c r="X682" s="403"/>
      <c r="Y682" s="403"/>
      <c r="Z682" s="364"/>
      <c r="AA682" s="365"/>
      <c r="AB682" s="366"/>
      <c r="AC682" s="176"/>
      <c r="AD682" s="176"/>
      <c r="AE682" s="176"/>
      <c r="AF682" s="176"/>
      <c r="AG682" s="176"/>
      <c r="AH682" s="176"/>
    </row>
    <row r="683" spans="1:34" ht="10.5" customHeight="1" x14ac:dyDescent="0.3">
      <c r="A683" s="816"/>
      <c r="B683" s="817"/>
      <c r="C683" s="817"/>
      <c r="D683" s="817"/>
      <c r="E683" s="817"/>
      <c r="F683" s="672"/>
      <c r="G683" s="86"/>
      <c r="H683" s="87"/>
      <c r="I683" s="87"/>
      <c r="J683" s="87"/>
      <c r="K683" s="87"/>
      <c r="L683" s="87"/>
      <c r="M683" s="87"/>
      <c r="N683" s="87"/>
      <c r="O683" s="87"/>
      <c r="P683" s="87"/>
      <c r="Q683" s="88"/>
      <c r="R683" s="198"/>
      <c r="S683" s="35"/>
      <c r="T683" s="36"/>
      <c r="U683" s="36"/>
      <c r="V683" s="37"/>
      <c r="W683" s="402"/>
      <c r="X683" s="403"/>
      <c r="Y683" s="403"/>
      <c r="Z683" s="367"/>
      <c r="AA683" s="368"/>
      <c r="AB683" s="369"/>
      <c r="AC683" s="176"/>
      <c r="AD683" s="176"/>
      <c r="AE683" s="176"/>
      <c r="AF683" s="176"/>
      <c r="AG683" s="176"/>
      <c r="AH683" s="176"/>
    </row>
    <row r="684" spans="1:34" ht="18" customHeight="1" x14ac:dyDescent="0.3">
      <c r="A684" s="820" t="s">
        <v>250</v>
      </c>
      <c r="B684" s="653"/>
      <c r="C684" s="653"/>
      <c r="D684" s="653"/>
      <c r="E684" s="653"/>
      <c r="F684" s="653"/>
      <c r="G684" s="843"/>
      <c r="H684" s="660"/>
      <c r="I684" s="660"/>
      <c r="J684" s="660"/>
      <c r="K684" s="660"/>
      <c r="L684" s="660"/>
      <c r="M684" s="660"/>
      <c r="N684" s="660"/>
      <c r="O684" s="660"/>
      <c r="P684" s="660"/>
      <c r="Q684" s="669"/>
      <c r="R684" s="198"/>
      <c r="S684" s="447"/>
      <c r="T684" s="448"/>
      <c r="U684" s="448"/>
      <c r="V684" s="448"/>
      <c r="W684" s="448"/>
      <c r="X684" s="448"/>
      <c r="Y684" s="448"/>
      <c r="Z684" s="449"/>
      <c r="AA684" s="449"/>
      <c r="AB684" s="450"/>
      <c r="AC684" s="176"/>
      <c r="AD684" s="176"/>
      <c r="AE684" s="176"/>
      <c r="AF684" s="176"/>
      <c r="AG684" s="176"/>
      <c r="AH684" s="176"/>
    </row>
    <row r="685" spans="1:34" ht="18" customHeight="1" x14ac:dyDescent="0.3">
      <c r="A685" s="812" t="str">
        <f>HYPERLINK("http://sdlegislature.gov/Rules/DisplayRule.aspx?Rule=24:05:27:13.02","Transition Services/Activities
(24:05:27:13.02)")</f>
        <v>Transition Services/Activities
(24:05:27:13.02)</v>
      </c>
      <c r="B685" s="660"/>
      <c r="C685" s="660"/>
      <c r="D685" s="660"/>
      <c r="E685" s="660"/>
      <c r="F685" s="660"/>
      <c r="G685" s="80"/>
      <c r="H685" s="85"/>
      <c r="I685" s="85"/>
      <c r="J685" s="85"/>
      <c r="K685" s="85"/>
      <c r="L685" s="85"/>
      <c r="M685" s="85"/>
      <c r="N685" s="85"/>
      <c r="O685" s="85"/>
      <c r="P685" s="85"/>
      <c r="Q685" s="84"/>
      <c r="R685" s="199"/>
      <c r="S685" s="32"/>
      <c r="T685" s="33"/>
      <c r="U685" s="33"/>
      <c r="V685" s="34"/>
      <c r="W685" s="402"/>
      <c r="X685" s="403"/>
      <c r="Y685" s="403"/>
      <c r="Z685" s="361"/>
      <c r="AA685" s="362"/>
      <c r="AB685" s="363"/>
      <c r="AC685" s="176"/>
      <c r="AD685" s="191"/>
      <c r="AE685" s="176"/>
      <c r="AF685" s="176"/>
      <c r="AG685" s="176"/>
      <c r="AH685" s="176"/>
    </row>
    <row r="686" spans="1:34" ht="10.5" customHeight="1" x14ac:dyDescent="0.3">
      <c r="A686" s="816"/>
      <c r="B686" s="817"/>
      <c r="C686" s="817"/>
      <c r="D686" s="817"/>
      <c r="E686" s="817"/>
      <c r="F686" s="817"/>
      <c r="G686" s="81"/>
      <c r="H686" s="541" t="s">
        <v>248</v>
      </c>
      <c r="I686" s="542"/>
      <c r="J686" s="542"/>
      <c r="K686" s="543"/>
      <c r="L686" s="82"/>
      <c r="M686" s="541" t="s">
        <v>236</v>
      </c>
      <c r="N686" s="542"/>
      <c r="O686" s="542"/>
      <c r="P686" s="543"/>
      <c r="Q686" s="83"/>
      <c r="R686" s="199"/>
      <c r="S686" s="153"/>
      <c r="T686" s="97"/>
      <c r="U686" s="97"/>
      <c r="V686" s="98"/>
      <c r="W686" s="402"/>
      <c r="X686" s="403"/>
      <c r="Y686" s="403"/>
      <c r="Z686" s="364"/>
      <c r="AA686" s="365"/>
      <c r="AB686" s="366"/>
      <c r="AC686" s="176"/>
      <c r="AD686" s="191"/>
      <c r="AE686" s="176"/>
      <c r="AF686" s="176"/>
      <c r="AG686" s="176"/>
      <c r="AH686" s="176"/>
    </row>
    <row r="687" spans="1:34" ht="18" customHeight="1" x14ac:dyDescent="0.3">
      <c r="A687" s="816"/>
      <c r="B687" s="817"/>
      <c r="C687" s="817"/>
      <c r="D687" s="817"/>
      <c r="E687" s="817"/>
      <c r="F687" s="817"/>
      <c r="G687" s="81"/>
      <c r="H687" s="471"/>
      <c r="I687" s="383"/>
      <c r="J687" s="383"/>
      <c r="K687" s="472"/>
      <c r="L687" s="82"/>
      <c r="M687" s="471"/>
      <c r="N687" s="383"/>
      <c r="O687" s="383"/>
      <c r="P687" s="472"/>
      <c r="Q687" s="83"/>
      <c r="R687" s="199"/>
      <c r="S687" s="153"/>
      <c r="T687" s="97"/>
      <c r="U687" s="97"/>
      <c r="V687" s="98"/>
      <c r="W687" s="402"/>
      <c r="X687" s="403"/>
      <c r="Y687" s="403"/>
      <c r="Z687" s="364"/>
      <c r="AA687" s="365"/>
      <c r="AB687" s="366"/>
      <c r="AC687" s="176"/>
      <c r="AD687" s="191"/>
      <c r="AE687" s="176"/>
      <c r="AF687" s="176"/>
      <c r="AG687" s="176"/>
      <c r="AH687" s="176"/>
    </row>
    <row r="688" spans="1:34" ht="18" customHeight="1" x14ac:dyDescent="0.3">
      <c r="A688" s="816"/>
      <c r="B688" s="817"/>
      <c r="C688" s="817"/>
      <c r="D688" s="817"/>
      <c r="E688" s="817"/>
      <c r="F688" s="817"/>
      <c r="G688" s="81"/>
      <c r="H688" s="52"/>
      <c r="I688" s="384" t="s">
        <v>68</v>
      </c>
      <c r="J688" s="386"/>
      <c r="K688" s="29"/>
      <c r="L688" s="82"/>
      <c r="M688" s="52"/>
      <c r="N688" s="384" t="s">
        <v>68</v>
      </c>
      <c r="O688" s="386"/>
      <c r="P688" s="29"/>
      <c r="Q688" s="83"/>
      <c r="R688" s="199"/>
      <c r="S688" s="153"/>
      <c r="T688" s="97"/>
      <c r="U688" s="97"/>
      <c r="V688" s="98"/>
      <c r="W688" s="402"/>
      <c r="X688" s="403"/>
      <c r="Y688" s="403"/>
      <c r="Z688" s="364"/>
      <c r="AA688" s="365"/>
      <c r="AB688" s="366"/>
      <c r="AC688" s="176"/>
      <c r="AD688" s="191"/>
      <c r="AE688" s="176"/>
      <c r="AF688" s="176"/>
      <c r="AG688" s="176"/>
      <c r="AH688" s="176"/>
    </row>
    <row r="689" spans="1:40" ht="10.5" customHeight="1" x14ac:dyDescent="0.3">
      <c r="A689" s="816"/>
      <c r="B689" s="817"/>
      <c r="C689" s="817"/>
      <c r="D689" s="817"/>
      <c r="E689" s="817"/>
      <c r="F689" s="817"/>
      <c r="G689" s="81"/>
      <c r="H689" s="70"/>
      <c r="I689" s="30"/>
      <c r="J689" s="30"/>
      <c r="K689" s="31"/>
      <c r="L689" s="82"/>
      <c r="M689" s="70"/>
      <c r="N689" s="30"/>
      <c r="O689" s="30"/>
      <c r="P689" s="31"/>
      <c r="Q689" s="83"/>
      <c r="R689" s="199"/>
      <c r="S689" s="153"/>
      <c r="T689" s="97"/>
      <c r="U689" s="97"/>
      <c r="V689" s="98"/>
      <c r="W689" s="402"/>
      <c r="X689" s="403"/>
      <c r="Y689" s="403"/>
      <c r="Z689" s="364"/>
      <c r="AA689" s="365"/>
      <c r="AB689" s="366"/>
      <c r="AC689" s="176"/>
      <c r="AD689" s="191"/>
      <c r="AE689" s="176"/>
      <c r="AF689" s="176"/>
      <c r="AG689" s="176"/>
      <c r="AH689" s="176"/>
    </row>
    <row r="690" spans="1:40" ht="18" customHeight="1" x14ac:dyDescent="0.3">
      <c r="A690" s="816"/>
      <c r="B690" s="817"/>
      <c r="C690" s="817"/>
      <c r="D690" s="817"/>
      <c r="E690" s="817"/>
      <c r="F690" s="817"/>
      <c r="G690" s="81"/>
      <c r="H690" s="82"/>
      <c r="I690" s="82"/>
      <c r="J690" s="82"/>
      <c r="K690" s="82"/>
      <c r="L690" s="544"/>
      <c r="M690" s="544"/>
      <c r="N690" s="544"/>
      <c r="O690" s="544"/>
      <c r="P690" s="544"/>
      <c r="Q690" s="83"/>
      <c r="R690" s="199"/>
      <c r="S690" s="43"/>
      <c r="T690" s="370" t="s">
        <v>68</v>
      </c>
      <c r="U690" s="371"/>
      <c r="V690" s="50"/>
      <c r="W690" s="402"/>
      <c r="X690" s="403"/>
      <c r="Y690" s="403"/>
      <c r="Z690" s="364"/>
      <c r="AA690" s="365"/>
      <c r="AB690" s="366"/>
      <c r="AC690" s="176"/>
      <c r="AD690" s="191"/>
      <c r="AE690" s="176" t="str">
        <f>T690</f>
        <v>Select</v>
      </c>
      <c r="AF690" s="176" t="str">
        <f>T690</f>
        <v>Select</v>
      </c>
      <c r="AG690" s="176"/>
      <c r="AH690" s="176"/>
    </row>
    <row r="691" spans="1:40" ht="10.5" customHeight="1" x14ac:dyDescent="0.3">
      <c r="A691" s="816"/>
      <c r="B691" s="817"/>
      <c r="C691" s="817"/>
      <c r="D691" s="817"/>
      <c r="E691" s="817"/>
      <c r="F691" s="817"/>
      <c r="G691" s="81"/>
      <c r="H691" s="541" t="s">
        <v>237</v>
      </c>
      <c r="I691" s="542"/>
      <c r="J691" s="542"/>
      <c r="K691" s="543"/>
      <c r="L691" s="82"/>
      <c r="M691" s="536" t="s">
        <v>251</v>
      </c>
      <c r="N691" s="536"/>
      <c r="O691" s="536"/>
      <c r="P691" s="536"/>
      <c r="Q691" s="83"/>
      <c r="R691" s="199"/>
      <c r="S691" s="153"/>
      <c r="T691" s="97"/>
      <c r="U691" s="97"/>
      <c r="V691" s="98"/>
      <c r="W691" s="402"/>
      <c r="X691" s="403"/>
      <c r="Y691" s="403"/>
      <c r="Z691" s="364"/>
      <c r="AA691" s="365"/>
      <c r="AB691" s="366"/>
      <c r="AC691" s="176"/>
      <c r="AD691" s="191"/>
      <c r="AE691" s="176"/>
      <c r="AF691" s="176"/>
      <c r="AG691" s="176"/>
      <c r="AH691" s="176"/>
    </row>
    <row r="692" spans="1:40" ht="18" customHeight="1" x14ac:dyDescent="0.3">
      <c r="A692" s="816"/>
      <c r="B692" s="817"/>
      <c r="C692" s="817"/>
      <c r="D692" s="817"/>
      <c r="E692" s="817"/>
      <c r="F692" s="817"/>
      <c r="G692" s="81"/>
      <c r="H692" s="471"/>
      <c r="I692" s="383"/>
      <c r="J692" s="383"/>
      <c r="K692" s="472"/>
      <c r="L692" s="82"/>
      <c r="M692" s="536"/>
      <c r="N692" s="536"/>
      <c r="O692" s="536"/>
      <c r="P692" s="536"/>
      <c r="Q692" s="83"/>
      <c r="R692" s="199"/>
      <c r="S692" s="153"/>
      <c r="T692" s="97"/>
      <c r="U692" s="97"/>
      <c r="V692" s="98"/>
      <c r="W692" s="402"/>
      <c r="X692" s="403"/>
      <c r="Y692" s="403"/>
      <c r="Z692" s="364"/>
      <c r="AA692" s="365"/>
      <c r="AB692" s="366"/>
      <c r="AC692" s="176"/>
      <c r="AD692" s="191"/>
      <c r="AE692" s="176"/>
      <c r="AF692" s="176"/>
      <c r="AG692" s="176"/>
      <c r="AH692" s="176"/>
    </row>
    <row r="693" spans="1:40" ht="18" customHeight="1" x14ac:dyDescent="0.3">
      <c r="A693" s="816"/>
      <c r="B693" s="817"/>
      <c r="C693" s="817"/>
      <c r="D693" s="817"/>
      <c r="E693" s="817"/>
      <c r="F693" s="817"/>
      <c r="G693" s="81"/>
      <c r="H693" s="52"/>
      <c r="I693" s="384" t="s">
        <v>68</v>
      </c>
      <c r="J693" s="386"/>
      <c r="K693" s="29"/>
      <c r="L693" s="82"/>
      <c r="M693" s="536"/>
      <c r="N693" s="536"/>
      <c r="O693" s="536"/>
      <c r="P693" s="536"/>
      <c r="Q693" s="83"/>
      <c r="R693" s="199"/>
      <c r="S693" s="153"/>
      <c r="T693" s="97"/>
      <c r="U693" s="97"/>
      <c r="V693" s="98"/>
      <c r="W693" s="402"/>
      <c r="X693" s="403"/>
      <c r="Y693" s="403"/>
      <c r="Z693" s="364"/>
      <c r="AA693" s="365"/>
      <c r="AB693" s="366"/>
      <c r="AC693" s="176"/>
      <c r="AD693" s="191"/>
      <c r="AE693" s="176"/>
      <c r="AF693" s="176"/>
      <c r="AG693" s="176"/>
      <c r="AH693" s="176"/>
    </row>
    <row r="694" spans="1:40" ht="10.5" customHeight="1" x14ac:dyDescent="0.3">
      <c r="A694" s="816"/>
      <c r="B694" s="817"/>
      <c r="C694" s="817"/>
      <c r="D694" s="817"/>
      <c r="E694" s="817"/>
      <c r="F694" s="817"/>
      <c r="G694" s="81"/>
      <c r="H694" s="70"/>
      <c r="I694" s="30"/>
      <c r="J694" s="30"/>
      <c r="K694" s="31"/>
      <c r="L694" s="82"/>
      <c r="M694" s="536"/>
      <c r="N694" s="536"/>
      <c r="O694" s="536"/>
      <c r="P694" s="536"/>
      <c r="Q694" s="83"/>
      <c r="R694" s="199"/>
      <c r="S694" s="153"/>
      <c r="T694" s="97"/>
      <c r="U694" s="97"/>
      <c r="V694" s="98"/>
      <c r="W694" s="402"/>
      <c r="X694" s="403"/>
      <c r="Y694" s="403"/>
      <c r="Z694" s="364"/>
      <c r="AA694" s="365"/>
      <c r="AB694" s="366"/>
      <c r="AC694" s="176"/>
      <c r="AD694" s="191"/>
      <c r="AE694" s="176"/>
      <c r="AF694" s="176"/>
      <c r="AG694" s="176"/>
      <c r="AH694" s="176"/>
    </row>
    <row r="695" spans="1:40" ht="10.5" customHeight="1" x14ac:dyDescent="0.3">
      <c r="A695" s="813"/>
      <c r="B695" s="674"/>
      <c r="C695" s="674"/>
      <c r="D695" s="674"/>
      <c r="E695" s="674"/>
      <c r="F695" s="674"/>
      <c r="G695" s="510"/>
      <c r="H695" s="511"/>
      <c r="I695" s="511"/>
      <c r="J695" s="511"/>
      <c r="K695" s="511"/>
      <c r="L695" s="511"/>
      <c r="M695" s="511"/>
      <c r="N695" s="511"/>
      <c r="O695" s="511"/>
      <c r="P695" s="511"/>
      <c r="Q695" s="512"/>
      <c r="R695" s="199"/>
      <c r="S695" s="35"/>
      <c r="T695" s="36"/>
      <c r="U695" s="36"/>
      <c r="V695" s="37"/>
      <c r="W695" s="402"/>
      <c r="X695" s="403"/>
      <c r="Y695" s="403"/>
      <c r="Z695" s="367"/>
      <c r="AA695" s="368"/>
      <c r="AB695" s="369"/>
      <c r="AC695" s="176"/>
      <c r="AD695" s="176"/>
      <c r="AE695" s="176"/>
      <c r="AF695" s="176"/>
      <c r="AG695" s="176"/>
      <c r="AH695" s="176"/>
    </row>
    <row r="696" spans="1:40" ht="18" customHeight="1" x14ac:dyDescent="0.3">
      <c r="A696" s="820" t="s">
        <v>252</v>
      </c>
      <c r="B696" s="653"/>
      <c r="C696" s="653"/>
      <c r="D696" s="653"/>
      <c r="E696" s="653"/>
      <c r="F696" s="653"/>
      <c r="G696" s="842"/>
      <c r="H696" s="661"/>
      <c r="I696" s="661"/>
      <c r="J696" s="661"/>
      <c r="K696" s="661"/>
      <c r="L696" s="661"/>
      <c r="M696" s="661"/>
      <c r="N696" s="661"/>
      <c r="O696" s="661"/>
      <c r="P696" s="661"/>
      <c r="Q696" s="672"/>
      <c r="R696" s="198"/>
      <c r="S696" s="447"/>
      <c r="T696" s="448"/>
      <c r="U696" s="448"/>
      <c r="V696" s="448"/>
      <c r="W696" s="448"/>
      <c r="X696" s="448"/>
      <c r="Y696" s="448"/>
      <c r="Z696" s="449"/>
      <c r="AA696" s="449"/>
      <c r="AB696" s="450"/>
      <c r="AC696" s="176"/>
      <c r="AD696" s="176"/>
      <c r="AE696" s="176"/>
      <c r="AF696" s="176"/>
      <c r="AG696" s="182"/>
      <c r="AH696" s="176"/>
    </row>
    <row r="697" spans="1:40" ht="18" customHeight="1" x14ac:dyDescent="0.3">
      <c r="A697" s="812" t="str">
        <f>HYPERLINK("http://sdlegislature.gov/Rules/DisplayRule.aspx?Rule=24:05:27:13.02","Annual Goal Related to Student’s Transition Service needs in
(24:05:27:13.02)")</f>
        <v>Annual Goal Related to Student’s Transition Service needs in
(24:05:27:13.02)</v>
      </c>
      <c r="B697" s="660"/>
      <c r="C697" s="660"/>
      <c r="D697" s="660"/>
      <c r="E697" s="660"/>
      <c r="F697" s="660"/>
      <c r="G697" s="80"/>
      <c r="H697" s="85"/>
      <c r="I697" s="85"/>
      <c r="J697" s="85"/>
      <c r="K697" s="85"/>
      <c r="L697" s="85"/>
      <c r="M697" s="85"/>
      <c r="N697" s="85"/>
      <c r="O697" s="85"/>
      <c r="P697" s="85"/>
      <c r="Q697" s="84"/>
      <c r="R697" s="199"/>
      <c r="S697" s="32"/>
      <c r="T697" s="33"/>
      <c r="U697" s="33"/>
      <c r="V697" s="34"/>
      <c r="W697" s="402"/>
      <c r="X697" s="403"/>
      <c r="Y697" s="403"/>
      <c r="Z697" s="361"/>
      <c r="AA697" s="362"/>
      <c r="AB697" s="363"/>
      <c r="AC697" s="176"/>
      <c r="AD697" s="176"/>
      <c r="AE697" s="176"/>
      <c r="AF697" s="176"/>
      <c r="AG697" s="176"/>
      <c r="AH697" s="176"/>
    </row>
    <row r="698" spans="1:40" ht="10.5" customHeight="1" x14ac:dyDescent="0.3">
      <c r="A698" s="463"/>
      <c r="B698" s="661"/>
      <c r="C698" s="661"/>
      <c r="D698" s="661"/>
      <c r="E698" s="661"/>
      <c r="F698" s="661"/>
      <c r="G698" s="81"/>
      <c r="H698" s="541" t="s">
        <v>248</v>
      </c>
      <c r="I698" s="542"/>
      <c r="J698" s="542"/>
      <c r="K698" s="543"/>
      <c r="L698" s="82"/>
      <c r="M698" s="541" t="s">
        <v>236</v>
      </c>
      <c r="N698" s="542"/>
      <c r="O698" s="542"/>
      <c r="P698" s="543"/>
      <c r="Q698" s="83"/>
      <c r="R698" s="199"/>
      <c r="S698" s="153"/>
      <c r="T698" s="97"/>
      <c r="U698" s="97"/>
      <c r="V698" s="98"/>
      <c r="W698" s="402"/>
      <c r="X698" s="403"/>
      <c r="Y698" s="403"/>
      <c r="Z698" s="364"/>
      <c r="AA698" s="365"/>
      <c r="AB698" s="366"/>
      <c r="AC698" s="176"/>
      <c r="AD698" s="176"/>
      <c r="AE698" s="176"/>
      <c r="AF698" s="176"/>
      <c r="AG698" s="176"/>
      <c r="AH698" s="176"/>
    </row>
    <row r="699" spans="1:40" ht="18" customHeight="1" x14ac:dyDescent="0.3">
      <c r="A699" s="463"/>
      <c r="B699" s="661"/>
      <c r="C699" s="661"/>
      <c r="D699" s="661"/>
      <c r="E699" s="661"/>
      <c r="F699" s="661"/>
      <c r="G699" s="81"/>
      <c r="H699" s="471"/>
      <c r="I699" s="383"/>
      <c r="J699" s="383"/>
      <c r="K699" s="472"/>
      <c r="L699" s="82"/>
      <c r="M699" s="471"/>
      <c r="N699" s="383"/>
      <c r="O699" s="383"/>
      <c r="P699" s="472"/>
      <c r="Q699" s="83"/>
      <c r="R699" s="199"/>
      <c r="S699" s="153"/>
      <c r="T699" s="97"/>
      <c r="U699" s="97"/>
      <c r="V699" s="98"/>
      <c r="W699" s="402"/>
      <c r="X699" s="403"/>
      <c r="Y699" s="403"/>
      <c r="Z699" s="364"/>
      <c r="AA699" s="365"/>
      <c r="AB699" s="366"/>
      <c r="AC699" s="176"/>
      <c r="AD699" s="176"/>
      <c r="AE699" s="176"/>
      <c r="AF699" s="176"/>
      <c r="AG699" s="176"/>
      <c r="AH699" s="176"/>
    </row>
    <row r="700" spans="1:40" ht="18" customHeight="1" x14ac:dyDescent="0.3">
      <c r="A700" s="463"/>
      <c r="B700" s="661"/>
      <c r="C700" s="661"/>
      <c r="D700" s="661"/>
      <c r="E700" s="661"/>
      <c r="F700" s="661"/>
      <c r="G700" s="81"/>
      <c r="H700" s="52"/>
      <c r="I700" s="384" t="s">
        <v>68</v>
      </c>
      <c r="J700" s="386"/>
      <c r="K700" s="29"/>
      <c r="L700" s="82"/>
      <c r="M700" s="52"/>
      <c r="N700" s="384" t="s">
        <v>68</v>
      </c>
      <c r="O700" s="386"/>
      <c r="P700" s="29"/>
      <c r="Q700" s="83"/>
      <c r="R700" s="199"/>
      <c r="S700" s="153"/>
      <c r="T700" s="97"/>
      <c r="U700" s="97"/>
      <c r="V700" s="98"/>
      <c r="W700" s="402"/>
      <c r="X700" s="403"/>
      <c r="Y700" s="403"/>
      <c r="Z700" s="364"/>
      <c r="AA700" s="365"/>
      <c r="AB700" s="366"/>
      <c r="AC700" s="176"/>
      <c r="AD700" s="176"/>
      <c r="AE700" s="176"/>
      <c r="AF700" s="176"/>
      <c r="AG700" s="176"/>
      <c r="AH700" s="176"/>
    </row>
    <row r="701" spans="1:40" ht="10.5" customHeight="1" x14ac:dyDescent="0.3">
      <c r="A701" s="463"/>
      <c r="B701" s="661"/>
      <c r="C701" s="661"/>
      <c r="D701" s="661"/>
      <c r="E701" s="661"/>
      <c r="F701" s="661"/>
      <c r="G701" s="81"/>
      <c r="H701" s="70"/>
      <c r="I701" s="30"/>
      <c r="J701" s="30"/>
      <c r="K701" s="31"/>
      <c r="L701" s="82"/>
      <c r="M701" s="70"/>
      <c r="N701" s="30"/>
      <c r="O701" s="30"/>
      <c r="P701" s="31"/>
      <c r="Q701" s="83"/>
      <c r="R701" s="199"/>
      <c r="S701" s="153"/>
      <c r="T701" s="97"/>
      <c r="U701" s="97"/>
      <c r="V701" s="98"/>
      <c r="W701" s="402"/>
      <c r="X701" s="403"/>
      <c r="Y701" s="403"/>
      <c r="Z701" s="364"/>
      <c r="AA701" s="365"/>
      <c r="AB701" s="366"/>
      <c r="AC701" s="176"/>
      <c r="AD701" s="176"/>
      <c r="AE701" s="176"/>
      <c r="AF701" s="176"/>
      <c r="AG701" s="176"/>
      <c r="AH701" s="176"/>
    </row>
    <row r="702" spans="1:40" ht="18" customHeight="1" x14ac:dyDescent="0.3">
      <c r="A702" s="463"/>
      <c r="B702" s="661"/>
      <c r="C702" s="661"/>
      <c r="D702" s="661"/>
      <c r="E702" s="661"/>
      <c r="F702" s="661"/>
      <c r="G702" s="81"/>
      <c r="H702" s="82"/>
      <c r="I702" s="82"/>
      <c r="J702" s="82"/>
      <c r="K702" s="82"/>
      <c r="L702" s="544"/>
      <c r="M702" s="544"/>
      <c r="N702" s="544"/>
      <c r="O702" s="544"/>
      <c r="P702" s="544"/>
      <c r="Q702" s="83"/>
      <c r="R702" s="199"/>
      <c r="S702" s="43"/>
      <c r="T702" s="370" t="s">
        <v>68</v>
      </c>
      <c r="U702" s="371"/>
      <c r="V702" s="50"/>
      <c r="W702" s="402"/>
      <c r="X702" s="403"/>
      <c r="Y702" s="403"/>
      <c r="Z702" s="364"/>
      <c r="AA702" s="365"/>
      <c r="AB702" s="366"/>
      <c r="AC702" s="176"/>
      <c r="AD702" s="176"/>
      <c r="AE702" s="176" t="str">
        <f>T702</f>
        <v>Select</v>
      </c>
      <c r="AF702" s="176" t="str">
        <f>T702</f>
        <v>Select</v>
      </c>
      <c r="AG702" s="176"/>
      <c r="AH702" s="176"/>
    </row>
    <row r="703" spans="1:40" ht="10.5" customHeight="1" x14ac:dyDescent="0.3">
      <c r="A703" s="463"/>
      <c r="B703" s="661"/>
      <c r="C703" s="661"/>
      <c r="D703" s="661"/>
      <c r="E703" s="661"/>
      <c r="F703" s="661"/>
      <c r="G703" s="81"/>
      <c r="H703" s="541" t="s">
        <v>237</v>
      </c>
      <c r="I703" s="542"/>
      <c r="J703" s="542"/>
      <c r="K703" s="543"/>
      <c r="L703" s="82"/>
      <c r="M703" s="536" t="s">
        <v>253</v>
      </c>
      <c r="N703" s="536"/>
      <c r="O703" s="536"/>
      <c r="P703" s="536"/>
      <c r="Q703" s="83"/>
      <c r="R703" s="199"/>
      <c r="S703" s="153"/>
      <c r="T703" s="97"/>
      <c r="U703" s="97"/>
      <c r="V703" s="98"/>
      <c r="W703" s="402"/>
      <c r="X703" s="403"/>
      <c r="Y703" s="403"/>
      <c r="Z703" s="364"/>
      <c r="AA703" s="365"/>
      <c r="AB703" s="366"/>
      <c r="AC703" s="176"/>
      <c r="AD703" s="176"/>
      <c r="AE703" s="176"/>
      <c r="AF703" s="176"/>
      <c r="AG703" s="176"/>
      <c r="AH703" s="176"/>
    </row>
    <row r="704" spans="1:40" ht="18" customHeight="1" x14ac:dyDescent="0.3">
      <c r="A704" s="463"/>
      <c r="B704" s="661"/>
      <c r="C704" s="661"/>
      <c r="D704" s="661"/>
      <c r="E704" s="661"/>
      <c r="F704" s="661"/>
      <c r="G704" s="81"/>
      <c r="H704" s="471"/>
      <c r="I704" s="383"/>
      <c r="J704" s="383"/>
      <c r="K704" s="472"/>
      <c r="L704" s="82"/>
      <c r="M704" s="536"/>
      <c r="N704" s="536"/>
      <c r="O704" s="536"/>
      <c r="P704" s="536"/>
      <c r="Q704" s="83"/>
      <c r="R704" s="199"/>
      <c r="S704" s="153"/>
      <c r="T704" s="97"/>
      <c r="U704" s="97"/>
      <c r="V704" s="98"/>
      <c r="W704" s="402"/>
      <c r="X704" s="403"/>
      <c r="Y704" s="403"/>
      <c r="Z704" s="364"/>
      <c r="AA704" s="365"/>
      <c r="AB704" s="366"/>
      <c r="AC704" s="176"/>
      <c r="AD704" s="176"/>
      <c r="AE704" s="176"/>
      <c r="AF704" s="176"/>
      <c r="AG704" s="176"/>
      <c r="AH704" s="176"/>
      <c r="AI704" s="237"/>
      <c r="AJ704" s="237"/>
      <c r="AK704" s="237"/>
      <c r="AL704" s="237"/>
      <c r="AM704" s="237"/>
      <c r="AN704" s="237"/>
    </row>
    <row r="705" spans="1:40" ht="18" customHeight="1" x14ac:dyDescent="0.3">
      <c r="A705" s="816"/>
      <c r="B705" s="817"/>
      <c r="C705" s="817"/>
      <c r="D705" s="817"/>
      <c r="E705" s="817"/>
      <c r="F705" s="661"/>
      <c r="G705" s="81"/>
      <c r="H705" s="52"/>
      <c r="I705" s="384" t="s">
        <v>68</v>
      </c>
      <c r="J705" s="386"/>
      <c r="K705" s="29"/>
      <c r="L705" s="82"/>
      <c r="M705" s="536"/>
      <c r="N705" s="536"/>
      <c r="O705" s="536"/>
      <c r="P705" s="536"/>
      <c r="Q705" s="83"/>
      <c r="R705" s="199"/>
      <c r="S705" s="153"/>
      <c r="T705" s="97"/>
      <c r="U705" s="97"/>
      <c r="V705" s="98"/>
      <c r="W705" s="402"/>
      <c r="X705" s="403"/>
      <c r="Y705" s="403"/>
      <c r="Z705" s="364"/>
      <c r="AA705" s="365"/>
      <c r="AB705" s="366"/>
      <c r="AC705" s="176"/>
      <c r="AD705" s="176"/>
      <c r="AE705" s="176"/>
      <c r="AF705" s="176"/>
      <c r="AG705" s="176"/>
      <c r="AH705" s="176"/>
      <c r="AI705" s="237"/>
      <c r="AJ705" s="834"/>
      <c r="AK705" s="835"/>
      <c r="AL705" s="835"/>
      <c r="AM705" s="835"/>
      <c r="AN705" s="835"/>
    </row>
    <row r="706" spans="1:40" ht="10.5" customHeight="1" x14ac:dyDescent="0.3">
      <c r="A706" s="816"/>
      <c r="B706" s="817"/>
      <c r="C706" s="817"/>
      <c r="D706" s="817"/>
      <c r="E706" s="817"/>
      <c r="F706" s="661"/>
      <c r="G706" s="81"/>
      <c r="H706" s="70"/>
      <c r="I706" s="30"/>
      <c r="J706" s="30"/>
      <c r="K706" s="31"/>
      <c r="L706" s="82"/>
      <c r="M706" s="536"/>
      <c r="N706" s="536"/>
      <c r="O706" s="536"/>
      <c r="P706" s="536"/>
      <c r="Q706" s="83"/>
      <c r="R706" s="199"/>
      <c r="S706" s="153"/>
      <c r="T706" s="97"/>
      <c r="U706" s="97"/>
      <c r="V706" s="98"/>
      <c r="W706" s="402"/>
      <c r="X706" s="403"/>
      <c r="Y706" s="403"/>
      <c r="Z706" s="364"/>
      <c r="AA706" s="365"/>
      <c r="AB706" s="366"/>
      <c r="AC706" s="176"/>
      <c r="AD706" s="176"/>
      <c r="AE706" s="176"/>
      <c r="AF706" s="176"/>
      <c r="AG706" s="176"/>
      <c r="AH706" s="176"/>
      <c r="AI706" s="237"/>
      <c r="AJ706" s="193"/>
      <c r="AK706" s="836"/>
      <c r="AL706" s="835"/>
      <c r="AM706" s="835"/>
      <c r="AN706" s="835"/>
    </row>
    <row r="707" spans="1:40" ht="18" customHeight="1" x14ac:dyDescent="0.3">
      <c r="A707" s="813"/>
      <c r="B707" s="674"/>
      <c r="C707" s="674"/>
      <c r="D707" s="674"/>
      <c r="E707" s="674"/>
      <c r="F707" s="674"/>
      <c r="G707" s="510"/>
      <c r="H707" s="511"/>
      <c r="I707" s="511"/>
      <c r="J707" s="511"/>
      <c r="K707" s="511"/>
      <c r="L707" s="511"/>
      <c r="M707" s="511"/>
      <c r="N707" s="511"/>
      <c r="O707" s="511"/>
      <c r="P707" s="511"/>
      <c r="Q707" s="512"/>
      <c r="R707" s="199"/>
      <c r="S707" s="35"/>
      <c r="T707" s="36"/>
      <c r="U707" s="36"/>
      <c r="V707" s="37"/>
      <c r="W707" s="402"/>
      <c r="X707" s="403"/>
      <c r="Y707" s="403"/>
      <c r="Z707" s="367"/>
      <c r="AA707" s="368"/>
      <c r="AB707" s="369"/>
      <c r="AC707" s="176"/>
      <c r="AD707" s="176"/>
      <c r="AE707" s="176"/>
      <c r="AF707" s="176"/>
      <c r="AG707" s="176"/>
      <c r="AH707" s="176"/>
      <c r="AI707" s="237"/>
      <c r="AJ707" s="193"/>
      <c r="AK707" s="836"/>
      <c r="AL707" s="835"/>
      <c r="AM707" s="835"/>
      <c r="AN707" s="835"/>
    </row>
    <row r="708" spans="1:40" ht="18" customHeight="1" x14ac:dyDescent="0.3">
      <c r="A708" s="820" t="s">
        <v>254</v>
      </c>
      <c r="B708" s="653"/>
      <c r="C708" s="653"/>
      <c r="D708" s="653"/>
      <c r="E708" s="653"/>
      <c r="F708" s="653"/>
      <c r="G708" s="838"/>
      <c r="H708" s="674"/>
      <c r="I708" s="674"/>
      <c r="J708" s="674"/>
      <c r="K708" s="674"/>
      <c r="L708" s="674"/>
      <c r="M708" s="674"/>
      <c r="N708" s="674"/>
      <c r="O708" s="674"/>
      <c r="P708" s="674"/>
      <c r="Q708" s="675"/>
      <c r="R708" s="198"/>
      <c r="S708" s="447"/>
      <c r="T708" s="448"/>
      <c r="U708" s="448"/>
      <c r="V708" s="448"/>
      <c r="W708" s="448"/>
      <c r="X708" s="448"/>
      <c r="Y708" s="448"/>
      <c r="Z708" s="449"/>
      <c r="AA708" s="449"/>
      <c r="AB708" s="450"/>
      <c r="AC708" s="176"/>
      <c r="AD708" s="176"/>
      <c r="AE708" s="182"/>
      <c r="AF708" s="182"/>
      <c r="AG708" s="182"/>
      <c r="AH708" s="176"/>
      <c r="AI708" s="237"/>
      <c r="AJ708" s="834"/>
      <c r="AK708" s="835"/>
      <c r="AL708" s="835"/>
      <c r="AM708" s="835"/>
      <c r="AN708" s="835"/>
    </row>
    <row r="709" spans="1:40" ht="18" customHeight="1" x14ac:dyDescent="0.3">
      <c r="A709" s="812" t="str">
        <f>HYPERLINK("http://sdlegislature.gov/Rules/DisplayRule.aspx?Rule=24:05:25:16.01","Student Invitation/Participation
(24:05:25:16.01)")</f>
        <v>Student Invitation/Participation
(24:05:25:16.01)</v>
      </c>
      <c r="B709" s="660"/>
      <c r="C709" s="660"/>
      <c r="D709" s="660"/>
      <c r="E709" s="660"/>
      <c r="F709" s="669"/>
      <c r="G709" s="839" t="s">
        <v>255</v>
      </c>
      <c r="H709" s="840"/>
      <c r="I709" s="840"/>
      <c r="J709" s="840"/>
      <c r="K709" s="841"/>
      <c r="L709" s="427" t="s">
        <v>256</v>
      </c>
      <c r="M709" s="427"/>
      <c r="N709" s="427"/>
      <c r="O709" s="427"/>
      <c r="P709" s="427"/>
      <c r="Q709" s="427"/>
      <c r="R709" s="198"/>
      <c r="S709" s="32"/>
      <c r="T709" s="33"/>
      <c r="U709" s="33"/>
      <c r="V709" s="34"/>
      <c r="W709" s="402"/>
      <c r="X709" s="403"/>
      <c r="Y709" s="403"/>
      <c r="Z709" s="361"/>
      <c r="AA709" s="362"/>
      <c r="AB709" s="363"/>
      <c r="AC709" s="176"/>
      <c r="AD709" s="176"/>
      <c r="AE709" s="176"/>
      <c r="AF709" s="176"/>
      <c r="AG709" s="176"/>
      <c r="AH709" s="176"/>
      <c r="AI709" s="237"/>
      <c r="AJ709" s="237"/>
      <c r="AK709" s="237"/>
      <c r="AL709" s="237"/>
      <c r="AM709" s="237"/>
      <c r="AN709" s="237"/>
    </row>
    <row r="710" spans="1:40" ht="10.5" customHeight="1" x14ac:dyDescent="0.3">
      <c r="A710" s="816"/>
      <c r="B710" s="817"/>
      <c r="C710" s="817"/>
      <c r="D710" s="817"/>
      <c r="E710" s="817"/>
      <c r="F710" s="672"/>
      <c r="G710" s="234"/>
      <c r="H710" s="234"/>
      <c r="I710" s="234"/>
      <c r="J710" s="234"/>
      <c r="K710" s="234"/>
      <c r="L710" s="427"/>
      <c r="M710" s="427"/>
      <c r="N710" s="427"/>
      <c r="O710" s="427"/>
      <c r="P710" s="427"/>
      <c r="Q710" s="427"/>
      <c r="R710" s="198"/>
      <c r="S710" s="153"/>
      <c r="T710" s="97"/>
      <c r="U710" s="97"/>
      <c r="V710" s="98"/>
      <c r="W710" s="402"/>
      <c r="X710" s="403"/>
      <c r="Y710" s="403"/>
      <c r="Z710" s="364"/>
      <c r="AA710" s="365"/>
      <c r="AB710" s="366"/>
      <c r="AC710" s="176"/>
      <c r="AD710" s="176"/>
      <c r="AG710" s="176"/>
      <c r="AH710" s="176"/>
    </row>
    <row r="711" spans="1:40" ht="18" customHeight="1" x14ac:dyDescent="0.3">
      <c r="A711" s="816"/>
      <c r="B711" s="817"/>
      <c r="C711" s="817"/>
      <c r="D711" s="817"/>
      <c r="E711" s="817"/>
      <c r="F711" s="672"/>
      <c r="G711" s="234"/>
      <c r="H711" s="384" t="s">
        <v>68</v>
      </c>
      <c r="I711" s="385"/>
      <c r="J711" s="386"/>
      <c r="K711" s="234"/>
      <c r="L711" s="427"/>
      <c r="M711" s="427"/>
      <c r="N711" s="427"/>
      <c r="O711" s="427"/>
      <c r="P711" s="427"/>
      <c r="Q711" s="427"/>
      <c r="R711" s="198"/>
      <c r="S711" s="43"/>
      <c r="T711" s="370" t="s">
        <v>68</v>
      </c>
      <c r="U711" s="371"/>
      <c r="V711" s="50"/>
      <c r="W711" s="402"/>
      <c r="X711" s="403"/>
      <c r="Y711" s="403"/>
      <c r="Z711" s="364"/>
      <c r="AA711" s="365"/>
      <c r="AB711" s="366"/>
      <c r="AC711" s="176"/>
      <c r="AD711" s="176"/>
      <c r="AE711" s="176" t="str">
        <f>T711</f>
        <v>Select</v>
      </c>
      <c r="AF711" s="176" t="str">
        <f>T711</f>
        <v>Select</v>
      </c>
      <c r="AG711" s="176"/>
      <c r="AH711" s="176"/>
    </row>
    <row r="712" spans="1:40" ht="10.5" customHeight="1" x14ac:dyDescent="0.3">
      <c r="A712" s="813"/>
      <c r="B712" s="674"/>
      <c r="C712" s="674"/>
      <c r="D712" s="674"/>
      <c r="E712" s="674"/>
      <c r="F712" s="675"/>
      <c r="G712" s="234"/>
      <c r="H712" s="234"/>
      <c r="I712" s="234"/>
      <c r="J712" s="234"/>
      <c r="K712" s="234"/>
      <c r="L712" s="427"/>
      <c r="M712" s="427"/>
      <c r="N712" s="427"/>
      <c r="O712" s="427"/>
      <c r="P712" s="427"/>
      <c r="Q712" s="427"/>
      <c r="R712" s="198"/>
      <c r="S712" s="35"/>
      <c r="T712" s="36"/>
      <c r="U712" s="36"/>
      <c r="V712" s="37"/>
      <c r="W712" s="402"/>
      <c r="X712" s="403"/>
      <c r="Y712" s="403"/>
      <c r="Z712" s="367"/>
      <c r="AA712" s="368"/>
      <c r="AB712" s="369"/>
      <c r="AC712" s="176"/>
      <c r="AD712" s="176"/>
      <c r="AE712" s="176"/>
      <c r="AF712" s="176"/>
      <c r="AG712" s="176"/>
      <c r="AH712" s="176"/>
    </row>
    <row r="713" spans="1:40" ht="18" customHeight="1" x14ac:dyDescent="0.3">
      <c r="A713" s="820" t="s">
        <v>257</v>
      </c>
      <c r="B713" s="653"/>
      <c r="C713" s="653"/>
      <c r="D713" s="653"/>
      <c r="E713" s="653"/>
      <c r="F713" s="653"/>
      <c r="G713" s="821"/>
      <c r="H713" s="653"/>
      <c r="I713" s="653"/>
      <c r="J713" s="653"/>
      <c r="K713" s="653"/>
      <c r="L713" s="653"/>
      <c r="M713" s="653"/>
      <c r="N713" s="653"/>
      <c r="O713" s="653"/>
      <c r="P713" s="653"/>
      <c r="Q713" s="654"/>
      <c r="R713" s="198"/>
      <c r="S713" s="447"/>
      <c r="T713" s="448"/>
      <c r="U713" s="448"/>
      <c r="V713" s="448"/>
      <c r="W713" s="448"/>
      <c r="X713" s="448"/>
      <c r="Y713" s="448"/>
      <c r="Z713" s="449"/>
      <c r="AA713" s="449"/>
      <c r="AB713" s="450"/>
      <c r="AC713" s="176"/>
      <c r="AD713" s="176"/>
      <c r="AE713" s="176"/>
      <c r="AF713" s="176"/>
      <c r="AG713" s="176"/>
      <c r="AH713" s="176"/>
    </row>
    <row r="714" spans="1:40" ht="18" customHeight="1" x14ac:dyDescent="0.3">
      <c r="A714" s="812" t="str">
        <f>HYPERLINK("http://sdlegislature.gov/Rules/DisplayRule.aspx?Rule=24:05:25:16.01","Consent to Invite Outside Agency
(24:05:25:16.01)")</f>
        <v>Consent to Invite Outside Agency
(24:05:25:16.01)</v>
      </c>
      <c r="B714" s="660"/>
      <c r="C714" s="660"/>
      <c r="D714" s="660"/>
      <c r="E714" s="660"/>
      <c r="F714" s="669"/>
      <c r="G714" s="676" t="s">
        <v>258</v>
      </c>
      <c r="H714" s="653"/>
      <c r="I714" s="653"/>
      <c r="J714" s="654"/>
      <c r="K714" s="831"/>
      <c r="L714" s="660"/>
      <c r="M714" s="669"/>
      <c r="N714" s="832" t="s">
        <v>259</v>
      </c>
      <c r="O714" s="660"/>
      <c r="P714" s="660"/>
      <c r="Q714" s="669"/>
      <c r="R714" s="198"/>
      <c r="S714" s="32"/>
      <c r="T714" s="33"/>
      <c r="U714" s="33"/>
      <c r="V714" s="34"/>
      <c r="W714" s="402"/>
      <c r="X714" s="403"/>
      <c r="Y714" s="403"/>
      <c r="Z714" s="361"/>
      <c r="AA714" s="362"/>
      <c r="AB714" s="363"/>
      <c r="AC714" s="176"/>
      <c r="AD714" s="176"/>
      <c r="AE714" s="176"/>
      <c r="AF714" s="176"/>
      <c r="AG714" s="176"/>
      <c r="AH714" s="176"/>
    </row>
    <row r="715" spans="1:40" ht="18" customHeight="1" x14ac:dyDescent="0.3">
      <c r="A715" s="816"/>
      <c r="B715" s="817"/>
      <c r="C715" s="817"/>
      <c r="D715" s="817"/>
      <c r="E715" s="817"/>
      <c r="F715" s="672"/>
      <c r="G715" s="833" t="s">
        <v>260</v>
      </c>
      <c r="H715" s="660"/>
      <c r="I715" s="660"/>
      <c r="J715" s="660"/>
      <c r="K715" s="828" t="s">
        <v>68</v>
      </c>
      <c r="L715" s="829"/>
      <c r="M715" s="830"/>
      <c r="N715" s="381"/>
      <c r="O715" s="660"/>
      <c r="P715" s="660"/>
      <c r="Q715" s="669"/>
      <c r="R715" s="198"/>
      <c r="S715" s="43"/>
      <c r="T715" s="370" t="s">
        <v>68</v>
      </c>
      <c r="U715" s="371"/>
      <c r="V715" s="50"/>
      <c r="W715" s="402"/>
      <c r="X715" s="403"/>
      <c r="Y715" s="403"/>
      <c r="Z715" s="364"/>
      <c r="AA715" s="365"/>
      <c r="AB715" s="366"/>
      <c r="AC715" s="176"/>
      <c r="AD715" s="176"/>
      <c r="AE715" s="176" t="str">
        <f>T715</f>
        <v>Select</v>
      </c>
      <c r="AF715" s="176" t="str">
        <f>T715</f>
        <v>Select</v>
      </c>
      <c r="AG715" s="176"/>
      <c r="AH715" s="176"/>
    </row>
    <row r="716" spans="1:40" ht="18" customHeight="1" x14ac:dyDescent="0.3">
      <c r="A716" s="816"/>
      <c r="B716" s="817"/>
      <c r="C716" s="817"/>
      <c r="D716" s="817"/>
      <c r="E716" s="817"/>
      <c r="F716" s="672"/>
      <c r="G716" s="676" t="s">
        <v>261</v>
      </c>
      <c r="H716" s="653"/>
      <c r="I716" s="653"/>
      <c r="J716" s="654"/>
      <c r="K716" s="822">
        <f>J228</f>
        <v>0</v>
      </c>
      <c r="L716" s="823"/>
      <c r="M716" s="824"/>
      <c r="N716" s="825"/>
      <c r="O716" s="826"/>
      <c r="P716" s="826"/>
      <c r="Q716" s="827"/>
      <c r="R716" s="198"/>
      <c r="S716" s="153"/>
      <c r="T716" s="97"/>
      <c r="U716" s="97"/>
      <c r="V716" s="98"/>
      <c r="W716" s="402"/>
      <c r="X716" s="403"/>
      <c r="Y716" s="403"/>
      <c r="Z716" s="364"/>
      <c r="AA716" s="365"/>
      <c r="AB716" s="366"/>
      <c r="AC716" s="176"/>
      <c r="AD716" s="176"/>
      <c r="AE716" s="176"/>
      <c r="AF716" s="176"/>
      <c r="AG716" s="176"/>
      <c r="AH716" s="176"/>
    </row>
    <row r="717" spans="1:40" ht="18" customHeight="1" x14ac:dyDescent="0.3">
      <c r="A717" s="813"/>
      <c r="B717" s="674"/>
      <c r="C717" s="674"/>
      <c r="D717" s="674"/>
      <c r="E717" s="674"/>
      <c r="F717" s="675"/>
      <c r="G717" s="676" t="s">
        <v>262</v>
      </c>
      <c r="H717" s="653"/>
      <c r="I717" s="653"/>
      <c r="J717" s="654"/>
      <c r="K717" s="837">
        <f>L268</f>
        <v>0</v>
      </c>
      <c r="L717" s="539"/>
      <c r="M717" s="540"/>
      <c r="N717" s="382"/>
      <c r="O717" s="661"/>
      <c r="P717" s="661"/>
      <c r="Q717" s="672"/>
      <c r="R717" s="198"/>
      <c r="S717" s="35"/>
      <c r="T717" s="36"/>
      <c r="U717" s="36"/>
      <c r="V717" s="37"/>
      <c r="W717" s="402"/>
      <c r="X717" s="403"/>
      <c r="Y717" s="403"/>
      <c r="Z717" s="367"/>
      <c r="AA717" s="368"/>
      <c r="AB717" s="369"/>
      <c r="AC717" s="176"/>
      <c r="AD717" s="176"/>
      <c r="AE717" s="176"/>
      <c r="AF717" s="176"/>
      <c r="AG717" s="176"/>
      <c r="AH717" s="176"/>
    </row>
    <row r="718" spans="1:40" ht="18" customHeight="1" x14ac:dyDescent="0.3">
      <c r="A718" s="820" t="s">
        <v>263</v>
      </c>
      <c r="B718" s="653"/>
      <c r="C718" s="653"/>
      <c r="D718" s="653"/>
      <c r="E718" s="653"/>
      <c r="F718" s="653"/>
      <c r="G718" s="821"/>
      <c r="H718" s="653"/>
      <c r="I718" s="653"/>
      <c r="J718" s="653"/>
      <c r="K718" s="653"/>
      <c r="L718" s="653"/>
      <c r="M718" s="653"/>
      <c r="N718" s="653"/>
      <c r="O718" s="653"/>
      <c r="P718" s="653"/>
      <c r="Q718" s="654"/>
      <c r="R718" s="198"/>
      <c r="S718" s="447"/>
      <c r="T718" s="448"/>
      <c r="U718" s="448"/>
      <c r="V718" s="448"/>
      <c r="W718" s="448"/>
      <c r="X718" s="448"/>
      <c r="Y718" s="448"/>
      <c r="Z718" s="449"/>
      <c r="AA718" s="449"/>
      <c r="AB718" s="450"/>
      <c r="AC718" s="176"/>
      <c r="AD718" s="176"/>
      <c r="AE718" s="176"/>
      <c r="AF718" s="176"/>
      <c r="AG718" s="176"/>
      <c r="AH718" s="176"/>
    </row>
    <row r="719" spans="1:40" ht="18" customHeight="1" x14ac:dyDescent="0.3">
      <c r="A719" s="812" t="str">
        <f>HYPERLINK("http://sdlegislature.gov/Rules/DisplayRule.aspx?Rule=24:05:30:16.01","Transfer of Parental Rights:
(24:05:30:16.01)")</f>
        <v>Transfer of Parental Rights:
(24:05:30:16.01)</v>
      </c>
      <c r="B719" s="660"/>
      <c r="C719" s="660"/>
      <c r="D719" s="660"/>
      <c r="E719" s="660"/>
      <c r="F719" s="669"/>
      <c r="G719" s="676" t="s">
        <v>264</v>
      </c>
      <c r="H719" s="653"/>
      <c r="I719" s="653"/>
      <c r="J719" s="653"/>
      <c r="K719" s="653"/>
      <c r="L719" s="653"/>
      <c r="M719" s="654"/>
      <c r="N719" s="538">
        <f>IFERROR(AJ719,"DOB not determined")</f>
        <v>6210</v>
      </c>
      <c r="O719" s="539"/>
      <c r="P719" s="539"/>
      <c r="Q719" s="540"/>
      <c r="R719" s="198"/>
      <c r="S719" s="32"/>
      <c r="T719" s="33"/>
      <c r="U719" s="33"/>
      <c r="V719" s="34"/>
      <c r="W719" s="402"/>
      <c r="X719" s="403"/>
      <c r="Y719" s="403"/>
      <c r="Z719" s="361"/>
      <c r="AA719" s="362"/>
      <c r="AB719" s="363"/>
      <c r="AC719" s="176"/>
      <c r="AD719" s="176"/>
      <c r="AE719" s="176"/>
      <c r="AF719" s="176"/>
      <c r="AG719" s="176"/>
      <c r="AH719" s="176">
        <v>17</v>
      </c>
      <c r="AI719" s="176" t="s">
        <v>265</v>
      </c>
      <c r="AJ719" s="185">
        <f>DATE(YEAR(O4)+AH719,MONTH(O4),DAY(O4))</f>
        <v>6210</v>
      </c>
    </row>
    <row r="720" spans="1:40" ht="18" customHeight="1" x14ac:dyDescent="0.3">
      <c r="A720" s="813"/>
      <c r="B720" s="674"/>
      <c r="C720" s="674"/>
      <c r="D720" s="674"/>
      <c r="E720" s="674"/>
      <c r="F720" s="675"/>
      <c r="G720" s="676" t="s">
        <v>266</v>
      </c>
      <c r="H720" s="653"/>
      <c r="I720" s="653"/>
      <c r="J720" s="653"/>
      <c r="K720" s="653"/>
      <c r="L720" s="653"/>
      <c r="M720" s="654"/>
      <c r="N720" s="538"/>
      <c r="O720" s="539"/>
      <c r="P720" s="539"/>
      <c r="Q720" s="540"/>
      <c r="R720" s="198"/>
      <c r="S720" s="153"/>
      <c r="T720" s="97"/>
      <c r="U720" s="97"/>
      <c r="V720" s="98"/>
      <c r="W720" s="402"/>
      <c r="X720" s="403"/>
      <c r="Y720" s="403"/>
      <c r="Z720" s="364"/>
      <c r="AA720" s="365"/>
      <c r="AB720" s="366"/>
      <c r="AC720" s="176"/>
      <c r="AD720" s="176"/>
      <c r="AE720" s="176"/>
      <c r="AF720" s="176"/>
      <c r="AG720" s="176"/>
      <c r="AH720" s="176"/>
    </row>
    <row r="721" spans="1:34" ht="18" customHeight="1" x14ac:dyDescent="0.3">
      <c r="A721" s="812" t="str">
        <f>HYPERLINK("http://sdlegislature.gov/Rules/DisplayRule.aspx?Rule=24:05:27:12","Specific Graduation Requirements:
(24:05:27:12)")</f>
        <v>Specific Graduation Requirements:
(24:05:27:12)</v>
      </c>
      <c r="B721" s="660"/>
      <c r="C721" s="660"/>
      <c r="D721" s="660"/>
      <c r="E721" s="660"/>
      <c r="F721" s="669"/>
      <c r="G721" s="676" t="s">
        <v>267</v>
      </c>
      <c r="H721" s="653"/>
      <c r="I721" s="653"/>
      <c r="J721" s="653"/>
      <c r="K721" s="653"/>
      <c r="L721" s="653"/>
      <c r="M721" s="654"/>
      <c r="N721" s="538"/>
      <c r="O721" s="539"/>
      <c r="P721" s="539"/>
      <c r="Q721" s="540"/>
      <c r="R721" s="198"/>
      <c r="S721" s="153"/>
      <c r="T721" s="97"/>
      <c r="U721" s="97"/>
      <c r="V721" s="98"/>
      <c r="W721" s="402"/>
      <c r="X721" s="403"/>
      <c r="Y721" s="403"/>
      <c r="Z721" s="364"/>
      <c r="AA721" s="365"/>
      <c r="AB721" s="366"/>
      <c r="AC721" s="176"/>
      <c r="AD721" s="176"/>
      <c r="AE721" s="176"/>
      <c r="AF721" s="176"/>
      <c r="AG721" s="176"/>
      <c r="AH721" s="176"/>
    </row>
    <row r="722" spans="1:34" ht="18" customHeight="1" x14ac:dyDescent="0.3">
      <c r="A722" s="813"/>
      <c r="B722" s="674"/>
      <c r="C722" s="674"/>
      <c r="D722" s="674"/>
      <c r="E722" s="674"/>
      <c r="F722" s="675"/>
      <c r="G722" s="676" t="s">
        <v>268</v>
      </c>
      <c r="H722" s="653"/>
      <c r="I722" s="653"/>
      <c r="J722" s="653"/>
      <c r="K722" s="653"/>
      <c r="L722" s="653"/>
      <c r="M722" s="654"/>
      <c r="N722" s="538"/>
      <c r="O722" s="539"/>
      <c r="P722" s="539"/>
      <c r="Q722" s="540"/>
      <c r="R722" s="198"/>
      <c r="S722" s="153"/>
      <c r="T722" s="97"/>
      <c r="U722" s="97"/>
      <c r="V722" s="98"/>
      <c r="W722" s="402"/>
      <c r="X722" s="403"/>
      <c r="Y722" s="403"/>
      <c r="Z722" s="364"/>
      <c r="AA722" s="365"/>
      <c r="AB722" s="366"/>
      <c r="AC722" s="176"/>
      <c r="AD722" s="176"/>
      <c r="AE722" s="176"/>
      <c r="AF722" s="176"/>
      <c r="AG722" s="176"/>
      <c r="AH722" s="176"/>
    </row>
    <row r="723" spans="1:34" ht="18" customHeight="1" x14ac:dyDescent="0.3">
      <c r="A723" s="812" t="str">
        <f>HYPERLINK("http://sdlegislature.gov/Rules/DisplayRule.aspx?Rule=24:05:27:12","When Student has Graduated
(24:05:27:12)")</f>
        <v>When Student has Graduated
(24:05:27:12)</v>
      </c>
      <c r="B723" s="660"/>
      <c r="C723" s="660"/>
      <c r="D723" s="660"/>
      <c r="E723" s="660"/>
      <c r="F723" s="669"/>
      <c r="G723" s="676" t="s">
        <v>269</v>
      </c>
      <c r="H723" s="653"/>
      <c r="I723" s="653"/>
      <c r="J723" s="653"/>
      <c r="K723" s="653"/>
      <c r="L723" s="653"/>
      <c r="M723" s="654"/>
      <c r="N723" s="814"/>
      <c r="O723" s="539"/>
      <c r="P723" s="539"/>
      <c r="Q723" s="540"/>
      <c r="R723" s="198"/>
      <c r="S723" s="43"/>
      <c r="T723" s="370" t="s">
        <v>68</v>
      </c>
      <c r="U723" s="371"/>
      <c r="V723" s="50"/>
      <c r="W723" s="402"/>
      <c r="X723" s="403"/>
      <c r="Y723" s="403"/>
      <c r="Z723" s="364"/>
      <c r="AA723" s="365"/>
      <c r="AB723" s="366"/>
      <c r="AC723" s="176"/>
      <c r="AD723" s="176"/>
      <c r="AE723" s="176" t="str">
        <f>T723</f>
        <v>Select</v>
      </c>
      <c r="AF723" s="176" t="str">
        <f>T723</f>
        <v>Select</v>
      </c>
      <c r="AG723" s="176"/>
      <c r="AH723" s="176"/>
    </row>
    <row r="724" spans="1:34" ht="28.5" customHeight="1" x14ac:dyDescent="0.3">
      <c r="A724" s="813"/>
      <c r="B724" s="674"/>
      <c r="C724" s="674"/>
      <c r="D724" s="674"/>
      <c r="E724" s="674"/>
      <c r="F724" s="675"/>
      <c r="G724" s="427" t="s">
        <v>270</v>
      </c>
      <c r="H724" s="427"/>
      <c r="I724" s="427"/>
      <c r="J724" s="427"/>
      <c r="K724" s="427"/>
      <c r="L724" s="427"/>
      <c r="M724" s="427"/>
      <c r="N724" s="427"/>
      <c r="O724" s="427"/>
      <c r="P724" s="427"/>
      <c r="Q724" s="427"/>
      <c r="R724" s="198"/>
      <c r="S724" s="153"/>
      <c r="T724" s="97"/>
      <c r="U724" s="97"/>
      <c r="V724" s="98"/>
      <c r="W724" s="402"/>
      <c r="X724" s="403"/>
      <c r="Y724" s="403"/>
      <c r="Z724" s="364"/>
      <c r="AA724" s="365"/>
      <c r="AB724" s="366"/>
      <c r="AC724" s="176"/>
      <c r="AD724" s="176"/>
      <c r="AE724" s="176"/>
      <c r="AF724" s="176"/>
      <c r="AG724" s="176"/>
      <c r="AH724" s="176"/>
    </row>
    <row r="725" spans="1:34" ht="18" customHeight="1" x14ac:dyDescent="0.3">
      <c r="A725" s="812" t="str">
        <f>HYPERLINK("http://sdlegislature.gov/Rules/DisplayRule.aspx?Rule=24:05:27:12","Summary of Performance was provided to the Student/Parent/Guardian
(24:05:27:12)")</f>
        <v>Summary of Performance was provided to the Student/Parent/Guardian
(24:05:27:12)</v>
      </c>
      <c r="B725" s="660"/>
      <c r="C725" s="660"/>
      <c r="D725" s="660"/>
      <c r="E725" s="660"/>
      <c r="F725" s="669"/>
      <c r="G725" s="427" t="s">
        <v>271</v>
      </c>
      <c r="H725" s="427"/>
      <c r="I725" s="427"/>
      <c r="J725" s="427"/>
      <c r="K725" s="427"/>
      <c r="L725" s="427"/>
      <c r="M725" s="427"/>
      <c r="N725" s="427"/>
      <c r="O725" s="427"/>
      <c r="P725" s="427"/>
      <c r="Q725" s="427"/>
      <c r="R725" s="198"/>
      <c r="S725" s="153"/>
      <c r="T725" s="97"/>
      <c r="U725" s="97"/>
      <c r="V725" s="98"/>
      <c r="W725" s="402"/>
      <c r="X725" s="403"/>
      <c r="Y725" s="403"/>
      <c r="Z725" s="364"/>
      <c r="AA725" s="365"/>
      <c r="AB725" s="366"/>
      <c r="AC725" s="176"/>
      <c r="AD725" s="176"/>
      <c r="AE725" s="176"/>
      <c r="AF725" s="176"/>
      <c r="AG725" s="176"/>
      <c r="AH725" s="176"/>
    </row>
    <row r="726" spans="1:34" ht="18" customHeight="1" x14ac:dyDescent="0.3">
      <c r="A726" s="816"/>
      <c r="B726" s="817"/>
      <c r="C726" s="817"/>
      <c r="D726" s="817"/>
      <c r="E726" s="817"/>
      <c r="F726" s="672"/>
      <c r="G726" s="427"/>
      <c r="H726" s="427"/>
      <c r="I726" s="427"/>
      <c r="J726" s="427"/>
      <c r="K726" s="427"/>
      <c r="L726" s="427"/>
      <c r="M726" s="427"/>
      <c r="N726" s="427"/>
      <c r="O726" s="427"/>
      <c r="P726" s="427"/>
      <c r="Q726" s="427"/>
      <c r="R726" s="198"/>
      <c r="S726" s="153"/>
      <c r="T726" s="97"/>
      <c r="U726" s="97"/>
      <c r="V726" s="98"/>
      <c r="W726" s="402"/>
      <c r="X726" s="403"/>
      <c r="Y726" s="403"/>
      <c r="Z726" s="364"/>
      <c r="AA726" s="365"/>
      <c r="AB726" s="366"/>
      <c r="AC726" s="176"/>
      <c r="AD726" s="176"/>
      <c r="AE726" s="176"/>
      <c r="AF726" s="176"/>
      <c r="AG726" s="176"/>
      <c r="AH726" s="176"/>
    </row>
    <row r="727" spans="1:34" ht="18" customHeight="1" x14ac:dyDescent="0.3">
      <c r="A727" s="813"/>
      <c r="B727" s="674"/>
      <c r="C727" s="674"/>
      <c r="D727" s="674"/>
      <c r="E727" s="674"/>
      <c r="F727" s="675"/>
      <c r="G727" s="427"/>
      <c r="H727" s="427"/>
      <c r="I727" s="427"/>
      <c r="J727" s="427"/>
      <c r="K727" s="427"/>
      <c r="L727" s="427"/>
      <c r="M727" s="427"/>
      <c r="N727" s="427"/>
      <c r="O727" s="427"/>
      <c r="P727" s="427"/>
      <c r="Q727" s="427"/>
      <c r="R727" s="198"/>
      <c r="S727" s="153"/>
      <c r="T727" s="97"/>
      <c r="U727" s="97"/>
      <c r="V727" s="98"/>
      <c r="W727" s="402"/>
      <c r="X727" s="403"/>
      <c r="Y727" s="403"/>
      <c r="Z727" s="364"/>
      <c r="AA727" s="365"/>
      <c r="AB727" s="366"/>
      <c r="AC727" s="176"/>
      <c r="AD727" s="176"/>
      <c r="AE727" s="176"/>
      <c r="AF727" s="176"/>
      <c r="AG727" s="176"/>
      <c r="AH727" s="176"/>
    </row>
    <row r="728" spans="1:34" ht="18" customHeight="1" x14ac:dyDescent="0.3">
      <c r="A728" s="818"/>
      <c r="B728" s="529"/>
      <c r="C728" s="529"/>
      <c r="D728" s="529"/>
      <c r="E728" s="529"/>
      <c r="F728" s="529"/>
      <c r="G728" s="529"/>
      <c r="H728" s="529"/>
      <c r="I728" s="529"/>
      <c r="J728" s="529"/>
      <c r="K728" s="529"/>
      <c r="L728" s="529"/>
      <c r="M728" s="529"/>
      <c r="N728" s="529"/>
      <c r="O728" s="529"/>
      <c r="P728" s="529"/>
      <c r="Q728" s="529"/>
      <c r="R728" s="819"/>
      <c r="S728" s="35"/>
      <c r="T728" s="36"/>
      <c r="U728" s="36"/>
      <c r="V728" s="37"/>
      <c r="W728" s="402"/>
      <c r="X728" s="403"/>
      <c r="Y728" s="403"/>
      <c r="Z728" s="364"/>
      <c r="AA728" s="365"/>
      <c r="AB728" s="366"/>
      <c r="AC728" s="176"/>
      <c r="AD728" s="176">
        <f>AE728+AF728</f>
        <v>0</v>
      </c>
      <c r="AE728" s="182">
        <f>COUNTIF(AE638:AE727,"Yes")*3</f>
        <v>0</v>
      </c>
      <c r="AF728" s="182">
        <f>COUNTIF(AF639:AF727,"No")*3</f>
        <v>0</v>
      </c>
      <c r="AG728" s="176"/>
      <c r="AH728" s="176"/>
    </row>
    <row r="729" spans="1:34" ht="18" customHeight="1" x14ac:dyDescent="0.3">
      <c r="A729" s="815" t="s">
        <v>272</v>
      </c>
      <c r="B729" s="803"/>
      <c r="C729" s="803"/>
      <c r="D729" s="803"/>
      <c r="E729" s="803"/>
      <c r="F729" s="803"/>
      <c r="G729" s="803"/>
      <c r="H729" s="803"/>
      <c r="I729" s="803"/>
      <c r="J729" s="803"/>
      <c r="K729" s="803"/>
      <c r="L729" s="803"/>
      <c r="M729" s="803"/>
      <c r="N729" s="803"/>
      <c r="O729" s="803"/>
      <c r="P729" s="803"/>
      <c r="Q729" s="803"/>
      <c r="R729" s="804"/>
      <c r="S729" s="801" t="str">
        <f>IFERROR(AE814/AD814,"N/A")</f>
        <v>N/A</v>
      </c>
      <c r="T729" s="802"/>
      <c r="U729" s="803"/>
      <c r="V729" s="804"/>
      <c r="W729" s="406"/>
      <c r="X729" s="407"/>
      <c r="Y729" s="407"/>
      <c r="Z729" s="408"/>
      <c r="AA729" s="409"/>
      <c r="AB729" s="410"/>
      <c r="AC729" s="176"/>
      <c r="AD729" s="176"/>
      <c r="AE729" s="176"/>
      <c r="AF729" s="176"/>
      <c r="AG729" s="176"/>
      <c r="AH729" s="176"/>
    </row>
    <row r="730" spans="1:34" ht="18" customHeight="1" x14ac:dyDescent="0.3">
      <c r="A730" s="451" t="str">
        <f>HYPERLINK("http://sdlegislature.gov/Rules/DisplayRule.aspx?Rule=24:05:27:16","Related Services
(24:05:27:16)")</f>
        <v>Related Services
(24:05:27:16)</v>
      </c>
      <c r="B730" s="452"/>
      <c r="C730" s="452"/>
      <c r="D730" s="452"/>
      <c r="E730" s="452"/>
      <c r="F730" s="452"/>
      <c r="G730" s="500" t="s">
        <v>273</v>
      </c>
      <c r="H730" s="497"/>
      <c r="I730" s="497"/>
      <c r="J730" s="498"/>
      <c r="K730" s="498"/>
      <c r="L730" s="498"/>
      <c r="M730" s="498"/>
      <c r="N730" s="498"/>
      <c r="O730" s="498"/>
      <c r="P730" s="498"/>
      <c r="Q730" s="499"/>
      <c r="R730" s="805"/>
      <c r="S730" s="32"/>
      <c r="T730" s="33"/>
      <c r="U730" s="33"/>
      <c r="V730" s="34"/>
      <c r="W730" s="402"/>
      <c r="X730" s="403"/>
      <c r="Y730" s="403"/>
      <c r="Z730" s="361"/>
      <c r="AA730" s="362"/>
      <c r="AB730" s="363"/>
      <c r="AC730" s="176"/>
      <c r="AD730" s="176"/>
      <c r="AE730" s="176"/>
      <c r="AF730" s="176"/>
      <c r="AG730" s="176"/>
      <c r="AH730" s="176"/>
    </row>
    <row r="731" spans="1:34" ht="10.5" customHeight="1" x14ac:dyDescent="0.3">
      <c r="A731" s="454"/>
      <c r="B731" s="455"/>
      <c r="C731" s="455"/>
      <c r="D731" s="455"/>
      <c r="E731" s="455"/>
      <c r="F731" s="455"/>
      <c r="G731" s="429"/>
      <c r="H731" s="486"/>
      <c r="I731" s="486"/>
      <c r="J731" s="486"/>
      <c r="K731" s="486"/>
      <c r="L731" s="486"/>
      <c r="M731" s="486"/>
      <c r="N731" s="486"/>
      <c r="O731" s="486"/>
      <c r="P731" s="486"/>
      <c r="Q731" s="487"/>
      <c r="R731" s="670"/>
      <c r="S731" s="153"/>
      <c r="T731" s="97"/>
      <c r="U731" s="97"/>
      <c r="V731" s="98"/>
      <c r="W731" s="402"/>
      <c r="X731" s="403"/>
      <c r="Y731" s="403"/>
      <c r="Z731" s="364"/>
      <c r="AA731" s="365"/>
      <c r="AB731" s="366"/>
      <c r="AC731" s="176"/>
      <c r="AH731" s="176"/>
    </row>
    <row r="732" spans="1:34" ht="10.5" customHeight="1" x14ac:dyDescent="0.3">
      <c r="A732" s="454"/>
      <c r="B732" s="455"/>
      <c r="C732" s="455"/>
      <c r="D732" s="455"/>
      <c r="E732" s="455"/>
      <c r="F732" s="455"/>
      <c r="G732" s="220"/>
      <c r="H732" s="105"/>
      <c r="I732" s="224"/>
      <c r="J732" s="224"/>
      <c r="K732" s="224"/>
      <c r="L732" s="224"/>
      <c r="M732" s="224"/>
      <c r="N732" s="224"/>
      <c r="O732" s="224"/>
      <c r="P732" s="227"/>
      <c r="Q732" s="221"/>
      <c r="R732" s="670"/>
      <c r="S732" s="153"/>
      <c r="T732" s="97"/>
      <c r="U732" s="97"/>
      <c r="V732" s="98"/>
      <c r="W732" s="402"/>
      <c r="X732" s="403"/>
      <c r="Y732" s="403"/>
      <c r="Z732" s="364"/>
      <c r="AA732" s="365"/>
      <c r="AB732" s="366"/>
      <c r="AC732" s="176"/>
      <c r="AH732" s="176"/>
    </row>
    <row r="733" spans="1:34" ht="18" customHeight="1" x14ac:dyDescent="0.3">
      <c r="A733" s="454"/>
      <c r="B733" s="455"/>
      <c r="C733" s="455"/>
      <c r="D733" s="455"/>
      <c r="E733" s="455"/>
      <c r="F733" s="455"/>
      <c r="G733" s="220"/>
      <c r="H733" s="233"/>
      <c r="I733" s="488" t="s">
        <v>212</v>
      </c>
      <c r="J733" s="495"/>
      <c r="K733" s="495"/>
      <c r="L733" s="495"/>
      <c r="M733" s="222"/>
      <c r="N733" s="384" t="s">
        <v>68</v>
      </c>
      <c r="O733" s="386"/>
      <c r="P733" s="243"/>
      <c r="Q733" s="221"/>
      <c r="R733" s="670"/>
      <c r="S733" s="153"/>
      <c r="T733" s="97"/>
      <c r="U733" s="97"/>
      <c r="V733" s="98"/>
      <c r="W733" s="402"/>
      <c r="X733" s="403"/>
      <c r="Y733" s="403"/>
      <c r="Z733" s="364"/>
      <c r="AA733" s="365"/>
      <c r="AB733" s="366"/>
      <c r="AC733" s="176"/>
      <c r="AH733" s="176"/>
    </row>
    <row r="734" spans="1:34" ht="10.5" customHeight="1" x14ac:dyDescent="0.3">
      <c r="A734" s="454"/>
      <c r="B734" s="455"/>
      <c r="C734" s="455"/>
      <c r="D734" s="455"/>
      <c r="E734" s="455"/>
      <c r="F734" s="455"/>
      <c r="G734" s="220"/>
      <c r="H734" s="225"/>
      <c r="I734" s="217"/>
      <c r="J734" s="217"/>
      <c r="K734" s="217"/>
      <c r="L734" s="217"/>
      <c r="M734" s="217"/>
      <c r="N734" s="217"/>
      <c r="O734" s="217"/>
      <c r="P734" s="235"/>
      <c r="Q734" s="221"/>
      <c r="R734" s="670"/>
      <c r="S734" s="153"/>
      <c r="T734" s="97"/>
      <c r="U734" s="97"/>
      <c r="V734" s="98"/>
      <c r="W734" s="402"/>
      <c r="X734" s="403"/>
      <c r="Y734" s="403"/>
      <c r="Z734" s="364"/>
      <c r="AA734" s="365"/>
      <c r="AB734" s="366"/>
      <c r="AC734" s="176"/>
      <c r="AH734" s="176"/>
    </row>
    <row r="735" spans="1:34" ht="10.5" customHeight="1" x14ac:dyDescent="0.3">
      <c r="A735" s="454"/>
      <c r="B735" s="455"/>
      <c r="C735" s="455"/>
      <c r="D735" s="455"/>
      <c r="E735" s="455"/>
      <c r="F735" s="455"/>
      <c r="G735" s="220"/>
      <c r="H735" s="216"/>
      <c r="I735" s="216"/>
      <c r="J735" s="216"/>
      <c r="K735" s="216"/>
      <c r="L735" s="216"/>
      <c r="M735" s="216"/>
      <c r="N735" s="216"/>
      <c r="O735" s="216"/>
      <c r="P735" s="216"/>
      <c r="Q735" s="221"/>
      <c r="R735" s="670"/>
      <c r="S735" s="153"/>
      <c r="T735" s="97"/>
      <c r="U735" s="97"/>
      <c r="V735" s="98"/>
      <c r="W735" s="402"/>
      <c r="X735" s="403"/>
      <c r="Y735" s="403"/>
      <c r="Z735" s="364"/>
      <c r="AA735" s="365"/>
      <c r="AB735" s="366"/>
      <c r="AC735" s="176"/>
      <c r="AH735" s="176"/>
    </row>
    <row r="736" spans="1:34" ht="10.5" customHeight="1" x14ac:dyDescent="0.3">
      <c r="A736" s="454"/>
      <c r="B736" s="455"/>
      <c r="C736" s="455"/>
      <c r="D736" s="455"/>
      <c r="E736" s="455"/>
      <c r="F736" s="455"/>
      <c r="G736" s="220"/>
      <c r="H736" s="105"/>
      <c r="I736" s="224"/>
      <c r="J736" s="224"/>
      <c r="K736" s="224"/>
      <c r="L736" s="224"/>
      <c r="M736" s="224"/>
      <c r="N736" s="224"/>
      <c r="O736" s="224"/>
      <c r="P736" s="227"/>
      <c r="Q736" s="221"/>
      <c r="R736" s="670"/>
      <c r="S736" s="153"/>
      <c r="T736" s="97"/>
      <c r="U736" s="97"/>
      <c r="V736" s="98"/>
      <c r="W736" s="402"/>
      <c r="X736" s="403"/>
      <c r="Y736" s="403"/>
      <c r="Z736" s="364"/>
      <c r="AA736" s="365"/>
      <c r="AB736" s="366"/>
      <c r="AC736" s="176"/>
    </row>
    <row r="737" spans="1:34" ht="18" customHeight="1" x14ac:dyDescent="0.3">
      <c r="A737" s="454"/>
      <c r="B737" s="455"/>
      <c r="C737" s="455"/>
      <c r="D737" s="455"/>
      <c r="E737" s="455"/>
      <c r="F737" s="455"/>
      <c r="G737" s="220"/>
      <c r="H737" s="233"/>
      <c r="I737" s="488" t="s">
        <v>211</v>
      </c>
      <c r="J737" s="488"/>
      <c r="K737" s="488"/>
      <c r="L737" s="488"/>
      <c r="M737" s="222"/>
      <c r="N737" s="384" t="s">
        <v>68</v>
      </c>
      <c r="O737" s="386"/>
      <c r="P737" s="243"/>
      <c r="Q737" s="221"/>
      <c r="R737" s="670"/>
      <c r="S737" s="43"/>
      <c r="T737" s="370" t="s">
        <v>68</v>
      </c>
      <c r="U737" s="371"/>
      <c r="V737" s="50"/>
      <c r="W737" s="402"/>
      <c r="X737" s="403"/>
      <c r="Y737" s="403"/>
      <c r="Z737" s="364"/>
      <c r="AA737" s="365"/>
      <c r="AB737" s="366"/>
      <c r="AC737" s="176"/>
      <c r="AE737" s="174" t="str">
        <f>T737</f>
        <v>Select</v>
      </c>
      <c r="AF737" s="174" t="str">
        <f>T737</f>
        <v>Select</v>
      </c>
      <c r="AH737" s="176"/>
    </row>
    <row r="738" spans="1:34" ht="10.5" customHeight="1" x14ac:dyDescent="0.3">
      <c r="A738" s="454"/>
      <c r="B738" s="455"/>
      <c r="C738" s="455"/>
      <c r="D738" s="455"/>
      <c r="E738" s="455"/>
      <c r="F738" s="455"/>
      <c r="G738" s="220"/>
      <c r="H738" s="225"/>
      <c r="I738" s="217"/>
      <c r="J738" s="217"/>
      <c r="K738" s="217"/>
      <c r="L738" s="217"/>
      <c r="M738" s="217"/>
      <c r="N738" s="217"/>
      <c r="O738" s="217"/>
      <c r="P738" s="235"/>
      <c r="Q738" s="221"/>
      <c r="R738" s="670"/>
      <c r="S738" s="153"/>
      <c r="T738" s="97"/>
      <c r="U738" s="97"/>
      <c r="V738" s="98"/>
      <c r="W738" s="402"/>
      <c r="X738" s="403"/>
      <c r="Y738" s="403"/>
      <c r="Z738" s="364"/>
      <c r="AA738" s="365"/>
      <c r="AB738" s="366"/>
      <c r="AC738" s="176"/>
      <c r="AH738" s="176"/>
    </row>
    <row r="739" spans="1:34" ht="10.5" customHeight="1" x14ac:dyDescent="0.3">
      <c r="A739" s="454"/>
      <c r="B739" s="455"/>
      <c r="C739" s="455"/>
      <c r="D739" s="455"/>
      <c r="E739" s="455"/>
      <c r="F739" s="455"/>
      <c r="G739" s="220"/>
      <c r="H739" s="216"/>
      <c r="I739" s="216"/>
      <c r="J739" s="216"/>
      <c r="K739" s="216"/>
      <c r="L739" s="216"/>
      <c r="M739" s="216"/>
      <c r="N739" s="216"/>
      <c r="O739" s="216"/>
      <c r="P739" s="216"/>
      <c r="Q739" s="221"/>
      <c r="R739" s="670"/>
      <c r="S739" s="153"/>
      <c r="T739" s="97"/>
      <c r="U739" s="97"/>
      <c r="V739" s="98"/>
      <c r="W739" s="402"/>
      <c r="X739" s="403"/>
      <c r="Y739" s="403"/>
      <c r="Z739" s="364"/>
      <c r="AA739" s="365"/>
      <c r="AB739" s="366"/>
      <c r="AC739" s="176"/>
      <c r="AH739" s="176"/>
    </row>
    <row r="740" spans="1:34" ht="10.5" customHeight="1" x14ac:dyDescent="0.3">
      <c r="A740" s="454"/>
      <c r="B740" s="455"/>
      <c r="C740" s="455"/>
      <c r="D740" s="455"/>
      <c r="E740" s="455"/>
      <c r="F740" s="455"/>
      <c r="G740" s="220"/>
      <c r="H740" s="105"/>
      <c r="I740" s="224"/>
      <c r="J740" s="224"/>
      <c r="K740" s="224"/>
      <c r="L740" s="224"/>
      <c r="M740" s="224"/>
      <c r="N740" s="224"/>
      <c r="O740" s="224"/>
      <c r="P740" s="227"/>
      <c r="Q740" s="221"/>
      <c r="R740" s="670"/>
      <c r="S740" s="153"/>
      <c r="T740" s="97"/>
      <c r="U740" s="97"/>
      <c r="V740" s="98"/>
      <c r="W740" s="402"/>
      <c r="X740" s="403"/>
      <c r="Y740" s="403"/>
      <c r="Z740" s="364"/>
      <c r="AA740" s="365"/>
      <c r="AB740" s="366"/>
      <c r="AC740" s="176"/>
      <c r="AH740" s="176"/>
    </row>
    <row r="741" spans="1:34" ht="18" customHeight="1" x14ac:dyDescent="0.3">
      <c r="A741" s="454"/>
      <c r="B741" s="455"/>
      <c r="C741" s="455"/>
      <c r="D741" s="455"/>
      <c r="E741" s="455"/>
      <c r="F741" s="455"/>
      <c r="G741" s="220"/>
      <c r="H741" s="233"/>
      <c r="I741" s="488" t="s">
        <v>213</v>
      </c>
      <c r="J741" s="495"/>
      <c r="K741" s="495"/>
      <c r="L741" s="495"/>
      <c r="M741" s="222"/>
      <c r="N741" s="384" t="s">
        <v>68</v>
      </c>
      <c r="O741" s="386"/>
      <c r="P741" s="243"/>
      <c r="Q741" s="221"/>
      <c r="R741" s="670"/>
      <c r="S741" s="153"/>
      <c r="T741" s="97"/>
      <c r="U741" s="97"/>
      <c r="V741" s="98"/>
      <c r="W741" s="402"/>
      <c r="X741" s="403"/>
      <c r="Y741" s="403"/>
      <c r="Z741" s="364"/>
      <c r="AA741" s="365"/>
      <c r="AB741" s="366"/>
      <c r="AC741" s="176"/>
      <c r="AH741" s="176"/>
    </row>
    <row r="742" spans="1:34" ht="10.5" customHeight="1" x14ac:dyDescent="0.3">
      <c r="A742" s="454"/>
      <c r="B742" s="455"/>
      <c r="C742" s="455"/>
      <c r="D742" s="455"/>
      <c r="E742" s="455"/>
      <c r="F742" s="455"/>
      <c r="G742" s="220"/>
      <c r="H742" s="225"/>
      <c r="I742" s="217"/>
      <c r="J742" s="217"/>
      <c r="K742" s="217"/>
      <c r="L742" s="217"/>
      <c r="M742" s="217"/>
      <c r="N742" s="217"/>
      <c r="O742" s="217"/>
      <c r="P742" s="235"/>
      <c r="Q742" s="221"/>
      <c r="R742" s="670"/>
      <c r="S742" s="153"/>
      <c r="T742" s="97"/>
      <c r="U742" s="97"/>
      <c r="V742" s="98"/>
      <c r="W742" s="402"/>
      <c r="X742" s="403"/>
      <c r="Y742" s="403"/>
      <c r="Z742" s="364"/>
      <c r="AA742" s="365"/>
      <c r="AB742" s="366"/>
      <c r="AC742" s="176"/>
      <c r="AH742" s="176"/>
    </row>
    <row r="743" spans="1:34" ht="10.5" customHeight="1" x14ac:dyDescent="0.3">
      <c r="A743" s="454"/>
      <c r="B743" s="455"/>
      <c r="C743" s="455"/>
      <c r="D743" s="455"/>
      <c r="E743" s="455"/>
      <c r="F743" s="455"/>
      <c r="G743" s="212"/>
      <c r="H743" s="213"/>
      <c r="I743" s="213"/>
      <c r="J743" s="213"/>
      <c r="K743" s="213"/>
      <c r="L743" s="213"/>
      <c r="M743" s="213"/>
      <c r="N743" s="213"/>
      <c r="O743" s="213"/>
      <c r="P743" s="213"/>
      <c r="Q743" s="214"/>
      <c r="R743" s="670"/>
      <c r="S743" s="35"/>
      <c r="T743" s="36"/>
      <c r="U743" s="36"/>
      <c r="V743" s="37"/>
      <c r="W743" s="402"/>
      <c r="X743" s="403"/>
      <c r="Y743" s="403"/>
      <c r="Z743" s="364"/>
      <c r="AA743" s="365"/>
      <c r="AB743" s="366"/>
      <c r="AC743" s="176"/>
      <c r="AG743" s="182"/>
      <c r="AH743" s="176"/>
    </row>
    <row r="744" spans="1:34" ht="18" customHeight="1" x14ac:dyDescent="0.3">
      <c r="A744" s="454"/>
      <c r="B744" s="455"/>
      <c r="C744" s="455"/>
      <c r="D744" s="455"/>
      <c r="E744" s="455"/>
      <c r="F744" s="455"/>
      <c r="G744" s="500" t="s">
        <v>273</v>
      </c>
      <c r="H744" s="497"/>
      <c r="I744" s="497"/>
      <c r="J744" s="498"/>
      <c r="K744" s="498"/>
      <c r="L744" s="498"/>
      <c r="M744" s="498"/>
      <c r="N744" s="498"/>
      <c r="O744" s="498"/>
      <c r="P744" s="498"/>
      <c r="Q744" s="499"/>
      <c r="R744" s="670"/>
      <c r="S744" s="32"/>
      <c r="T744" s="33"/>
      <c r="U744" s="33"/>
      <c r="V744" s="34"/>
      <c r="W744" s="402"/>
      <c r="X744" s="403"/>
      <c r="Y744" s="403"/>
      <c r="Z744" s="364"/>
      <c r="AA744" s="365"/>
      <c r="AB744" s="366"/>
      <c r="AC744" s="176"/>
      <c r="AD744" s="176"/>
      <c r="AE744" s="182"/>
      <c r="AF744" s="182"/>
      <c r="AG744" s="182"/>
      <c r="AH744" s="176"/>
    </row>
    <row r="745" spans="1:34" ht="10.5" customHeight="1" x14ac:dyDescent="0.3">
      <c r="A745" s="454"/>
      <c r="B745" s="455"/>
      <c r="C745" s="455"/>
      <c r="D745" s="455"/>
      <c r="E745" s="455"/>
      <c r="F745" s="455"/>
      <c r="G745" s="429"/>
      <c r="H745" s="486"/>
      <c r="I745" s="486"/>
      <c r="J745" s="486"/>
      <c r="K745" s="486"/>
      <c r="L745" s="486"/>
      <c r="M745" s="486"/>
      <c r="N745" s="486"/>
      <c r="O745" s="486"/>
      <c r="P745" s="486"/>
      <c r="Q745" s="487"/>
      <c r="R745" s="670"/>
      <c r="S745" s="153"/>
      <c r="T745" s="97"/>
      <c r="U745" s="97"/>
      <c r="V745" s="98"/>
      <c r="W745" s="402"/>
      <c r="X745" s="403"/>
      <c r="Y745" s="403"/>
      <c r="Z745" s="364"/>
      <c r="AA745" s="365"/>
      <c r="AB745" s="366"/>
      <c r="AC745" s="176"/>
      <c r="AD745" s="176"/>
      <c r="AE745" s="182"/>
      <c r="AF745" s="182"/>
      <c r="AG745" s="182"/>
      <c r="AH745" s="176"/>
    </row>
    <row r="746" spans="1:34" ht="10.5" customHeight="1" x14ac:dyDescent="0.3">
      <c r="A746" s="454"/>
      <c r="B746" s="455"/>
      <c r="C746" s="455"/>
      <c r="D746" s="455"/>
      <c r="E746" s="455"/>
      <c r="F746" s="455"/>
      <c r="G746" s="220"/>
      <c r="H746" s="105"/>
      <c r="I746" s="224"/>
      <c r="J746" s="224"/>
      <c r="K746" s="224"/>
      <c r="L746" s="224"/>
      <c r="M746" s="224"/>
      <c r="N746" s="224"/>
      <c r="O746" s="224"/>
      <c r="P746" s="227"/>
      <c r="Q746" s="221"/>
      <c r="R746" s="670"/>
      <c r="S746" s="153"/>
      <c r="T746" s="97"/>
      <c r="U746" s="97"/>
      <c r="V746" s="98"/>
      <c r="W746" s="402"/>
      <c r="X746" s="403"/>
      <c r="Y746" s="403"/>
      <c r="Z746" s="364"/>
      <c r="AA746" s="365"/>
      <c r="AB746" s="366"/>
      <c r="AC746" s="176"/>
      <c r="AD746" s="176"/>
      <c r="AE746" s="182"/>
      <c r="AF746" s="182"/>
      <c r="AG746" s="182"/>
      <c r="AH746" s="176"/>
    </row>
    <row r="747" spans="1:34" ht="18" customHeight="1" x14ac:dyDescent="0.3">
      <c r="A747" s="454"/>
      <c r="B747" s="455"/>
      <c r="C747" s="455"/>
      <c r="D747" s="455"/>
      <c r="E747" s="455"/>
      <c r="F747" s="455"/>
      <c r="G747" s="220"/>
      <c r="H747" s="233"/>
      <c r="I747" s="488" t="s">
        <v>212</v>
      </c>
      <c r="J747" s="495"/>
      <c r="K747" s="495"/>
      <c r="L747" s="495"/>
      <c r="M747" s="222"/>
      <c r="N747" s="384" t="s">
        <v>68</v>
      </c>
      <c r="O747" s="386"/>
      <c r="P747" s="243"/>
      <c r="Q747" s="221"/>
      <c r="R747" s="670"/>
      <c r="S747" s="153"/>
      <c r="T747" s="97"/>
      <c r="U747" s="97"/>
      <c r="V747" s="98"/>
      <c r="W747" s="402"/>
      <c r="X747" s="403"/>
      <c r="Y747" s="403"/>
      <c r="Z747" s="364"/>
      <c r="AA747" s="365"/>
      <c r="AB747" s="366"/>
      <c r="AC747" s="176"/>
      <c r="AD747" s="176"/>
      <c r="AE747" s="182"/>
      <c r="AF747" s="182"/>
      <c r="AG747" s="182"/>
      <c r="AH747" s="176"/>
    </row>
    <row r="748" spans="1:34" ht="10.5" customHeight="1" x14ac:dyDescent="0.3">
      <c r="A748" s="454"/>
      <c r="B748" s="455"/>
      <c r="C748" s="455"/>
      <c r="D748" s="455"/>
      <c r="E748" s="455"/>
      <c r="F748" s="455"/>
      <c r="G748" s="220"/>
      <c r="H748" s="225"/>
      <c r="I748" s="217"/>
      <c r="J748" s="217"/>
      <c r="K748" s="217"/>
      <c r="L748" s="217"/>
      <c r="M748" s="217"/>
      <c r="N748" s="217"/>
      <c r="O748" s="217"/>
      <c r="P748" s="235"/>
      <c r="Q748" s="221"/>
      <c r="R748" s="670"/>
      <c r="S748" s="153"/>
      <c r="T748" s="97"/>
      <c r="U748" s="97"/>
      <c r="V748" s="98"/>
      <c r="W748" s="402"/>
      <c r="X748" s="403"/>
      <c r="Y748" s="403"/>
      <c r="Z748" s="364"/>
      <c r="AA748" s="365"/>
      <c r="AB748" s="366"/>
      <c r="AC748" s="176"/>
      <c r="AD748" s="176"/>
      <c r="AE748" s="182"/>
      <c r="AF748" s="182"/>
      <c r="AG748" s="182"/>
      <c r="AH748" s="176"/>
    </row>
    <row r="749" spans="1:34" ht="10.5" customHeight="1" x14ac:dyDescent="0.3">
      <c r="A749" s="454"/>
      <c r="B749" s="455"/>
      <c r="C749" s="455"/>
      <c r="D749" s="455"/>
      <c r="E749" s="455"/>
      <c r="F749" s="455"/>
      <c r="G749" s="220"/>
      <c r="H749" s="216"/>
      <c r="I749" s="216"/>
      <c r="J749" s="216"/>
      <c r="K749" s="216"/>
      <c r="L749" s="216"/>
      <c r="M749" s="216"/>
      <c r="N749" s="216"/>
      <c r="O749" s="216"/>
      <c r="P749" s="216"/>
      <c r="Q749" s="221"/>
      <c r="R749" s="670"/>
      <c r="S749" s="153"/>
      <c r="T749" s="97"/>
      <c r="U749" s="97"/>
      <c r="V749" s="98"/>
      <c r="W749" s="402"/>
      <c r="X749" s="403"/>
      <c r="Y749" s="403"/>
      <c r="Z749" s="364"/>
      <c r="AA749" s="365"/>
      <c r="AB749" s="366"/>
      <c r="AC749" s="176"/>
      <c r="AD749" s="176"/>
      <c r="AE749" s="182"/>
      <c r="AF749" s="182"/>
      <c r="AG749" s="182"/>
      <c r="AH749" s="176"/>
    </row>
    <row r="750" spans="1:34" ht="10.5" customHeight="1" x14ac:dyDescent="0.3">
      <c r="A750" s="454"/>
      <c r="B750" s="455"/>
      <c r="C750" s="455"/>
      <c r="D750" s="455"/>
      <c r="E750" s="455"/>
      <c r="F750" s="455"/>
      <c r="G750" s="220"/>
      <c r="H750" s="105"/>
      <c r="I750" s="224"/>
      <c r="J750" s="224"/>
      <c r="K750" s="224"/>
      <c r="L750" s="224"/>
      <c r="M750" s="224"/>
      <c r="N750" s="224"/>
      <c r="O750" s="224"/>
      <c r="P750" s="227"/>
      <c r="Q750" s="221"/>
      <c r="R750" s="670"/>
      <c r="S750" s="153"/>
      <c r="T750" s="97"/>
      <c r="U750" s="97"/>
      <c r="V750" s="98"/>
      <c r="W750" s="402"/>
      <c r="X750" s="403"/>
      <c r="Y750" s="403"/>
      <c r="Z750" s="364"/>
      <c r="AA750" s="365"/>
      <c r="AB750" s="366"/>
      <c r="AC750" s="176"/>
      <c r="AD750" s="176"/>
      <c r="AE750" s="182"/>
      <c r="AF750" s="182"/>
      <c r="AG750" s="182"/>
      <c r="AH750" s="176"/>
    </row>
    <row r="751" spans="1:34" ht="18" customHeight="1" x14ac:dyDescent="0.3">
      <c r="A751" s="454"/>
      <c r="B751" s="455"/>
      <c r="C751" s="455"/>
      <c r="D751" s="455"/>
      <c r="E751" s="455"/>
      <c r="F751" s="455"/>
      <c r="G751" s="220"/>
      <c r="H751" s="233"/>
      <c r="I751" s="488" t="s">
        <v>211</v>
      </c>
      <c r="J751" s="488"/>
      <c r="K751" s="488"/>
      <c r="L751" s="488"/>
      <c r="M751" s="222"/>
      <c r="N751" s="384" t="s">
        <v>68</v>
      </c>
      <c r="O751" s="386"/>
      <c r="P751" s="243"/>
      <c r="Q751" s="221"/>
      <c r="R751" s="670"/>
      <c r="S751" s="43"/>
      <c r="T751" s="370" t="s">
        <v>68</v>
      </c>
      <c r="U751" s="371"/>
      <c r="V751" s="50"/>
      <c r="W751" s="402"/>
      <c r="X751" s="403"/>
      <c r="Y751" s="403"/>
      <c r="Z751" s="364"/>
      <c r="AA751" s="365"/>
      <c r="AB751" s="366"/>
      <c r="AC751" s="176"/>
      <c r="AD751" s="176"/>
      <c r="AE751" s="182" t="str">
        <f>T751</f>
        <v>Select</v>
      </c>
      <c r="AF751" s="182" t="str">
        <f>T751</f>
        <v>Select</v>
      </c>
      <c r="AG751" s="182"/>
      <c r="AH751" s="176"/>
    </row>
    <row r="752" spans="1:34" ht="10.5" customHeight="1" x14ac:dyDescent="0.3">
      <c r="A752" s="454"/>
      <c r="B752" s="455"/>
      <c r="C752" s="455"/>
      <c r="D752" s="455"/>
      <c r="E752" s="455"/>
      <c r="F752" s="455"/>
      <c r="G752" s="220"/>
      <c r="H752" s="225"/>
      <c r="I752" s="217"/>
      <c r="J752" s="217"/>
      <c r="K752" s="217"/>
      <c r="L752" s="217"/>
      <c r="M752" s="217"/>
      <c r="N752" s="217"/>
      <c r="O752" s="217"/>
      <c r="P752" s="235"/>
      <c r="Q752" s="221"/>
      <c r="R752" s="670"/>
      <c r="S752" s="153"/>
      <c r="T752" s="97"/>
      <c r="U752" s="97"/>
      <c r="V752" s="98"/>
      <c r="W752" s="402"/>
      <c r="X752" s="403"/>
      <c r="Y752" s="403"/>
      <c r="Z752" s="364"/>
      <c r="AA752" s="365"/>
      <c r="AB752" s="366"/>
      <c r="AC752" s="176"/>
      <c r="AD752" s="176"/>
      <c r="AE752" s="182"/>
      <c r="AF752" s="182"/>
      <c r="AG752" s="182"/>
      <c r="AH752" s="176"/>
    </row>
    <row r="753" spans="1:34" ht="10.5" customHeight="1" x14ac:dyDescent="0.3">
      <c r="A753" s="454"/>
      <c r="B753" s="455"/>
      <c r="C753" s="455"/>
      <c r="D753" s="455"/>
      <c r="E753" s="455"/>
      <c r="F753" s="455"/>
      <c r="G753" s="220"/>
      <c r="H753" s="216"/>
      <c r="I753" s="216"/>
      <c r="J753" s="216"/>
      <c r="K753" s="216"/>
      <c r="L753" s="216"/>
      <c r="M753" s="216"/>
      <c r="N753" s="216"/>
      <c r="O753" s="216"/>
      <c r="P753" s="216"/>
      <c r="Q753" s="221"/>
      <c r="R753" s="670"/>
      <c r="S753" s="153"/>
      <c r="T753" s="97"/>
      <c r="U753" s="97"/>
      <c r="V753" s="98"/>
      <c r="W753" s="402"/>
      <c r="X753" s="403"/>
      <c r="Y753" s="403"/>
      <c r="Z753" s="364"/>
      <c r="AA753" s="365"/>
      <c r="AB753" s="366"/>
      <c r="AC753" s="176"/>
      <c r="AD753" s="176"/>
      <c r="AE753" s="182"/>
      <c r="AF753" s="182"/>
      <c r="AG753" s="182"/>
      <c r="AH753" s="176"/>
    </row>
    <row r="754" spans="1:34" ht="10.5" customHeight="1" x14ac:dyDescent="0.3">
      <c r="A754" s="454"/>
      <c r="B754" s="455"/>
      <c r="C754" s="455"/>
      <c r="D754" s="455"/>
      <c r="E754" s="455"/>
      <c r="F754" s="455"/>
      <c r="G754" s="220"/>
      <c r="H754" s="105"/>
      <c r="I754" s="224"/>
      <c r="J754" s="224"/>
      <c r="K754" s="224"/>
      <c r="L754" s="224"/>
      <c r="M754" s="224"/>
      <c r="N754" s="224"/>
      <c r="O754" s="224"/>
      <c r="P754" s="227"/>
      <c r="Q754" s="221"/>
      <c r="R754" s="670"/>
      <c r="S754" s="153"/>
      <c r="T754" s="97"/>
      <c r="U754" s="97"/>
      <c r="V754" s="98"/>
      <c r="W754" s="402"/>
      <c r="X754" s="403"/>
      <c r="Y754" s="403"/>
      <c r="Z754" s="364"/>
      <c r="AA754" s="365"/>
      <c r="AB754" s="366"/>
      <c r="AC754" s="176"/>
      <c r="AD754" s="176"/>
      <c r="AE754" s="182"/>
      <c r="AF754" s="182"/>
      <c r="AG754" s="182"/>
      <c r="AH754" s="176"/>
    </row>
    <row r="755" spans="1:34" ht="18" customHeight="1" x14ac:dyDescent="0.3">
      <c r="A755" s="454"/>
      <c r="B755" s="455"/>
      <c r="C755" s="455"/>
      <c r="D755" s="455"/>
      <c r="E755" s="455"/>
      <c r="F755" s="455"/>
      <c r="G755" s="220"/>
      <c r="H755" s="233"/>
      <c r="I755" s="488" t="s">
        <v>213</v>
      </c>
      <c r="J755" s="495"/>
      <c r="K755" s="495"/>
      <c r="L755" s="495"/>
      <c r="M755" s="222"/>
      <c r="N755" s="384" t="s">
        <v>68</v>
      </c>
      <c r="O755" s="386"/>
      <c r="P755" s="243"/>
      <c r="Q755" s="221"/>
      <c r="R755" s="670"/>
      <c r="S755" s="153"/>
      <c r="T755" s="97"/>
      <c r="U755" s="97"/>
      <c r="V755" s="98"/>
      <c r="W755" s="402"/>
      <c r="X755" s="403"/>
      <c r="Y755" s="403"/>
      <c r="Z755" s="364"/>
      <c r="AA755" s="365"/>
      <c r="AB755" s="366"/>
      <c r="AC755" s="176"/>
      <c r="AD755" s="176"/>
      <c r="AE755" s="182"/>
      <c r="AF755" s="182"/>
      <c r="AG755" s="182"/>
      <c r="AH755" s="176"/>
    </row>
    <row r="756" spans="1:34" ht="10.5" customHeight="1" x14ac:dyDescent="0.3">
      <c r="A756" s="454"/>
      <c r="B756" s="455"/>
      <c r="C756" s="455"/>
      <c r="D756" s="455"/>
      <c r="E756" s="455"/>
      <c r="F756" s="455"/>
      <c r="G756" s="220"/>
      <c r="H756" s="225"/>
      <c r="I756" s="217"/>
      <c r="J756" s="217"/>
      <c r="K756" s="217"/>
      <c r="L756" s="217"/>
      <c r="M756" s="217"/>
      <c r="N756" s="217"/>
      <c r="O756" s="217"/>
      <c r="P756" s="235"/>
      <c r="Q756" s="221"/>
      <c r="R756" s="670"/>
      <c r="S756" s="153"/>
      <c r="T756" s="97"/>
      <c r="U756" s="97"/>
      <c r="V756" s="98"/>
      <c r="W756" s="402"/>
      <c r="X756" s="403"/>
      <c r="Y756" s="403"/>
      <c r="Z756" s="364"/>
      <c r="AA756" s="365"/>
      <c r="AB756" s="366"/>
      <c r="AC756" s="176"/>
      <c r="AD756" s="176"/>
      <c r="AE756" s="182"/>
      <c r="AF756" s="182"/>
      <c r="AG756" s="182"/>
      <c r="AH756" s="176"/>
    </row>
    <row r="757" spans="1:34" ht="10.5" customHeight="1" x14ac:dyDescent="0.3">
      <c r="A757" s="454"/>
      <c r="B757" s="455"/>
      <c r="C757" s="455"/>
      <c r="D757" s="455"/>
      <c r="E757" s="455"/>
      <c r="F757" s="455"/>
      <c r="G757" s="212"/>
      <c r="H757" s="213"/>
      <c r="I757" s="213"/>
      <c r="J757" s="213"/>
      <c r="K757" s="213"/>
      <c r="L757" s="213"/>
      <c r="M757" s="213"/>
      <c r="N757" s="213"/>
      <c r="O757" s="213"/>
      <c r="P757" s="213"/>
      <c r="Q757" s="214"/>
      <c r="R757" s="670"/>
      <c r="S757" s="35"/>
      <c r="T757" s="36"/>
      <c r="U757" s="36"/>
      <c r="V757" s="37"/>
      <c r="W757" s="402"/>
      <c r="X757" s="403"/>
      <c r="Y757" s="403"/>
      <c r="Z757" s="364"/>
      <c r="AA757" s="365"/>
      <c r="AB757" s="366"/>
      <c r="AC757" s="176"/>
      <c r="AD757" s="176"/>
      <c r="AE757" s="182"/>
      <c r="AF757" s="182"/>
      <c r="AG757" s="182"/>
      <c r="AH757" s="176"/>
    </row>
    <row r="758" spans="1:34" ht="18" customHeight="1" x14ac:dyDescent="0.3">
      <c r="A758" s="454"/>
      <c r="B758" s="455"/>
      <c r="C758" s="455"/>
      <c r="D758" s="455"/>
      <c r="E758" s="455"/>
      <c r="F758" s="455"/>
      <c r="G758" s="500" t="s">
        <v>273</v>
      </c>
      <c r="H758" s="497"/>
      <c r="I758" s="497"/>
      <c r="J758" s="498"/>
      <c r="K758" s="498"/>
      <c r="L758" s="498"/>
      <c r="M758" s="498"/>
      <c r="N758" s="498"/>
      <c r="O758" s="498"/>
      <c r="P758" s="498"/>
      <c r="Q758" s="499"/>
      <c r="R758" s="670"/>
      <c r="S758" s="153"/>
      <c r="T758" s="97"/>
      <c r="U758" s="97"/>
      <c r="V758" s="98"/>
      <c r="W758" s="402"/>
      <c r="X758" s="403"/>
      <c r="Y758" s="403"/>
      <c r="Z758" s="364"/>
      <c r="AA758" s="365"/>
      <c r="AB758" s="366"/>
      <c r="AC758" s="176"/>
      <c r="AD758" s="176"/>
      <c r="AE758" s="182"/>
      <c r="AF758" s="182"/>
      <c r="AG758" s="182"/>
      <c r="AH758" s="176"/>
    </row>
    <row r="759" spans="1:34" ht="10.5" customHeight="1" x14ac:dyDescent="0.3">
      <c r="A759" s="454"/>
      <c r="B759" s="455"/>
      <c r="C759" s="455"/>
      <c r="D759" s="455"/>
      <c r="E759" s="455"/>
      <c r="F759" s="455"/>
      <c r="G759" s="429"/>
      <c r="H759" s="486"/>
      <c r="I759" s="486"/>
      <c r="J759" s="486"/>
      <c r="K759" s="486"/>
      <c r="L759" s="486"/>
      <c r="M759" s="486"/>
      <c r="N759" s="486"/>
      <c r="O759" s="486"/>
      <c r="P759" s="486"/>
      <c r="Q759" s="487"/>
      <c r="R759" s="670"/>
      <c r="S759" s="153"/>
      <c r="T759" s="97"/>
      <c r="U759" s="97"/>
      <c r="V759" s="98"/>
      <c r="W759" s="402"/>
      <c r="X759" s="403"/>
      <c r="Y759" s="403"/>
      <c r="Z759" s="364"/>
      <c r="AA759" s="365"/>
      <c r="AB759" s="366"/>
      <c r="AC759" s="176"/>
      <c r="AD759" s="176"/>
      <c r="AE759" s="182"/>
      <c r="AF759" s="182"/>
      <c r="AG759" s="182"/>
      <c r="AH759" s="176"/>
    </row>
    <row r="760" spans="1:34" ht="10.5" customHeight="1" x14ac:dyDescent="0.3">
      <c r="A760" s="454"/>
      <c r="B760" s="455"/>
      <c r="C760" s="455"/>
      <c r="D760" s="455"/>
      <c r="E760" s="455"/>
      <c r="F760" s="455"/>
      <c r="G760" s="220"/>
      <c r="H760" s="105"/>
      <c r="I760" s="224"/>
      <c r="J760" s="224"/>
      <c r="K760" s="224"/>
      <c r="L760" s="224"/>
      <c r="M760" s="224"/>
      <c r="N760" s="224"/>
      <c r="O760" s="224"/>
      <c r="P760" s="227"/>
      <c r="Q760" s="221"/>
      <c r="R760" s="670"/>
      <c r="S760" s="153"/>
      <c r="T760" s="97"/>
      <c r="U760" s="97"/>
      <c r="V760" s="98"/>
      <c r="W760" s="402"/>
      <c r="X760" s="403"/>
      <c r="Y760" s="403"/>
      <c r="Z760" s="364"/>
      <c r="AA760" s="365"/>
      <c r="AB760" s="366"/>
      <c r="AC760" s="176"/>
      <c r="AD760" s="176"/>
      <c r="AE760" s="182"/>
      <c r="AF760" s="182"/>
      <c r="AG760" s="182"/>
      <c r="AH760" s="176"/>
    </row>
    <row r="761" spans="1:34" ht="18" customHeight="1" x14ac:dyDescent="0.3">
      <c r="A761" s="454"/>
      <c r="B761" s="455"/>
      <c r="C761" s="455"/>
      <c r="D761" s="455"/>
      <c r="E761" s="455"/>
      <c r="F761" s="455"/>
      <c r="G761" s="220"/>
      <c r="H761" s="233"/>
      <c r="I761" s="488" t="s">
        <v>212</v>
      </c>
      <c r="J761" s="495"/>
      <c r="K761" s="495"/>
      <c r="L761" s="495"/>
      <c r="M761" s="222"/>
      <c r="N761" s="384" t="s">
        <v>68</v>
      </c>
      <c r="O761" s="386"/>
      <c r="P761" s="243"/>
      <c r="Q761" s="221"/>
      <c r="R761" s="670"/>
      <c r="S761" s="153"/>
      <c r="T761" s="97"/>
      <c r="U761" s="97"/>
      <c r="V761" s="98"/>
      <c r="W761" s="402"/>
      <c r="X761" s="403"/>
      <c r="Y761" s="403"/>
      <c r="Z761" s="364"/>
      <c r="AA761" s="365"/>
      <c r="AB761" s="366"/>
      <c r="AC761" s="176"/>
      <c r="AD761" s="176"/>
      <c r="AE761" s="182"/>
      <c r="AF761" s="182"/>
      <c r="AG761" s="182"/>
      <c r="AH761" s="176"/>
    </row>
    <row r="762" spans="1:34" ht="10.5" customHeight="1" x14ac:dyDescent="0.3">
      <c r="A762" s="454"/>
      <c r="B762" s="455"/>
      <c r="C762" s="455"/>
      <c r="D762" s="455"/>
      <c r="E762" s="455"/>
      <c r="F762" s="455"/>
      <c r="G762" s="220"/>
      <c r="H762" s="225"/>
      <c r="I762" s="217"/>
      <c r="J762" s="217"/>
      <c r="K762" s="217"/>
      <c r="L762" s="217"/>
      <c r="M762" s="217"/>
      <c r="N762" s="217"/>
      <c r="O762" s="217"/>
      <c r="P762" s="235"/>
      <c r="Q762" s="221"/>
      <c r="R762" s="670"/>
      <c r="S762" s="153"/>
      <c r="T762" s="97"/>
      <c r="U762" s="97"/>
      <c r="V762" s="98"/>
      <c r="W762" s="402"/>
      <c r="X762" s="403"/>
      <c r="Y762" s="403"/>
      <c r="Z762" s="364"/>
      <c r="AA762" s="365"/>
      <c r="AB762" s="366"/>
      <c r="AC762" s="176"/>
      <c r="AD762" s="176"/>
      <c r="AE762" s="182"/>
      <c r="AF762" s="182"/>
      <c r="AG762" s="182"/>
      <c r="AH762" s="176"/>
    </row>
    <row r="763" spans="1:34" ht="10.5" customHeight="1" x14ac:dyDescent="0.3">
      <c r="A763" s="454"/>
      <c r="B763" s="455"/>
      <c r="C763" s="455"/>
      <c r="D763" s="455"/>
      <c r="E763" s="455"/>
      <c r="F763" s="455"/>
      <c r="G763" s="220"/>
      <c r="H763" s="216"/>
      <c r="I763" s="216"/>
      <c r="J763" s="216"/>
      <c r="K763" s="216"/>
      <c r="L763" s="216"/>
      <c r="M763" s="216"/>
      <c r="N763" s="216"/>
      <c r="O763" s="216"/>
      <c r="P763" s="216"/>
      <c r="Q763" s="221"/>
      <c r="R763" s="670"/>
      <c r="S763" s="153"/>
      <c r="T763" s="97"/>
      <c r="U763" s="97"/>
      <c r="V763" s="98"/>
      <c r="W763" s="402"/>
      <c r="X763" s="403"/>
      <c r="Y763" s="403"/>
      <c r="Z763" s="364"/>
      <c r="AA763" s="365"/>
      <c r="AB763" s="366"/>
      <c r="AC763" s="176"/>
      <c r="AD763" s="176"/>
      <c r="AE763" s="182"/>
      <c r="AF763" s="182"/>
      <c r="AG763" s="182"/>
      <c r="AH763" s="176"/>
    </row>
    <row r="764" spans="1:34" ht="10.5" customHeight="1" x14ac:dyDescent="0.3">
      <c r="A764" s="454"/>
      <c r="B764" s="455"/>
      <c r="C764" s="455"/>
      <c r="D764" s="455"/>
      <c r="E764" s="455"/>
      <c r="F764" s="455"/>
      <c r="G764" s="220"/>
      <c r="H764" s="105"/>
      <c r="I764" s="224"/>
      <c r="J764" s="224"/>
      <c r="K764" s="224"/>
      <c r="L764" s="224"/>
      <c r="M764" s="224"/>
      <c r="N764" s="224"/>
      <c r="O764" s="224"/>
      <c r="P764" s="227"/>
      <c r="Q764" s="221"/>
      <c r="R764" s="670"/>
      <c r="S764" s="153"/>
      <c r="T764" s="97"/>
      <c r="U764" s="97"/>
      <c r="V764" s="98"/>
      <c r="W764" s="402"/>
      <c r="X764" s="403"/>
      <c r="Y764" s="403"/>
      <c r="Z764" s="364"/>
      <c r="AA764" s="365"/>
      <c r="AB764" s="366"/>
      <c r="AC764" s="176"/>
      <c r="AD764" s="176"/>
      <c r="AE764" s="182"/>
      <c r="AF764" s="182"/>
      <c r="AG764" s="182"/>
      <c r="AH764" s="176"/>
    </row>
    <row r="765" spans="1:34" ht="18" customHeight="1" x14ac:dyDescent="0.3">
      <c r="A765" s="454"/>
      <c r="B765" s="455"/>
      <c r="C765" s="455"/>
      <c r="D765" s="455"/>
      <c r="E765" s="455"/>
      <c r="F765" s="455"/>
      <c r="G765" s="220"/>
      <c r="H765" s="233"/>
      <c r="I765" s="488" t="s">
        <v>211</v>
      </c>
      <c r="J765" s="488"/>
      <c r="K765" s="488"/>
      <c r="L765" s="488"/>
      <c r="M765" s="222"/>
      <c r="N765" s="384" t="s">
        <v>68</v>
      </c>
      <c r="O765" s="386"/>
      <c r="P765" s="243"/>
      <c r="Q765" s="221"/>
      <c r="R765" s="670"/>
      <c r="S765" s="43"/>
      <c r="T765" s="370" t="s">
        <v>68</v>
      </c>
      <c r="U765" s="371"/>
      <c r="V765" s="50"/>
      <c r="W765" s="402"/>
      <c r="X765" s="403"/>
      <c r="Y765" s="403"/>
      <c r="Z765" s="364"/>
      <c r="AA765" s="365"/>
      <c r="AB765" s="366"/>
      <c r="AC765" s="176"/>
      <c r="AD765" s="176"/>
      <c r="AE765" s="182" t="str">
        <f>T765</f>
        <v>Select</v>
      </c>
      <c r="AF765" s="182" t="str">
        <f>T765</f>
        <v>Select</v>
      </c>
      <c r="AG765" s="182"/>
      <c r="AH765" s="176"/>
    </row>
    <row r="766" spans="1:34" ht="10.5" customHeight="1" x14ac:dyDescent="0.3">
      <c r="A766" s="454"/>
      <c r="B766" s="455"/>
      <c r="C766" s="455"/>
      <c r="D766" s="455"/>
      <c r="E766" s="455"/>
      <c r="F766" s="455"/>
      <c r="G766" s="220"/>
      <c r="H766" s="225"/>
      <c r="I766" s="217"/>
      <c r="J766" s="217"/>
      <c r="K766" s="217"/>
      <c r="L766" s="217"/>
      <c r="M766" s="217"/>
      <c r="N766" s="217"/>
      <c r="O766" s="217"/>
      <c r="P766" s="235"/>
      <c r="Q766" s="221"/>
      <c r="R766" s="670"/>
      <c r="S766" s="153"/>
      <c r="T766" s="97"/>
      <c r="U766" s="97"/>
      <c r="V766" s="98"/>
      <c r="W766" s="402"/>
      <c r="X766" s="403"/>
      <c r="Y766" s="403"/>
      <c r="Z766" s="364"/>
      <c r="AA766" s="365"/>
      <c r="AB766" s="366"/>
      <c r="AC766" s="176"/>
      <c r="AD766" s="176"/>
      <c r="AE766" s="182"/>
      <c r="AF766" s="182"/>
      <c r="AG766" s="182"/>
      <c r="AH766" s="176"/>
    </row>
    <row r="767" spans="1:34" ht="10.5" customHeight="1" x14ac:dyDescent="0.3">
      <c r="A767" s="454"/>
      <c r="B767" s="455"/>
      <c r="C767" s="455"/>
      <c r="D767" s="455"/>
      <c r="E767" s="455"/>
      <c r="F767" s="455"/>
      <c r="G767" s="220"/>
      <c r="H767" s="216"/>
      <c r="I767" s="216"/>
      <c r="J767" s="216"/>
      <c r="K767" s="216"/>
      <c r="L767" s="216"/>
      <c r="M767" s="216"/>
      <c r="N767" s="216"/>
      <c r="O767" s="216"/>
      <c r="P767" s="216"/>
      <c r="Q767" s="221"/>
      <c r="R767" s="670"/>
      <c r="S767" s="153"/>
      <c r="T767" s="97"/>
      <c r="U767" s="97"/>
      <c r="V767" s="98"/>
      <c r="W767" s="402"/>
      <c r="X767" s="403"/>
      <c r="Y767" s="403"/>
      <c r="Z767" s="364"/>
      <c r="AA767" s="365"/>
      <c r="AB767" s="366"/>
      <c r="AC767" s="176"/>
      <c r="AD767" s="176"/>
      <c r="AE767" s="182"/>
      <c r="AF767" s="182"/>
      <c r="AG767" s="182"/>
      <c r="AH767" s="176"/>
    </row>
    <row r="768" spans="1:34" ht="10.5" customHeight="1" x14ac:dyDescent="0.3">
      <c r="A768" s="454"/>
      <c r="B768" s="455"/>
      <c r="C768" s="455"/>
      <c r="D768" s="455"/>
      <c r="E768" s="455"/>
      <c r="F768" s="455"/>
      <c r="G768" s="220"/>
      <c r="H768" s="105"/>
      <c r="I768" s="224"/>
      <c r="J768" s="224"/>
      <c r="K768" s="224"/>
      <c r="L768" s="224"/>
      <c r="M768" s="224"/>
      <c r="N768" s="224"/>
      <c r="O768" s="224"/>
      <c r="P768" s="227"/>
      <c r="Q768" s="221"/>
      <c r="R768" s="670"/>
      <c r="S768" s="153"/>
      <c r="T768" s="97"/>
      <c r="U768" s="97"/>
      <c r="V768" s="98"/>
      <c r="W768" s="402"/>
      <c r="X768" s="403"/>
      <c r="Y768" s="403"/>
      <c r="Z768" s="364"/>
      <c r="AA768" s="365"/>
      <c r="AB768" s="366"/>
      <c r="AC768" s="176"/>
      <c r="AD768" s="176"/>
      <c r="AE768" s="182"/>
      <c r="AF768" s="182"/>
      <c r="AG768" s="182"/>
      <c r="AH768" s="176"/>
    </row>
    <row r="769" spans="1:34" ht="18" customHeight="1" x14ac:dyDescent="0.3">
      <c r="A769" s="454"/>
      <c r="B769" s="455"/>
      <c r="C769" s="455"/>
      <c r="D769" s="455"/>
      <c r="E769" s="455"/>
      <c r="F769" s="455"/>
      <c r="G769" s="220"/>
      <c r="H769" s="233"/>
      <c r="I769" s="488" t="s">
        <v>213</v>
      </c>
      <c r="J769" s="495"/>
      <c r="K769" s="495"/>
      <c r="L769" s="495"/>
      <c r="M769" s="222"/>
      <c r="N769" s="384" t="s">
        <v>68</v>
      </c>
      <c r="O769" s="386"/>
      <c r="P769" s="243"/>
      <c r="Q769" s="221"/>
      <c r="R769" s="670"/>
      <c r="S769" s="153"/>
      <c r="T769" s="97"/>
      <c r="U769" s="97"/>
      <c r="V769" s="98"/>
      <c r="W769" s="402"/>
      <c r="X769" s="403"/>
      <c r="Y769" s="403"/>
      <c r="Z769" s="364"/>
      <c r="AA769" s="365"/>
      <c r="AB769" s="366"/>
      <c r="AC769" s="176"/>
      <c r="AD769" s="176"/>
      <c r="AE769" s="182"/>
      <c r="AF769" s="182"/>
      <c r="AG769" s="182"/>
      <c r="AH769" s="176"/>
    </row>
    <row r="770" spans="1:34" ht="10.5" customHeight="1" x14ac:dyDescent="0.3">
      <c r="A770" s="457"/>
      <c r="B770" s="458"/>
      <c r="C770" s="458"/>
      <c r="D770" s="458"/>
      <c r="E770" s="458"/>
      <c r="F770" s="458"/>
      <c r="G770" s="220"/>
      <c r="H770" s="225"/>
      <c r="I770" s="217"/>
      <c r="J770" s="217"/>
      <c r="K770" s="217"/>
      <c r="L770" s="217"/>
      <c r="M770" s="217"/>
      <c r="N770" s="217"/>
      <c r="O770" s="217"/>
      <c r="P770" s="235"/>
      <c r="Q770" s="221"/>
      <c r="R770" s="670"/>
      <c r="S770" s="153"/>
      <c r="T770" s="97"/>
      <c r="U770" s="97"/>
      <c r="V770" s="98"/>
      <c r="W770" s="402"/>
      <c r="X770" s="403"/>
      <c r="Y770" s="403"/>
      <c r="Z770" s="364"/>
      <c r="AA770" s="365"/>
      <c r="AB770" s="366"/>
      <c r="AC770" s="176"/>
      <c r="AD770" s="176"/>
      <c r="AE770" s="182"/>
      <c r="AF770" s="182"/>
      <c r="AG770" s="182"/>
      <c r="AH770" s="176"/>
    </row>
    <row r="771" spans="1:34" ht="10.5" customHeight="1" x14ac:dyDescent="0.3">
      <c r="A771" s="485" t="s">
        <v>274</v>
      </c>
      <c r="B771" s="485"/>
      <c r="C771" s="485"/>
      <c r="D771" s="485"/>
      <c r="E771" s="485"/>
      <c r="F771" s="485"/>
      <c r="G771" s="212"/>
      <c r="H771" s="213"/>
      <c r="I771" s="213"/>
      <c r="J771" s="213"/>
      <c r="K771" s="213"/>
      <c r="L771" s="213"/>
      <c r="M771" s="213"/>
      <c r="N771" s="213"/>
      <c r="O771" s="213"/>
      <c r="P771" s="213"/>
      <c r="Q771" s="214"/>
      <c r="R771" s="670"/>
      <c r="S771" s="153"/>
      <c r="T771" s="97"/>
      <c r="U771" s="97"/>
      <c r="V771" s="98"/>
      <c r="W771" s="402"/>
      <c r="X771" s="403"/>
      <c r="Y771" s="403"/>
      <c r="Z771" s="364"/>
      <c r="AA771" s="365"/>
      <c r="AB771" s="366"/>
      <c r="AC771" s="176"/>
      <c r="AD771" s="176"/>
      <c r="AE771" s="182"/>
      <c r="AF771" s="182"/>
      <c r="AG771" s="182"/>
      <c r="AH771" s="176"/>
    </row>
    <row r="772" spans="1:34" ht="18" hidden="1" customHeight="1" outlineLevel="1" x14ac:dyDescent="0.3">
      <c r="A772" s="513" t="str">
        <f>HYPERLINK("http://sdlegislature.gov/Rules/DisplayRule.aspx?Rule=24:05:27:16","Related Services
(24:05:27:16)")</f>
        <v>Related Services
(24:05:27:16)</v>
      </c>
      <c r="B772" s="514"/>
      <c r="C772" s="514"/>
      <c r="D772" s="514"/>
      <c r="E772" s="514"/>
      <c r="F772" s="515"/>
      <c r="G772" s="497" t="s">
        <v>273</v>
      </c>
      <c r="H772" s="497"/>
      <c r="I772" s="497"/>
      <c r="J772" s="498"/>
      <c r="K772" s="498"/>
      <c r="L772" s="498"/>
      <c r="M772" s="498"/>
      <c r="N772" s="498"/>
      <c r="O772" s="498"/>
      <c r="P772" s="498"/>
      <c r="Q772" s="499"/>
      <c r="R772" s="670"/>
      <c r="S772" s="153"/>
      <c r="T772" s="97"/>
      <c r="U772" s="97"/>
      <c r="V772" s="98"/>
      <c r="W772" s="402"/>
      <c r="X772" s="403"/>
      <c r="Y772" s="403"/>
      <c r="Z772" s="364"/>
      <c r="AA772" s="365"/>
      <c r="AB772" s="366"/>
      <c r="AC772" s="176"/>
      <c r="AD772" s="176"/>
      <c r="AE772" s="182"/>
      <c r="AF772" s="182"/>
      <c r="AG772" s="182"/>
      <c r="AH772" s="176"/>
    </row>
    <row r="773" spans="1:34" ht="10.5" hidden="1" customHeight="1" outlineLevel="1" x14ac:dyDescent="0.3">
      <c r="A773" s="516"/>
      <c r="B773" s="517"/>
      <c r="C773" s="517"/>
      <c r="D773" s="517"/>
      <c r="E773" s="517"/>
      <c r="F773" s="518"/>
      <c r="G773" s="486"/>
      <c r="H773" s="486"/>
      <c r="I773" s="486"/>
      <c r="J773" s="486"/>
      <c r="K773" s="486"/>
      <c r="L773" s="486"/>
      <c r="M773" s="486"/>
      <c r="N773" s="486"/>
      <c r="O773" s="486"/>
      <c r="P773" s="486"/>
      <c r="Q773" s="487"/>
      <c r="R773" s="670"/>
      <c r="S773" s="153"/>
      <c r="T773" s="97"/>
      <c r="U773" s="97"/>
      <c r="V773" s="98"/>
      <c r="W773" s="402"/>
      <c r="X773" s="403"/>
      <c r="Y773" s="403"/>
      <c r="Z773" s="364"/>
      <c r="AA773" s="365"/>
      <c r="AB773" s="366"/>
      <c r="AC773" s="176"/>
      <c r="AD773" s="176"/>
      <c r="AE773" s="182"/>
      <c r="AF773" s="182"/>
      <c r="AG773" s="182"/>
      <c r="AH773" s="176"/>
    </row>
    <row r="774" spans="1:34" ht="18" hidden="1" customHeight="1" outlineLevel="1" x14ac:dyDescent="0.3">
      <c r="A774" s="516"/>
      <c r="B774" s="517"/>
      <c r="C774" s="517"/>
      <c r="D774" s="517"/>
      <c r="E774" s="517"/>
      <c r="F774" s="518"/>
      <c r="G774" s="216"/>
      <c r="H774" s="105"/>
      <c r="I774" s="224"/>
      <c r="J774" s="224"/>
      <c r="K774" s="224"/>
      <c r="L774" s="224"/>
      <c r="M774" s="224"/>
      <c r="N774" s="224"/>
      <c r="O774" s="224"/>
      <c r="P774" s="227"/>
      <c r="Q774" s="221"/>
      <c r="R774" s="670"/>
      <c r="S774" s="153"/>
      <c r="T774" s="97"/>
      <c r="U774" s="97"/>
      <c r="V774" s="98"/>
      <c r="W774" s="402"/>
      <c r="X774" s="403"/>
      <c r="Y774" s="403"/>
      <c r="Z774" s="364"/>
      <c r="AA774" s="365"/>
      <c r="AB774" s="366"/>
      <c r="AC774" s="176"/>
      <c r="AD774" s="176"/>
      <c r="AE774" s="182"/>
      <c r="AF774" s="182"/>
      <c r="AG774" s="182"/>
      <c r="AH774" s="176"/>
    </row>
    <row r="775" spans="1:34" ht="18" hidden="1" customHeight="1" outlineLevel="1" x14ac:dyDescent="0.3">
      <c r="A775" s="516"/>
      <c r="B775" s="517"/>
      <c r="C775" s="517"/>
      <c r="D775" s="517"/>
      <c r="E775" s="517"/>
      <c r="F775" s="518"/>
      <c r="G775" s="216"/>
      <c r="H775" s="233"/>
      <c r="I775" s="488" t="s">
        <v>212</v>
      </c>
      <c r="J775" s="495"/>
      <c r="K775" s="495"/>
      <c r="L775" s="495"/>
      <c r="M775" s="222"/>
      <c r="N775" s="384" t="s">
        <v>68</v>
      </c>
      <c r="O775" s="386"/>
      <c r="P775" s="243"/>
      <c r="Q775" s="221"/>
      <c r="R775" s="670"/>
      <c r="S775" s="153"/>
      <c r="T775" s="97"/>
      <c r="U775" s="97"/>
      <c r="V775" s="98"/>
      <c r="W775" s="402"/>
      <c r="X775" s="403"/>
      <c r="Y775" s="403"/>
      <c r="Z775" s="364"/>
      <c r="AA775" s="365"/>
      <c r="AB775" s="366"/>
      <c r="AC775" s="176"/>
      <c r="AD775" s="176"/>
      <c r="AE775" s="182"/>
      <c r="AF775" s="182"/>
      <c r="AG775" s="182"/>
      <c r="AH775" s="176"/>
    </row>
    <row r="776" spans="1:34" ht="18" hidden="1" customHeight="1" outlineLevel="1" x14ac:dyDescent="0.3">
      <c r="A776" s="516"/>
      <c r="B776" s="517"/>
      <c r="C776" s="517"/>
      <c r="D776" s="517"/>
      <c r="E776" s="517"/>
      <c r="F776" s="518"/>
      <c r="G776" s="216"/>
      <c r="H776" s="225"/>
      <c r="I776" s="217"/>
      <c r="J776" s="217"/>
      <c r="K776" s="217"/>
      <c r="L776" s="217"/>
      <c r="M776" s="217"/>
      <c r="N776" s="217"/>
      <c r="O776" s="217"/>
      <c r="P776" s="235"/>
      <c r="Q776" s="221"/>
      <c r="R776" s="670"/>
      <c r="S776" s="153"/>
      <c r="T776" s="97"/>
      <c r="U776" s="97"/>
      <c r="V776" s="98"/>
      <c r="W776" s="402"/>
      <c r="X776" s="403"/>
      <c r="Y776" s="403"/>
      <c r="Z776" s="364"/>
      <c r="AA776" s="365"/>
      <c r="AB776" s="366"/>
      <c r="AC776" s="176"/>
      <c r="AD776" s="176"/>
      <c r="AE776" s="182"/>
      <c r="AF776" s="182"/>
      <c r="AG776" s="182"/>
      <c r="AH776" s="176"/>
    </row>
    <row r="777" spans="1:34" ht="10.5" hidden="1" customHeight="1" outlineLevel="1" x14ac:dyDescent="0.3">
      <c r="A777" s="516"/>
      <c r="B777" s="517"/>
      <c r="C777" s="517"/>
      <c r="D777" s="517"/>
      <c r="E777" s="517"/>
      <c r="F777" s="518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21"/>
      <c r="R777" s="670"/>
      <c r="S777" s="153"/>
      <c r="T777" s="97"/>
      <c r="U777" s="97"/>
      <c r="V777" s="98"/>
      <c r="W777" s="402"/>
      <c r="X777" s="403"/>
      <c r="Y777" s="403"/>
      <c r="Z777" s="364"/>
      <c r="AA777" s="365"/>
      <c r="AB777" s="366"/>
      <c r="AC777" s="176"/>
      <c r="AD777" s="176"/>
      <c r="AE777" s="182"/>
      <c r="AF777" s="182"/>
      <c r="AG777" s="182"/>
      <c r="AH777" s="176"/>
    </row>
    <row r="778" spans="1:34" ht="18" hidden="1" customHeight="1" outlineLevel="1" x14ac:dyDescent="0.3">
      <c r="A778" s="516"/>
      <c r="B778" s="517"/>
      <c r="C778" s="517"/>
      <c r="D778" s="517"/>
      <c r="E778" s="517"/>
      <c r="F778" s="518"/>
      <c r="G778" s="216"/>
      <c r="H778" s="105"/>
      <c r="I778" s="224"/>
      <c r="J778" s="224"/>
      <c r="K778" s="224"/>
      <c r="L778" s="224"/>
      <c r="M778" s="224"/>
      <c r="N778" s="224"/>
      <c r="O778" s="224"/>
      <c r="P778" s="227"/>
      <c r="Q778" s="221"/>
      <c r="R778" s="670"/>
      <c r="S778" s="153"/>
      <c r="T778" s="97"/>
      <c r="U778" s="97"/>
      <c r="V778" s="98"/>
      <c r="W778" s="402"/>
      <c r="X778" s="403"/>
      <c r="Y778" s="403"/>
      <c r="Z778" s="364"/>
      <c r="AA778" s="365"/>
      <c r="AB778" s="366"/>
      <c r="AC778" s="176"/>
      <c r="AD778" s="176"/>
      <c r="AE778" s="182"/>
      <c r="AF778" s="182"/>
      <c r="AG778" s="182"/>
      <c r="AH778" s="176"/>
    </row>
    <row r="779" spans="1:34" ht="18" hidden="1" customHeight="1" outlineLevel="1" x14ac:dyDescent="0.3">
      <c r="A779" s="516"/>
      <c r="B779" s="517"/>
      <c r="C779" s="517"/>
      <c r="D779" s="517"/>
      <c r="E779" s="517"/>
      <c r="F779" s="518"/>
      <c r="G779" s="216"/>
      <c r="H779" s="233"/>
      <c r="I779" s="488" t="s">
        <v>211</v>
      </c>
      <c r="J779" s="488"/>
      <c r="K779" s="488"/>
      <c r="L779" s="488"/>
      <c r="M779" s="222"/>
      <c r="N779" s="384" t="s">
        <v>68</v>
      </c>
      <c r="O779" s="386"/>
      <c r="P779" s="243"/>
      <c r="Q779" s="221"/>
      <c r="R779" s="670"/>
      <c r="S779" s="153"/>
      <c r="T779" s="97"/>
      <c r="U779" s="97"/>
      <c r="V779" s="98"/>
      <c r="W779" s="402"/>
      <c r="X779" s="403"/>
      <c r="Y779" s="403"/>
      <c r="Z779" s="364"/>
      <c r="AA779" s="365"/>
      <c r="AB779" s="366"/>
      <c r="AC779" s="176"/>
      <c r="AD779" s="176"/>
      <c r="AE779" s="182"/>
      <c r="AF779" s="182"/>
      <c r="AG779" s="182"/>
      <c r="AH779" s="176"/>
    </row>
    <row r="780" spans="1:34" ht="18" hidden="1" customHeight="1" outlineLevel="1" x14ac:dyDescent="0.3">
      <c r="A780" s="516"/>
      <c r="B780" s="517"/>
      <c r="C780" s="517"/>
      <c r="D780" s="517"/>
      <c r="E780" s="517"/>
      <c r="F780" s="518"/>
      <c r="G780" s="216"/>
      <c r="H780" s="225"/>
      <c r="I780" s="217"/>
      <c r="J780" s="217"/>
      <c r="K780" s="217"/>
      <c r="L780" s="217"/>
      <c r="M780" s="217"/>
      <c r="N780" s="217"/>
      <c r="O780" s="217"/>
      <c r="P780" s="235"/>
      <c r="Q780" s="221"/>
      <c r="R780" s="670"/>
      <c r="S780" s="153"/>
      <c r="T780" s="97"/>
      <c r="U780" s="97"/>
      <c r="V780" s="98"/>
      <c r="W780" s="402"/>
      <c r="X780" s="403"/>
      <c r="Y780" s="403"/>
      <c r="Z780" s="364"/>
      <c r="AA780" s="365"/>
      <c r="AB780" s="366"/>
      <c r="AC780" s="176"/>
      <c r="AD780" s="176"/>
      <c r="AE780" s="182"/>
      <c r="AF780" s="182"/>
      <c r="AG780" s="182"/>
      <c r="AH780" s="176"/>
    </row>
    <row r="781" spans="1:34" ht="10.5" hidden="1" customHeight="1" outlineLevel="1" x14ac:dyDescent="0.3">
      <c r="A781" s="516"/>
      <c r="B781" s="517"/>
      <c r="C781" s="517"/>
      <c r="D781" s="517"/>
      <c r="E781" s="517"/>
      <c r="F781" s="518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21"/>
      <c r="R781" s="670"/>
      <c r="S781" s="153"/>
      <c r="T781" s="97"/>
      <c r="U781" s="97"/>
      <c r="V781" s="98"/>
      <c r="W781" s="402"/>
      <c r="X781" s="403"/>
      <c r="Y781" s="403"/>
      <c r="Z781" s="364"/>
      <c r="AA781" s="365"/>
      <c r="AB781" s="366"/>
      <c r="AC781" s="176"/>
      <c r="AD781" s="176"/>
      <c r="AE781" s="182"/>
      <c r="AF781" s="182"/>
      <c r="AG781" s="182"/>
      <c r="AH781" s="176"/>
    </row>
    <row r="782" spans="1:34" ht="18" hidden="1" customHeight="1" outlineLevel="1" x14ac:dyDescent="0.3">
      <c r="A782" s="516"/>
      <c r="B782" s="517"/>
      <c r="C782" s="517"/>
      <c r="D782" s="517"/>
      <c r="E782" s="517"/>
      <c r="F782" s="518"/>
      <c r="G782" s="216"/>
      <c r="H782" s="105"/>
      <c r="I782" s="224"/>
      <c r="J782" s="224"/>
      <c r="K782" s="224"/>
      <c r="L782" s="224"/>
      <c r="M782" s="224"/>
      <c r="N782" s="224"/>
      <c r="O782" s="224"/>
      <c r="P782" s="227"/>
      <c r="Q782" s="221"/>
      <c r="R782" s="670"/>
      <c r="S782" s="153"/>
      <c r="T782" s="97"/>
      <c r="U782" s="97"/>
      <c r="V782" s="98"/>
      <c r="W782" s="402"/>
      <c r="X782" s="403"/>
      <c r="Y782" s="403"/>
      <c r="Z782" s="364"/>
      <c r="AA782" s="365"/>
      <c r="AB782" s="366"/>
      <c r="AC782" s="176"/>
      <c r="AD782" s="176"/>
      <c r="AE782" s="182"/>
      <c r="AF782" s="182"/>
      <c r="AG782" s="182"/>
      <c r="AH782" s="176"/>
    </row>
    <row r="783" spans="1:34" ht="18" hidden="1" customHeight="1" outlineLevel="1" x14ac:dyDescent="0.3">
      <c r="A783" s="516"/>
      <c r="B783" s="517"/>
      <c r="C783" s="517"/>
      <c r="D783" s="517"/>
      <c r="E783" s="517"/>
      <c r="F783" s="518"/>
      <c r="G783" s="216"/>
      <c r="H783" s="233"/>
      <c r="I783" s="488" t="s">
        <v>213</v>
      </c>
      <c r="J783" s="495"/>
      <c r="K783" s="495"/>
      <c r="L783" s="495"/>
      <c r="M783" s="222"/>
      <c r="N783" s="384" t="s">
        <v>68</v>
      </c>
      <c r="O783" s="386"/>
      <c r="P783" s="243"/>
      <c r="Q783" s="221"/>
      <c r="R783" s="670"/>
      <c r="S783" s="153"/>
      <c r="T783" s="97"/>
      <c r="U783" s="97"/>
      <c r="V783" s="98"/>
      <c r="W783" s="402"/>
      <c r="X783" s="403"/>
      <c r="Y783" s="403"/>
      <c r="Z783" s="364"/>
      <c r="AA783" s="365"/>
      <c r="AB783" s="366"/>
      <c r="AC783" s="176"/>
      <c r="AD783" s="176"/>
      <c r="AE783" s="182"/>
      <c r="AF783" s="182"/>
      <c r="AG783" s="182"/>
      <c r="AH783" s="176"/>
    </row>
    <row r="784" spans="1:34" ht="18" hidden="1" customHeight="1" outlineLevel="1" x14ac:dyDescent="0.3">
      <c r="A784" s="516"/>
      <c r="B784" s="517"/>
      <c r="C784" s="517"/>
      <c r="D784" s="517"/>
      <c r="E784" s="517"/>
      <c r="F784" s="518"/>
      <c r="G784" s="216"/>
      <c r="H784" s="225"/>
      <c r="I784" s="217"/>
      <c r="J784" s="217"/>
      <c r="K784" s="217"/>
      <c r="L784" s="217"/>
      <c r="M784" s="217"/>
      <c r="N784" s="217"/>
      <c r="O784" s="217"/>
      <c r="P784" s="235"/>
      <c r="Q784" s="221"/>
      <c r="R784" s="670"/>
      <c r="S784" s="153"/>
      <c r="T784" s="97"/>
      <c r="U784" s="97"/>
      <c r="V784" s="98"/>
      <c r="W784" s="402"/>
      <c r="X784" s="403"/>
      <c r="Y784" s="403"/>
      <c r="Z784" s="364"/>
      <c r="AA784" s="365"/>
      <c r="AB784" s="366"/>
      <c r="AC784" s="176"/>
      <c r="AD784" s="176"/>
      <c r="AE784" s="182"/>
      <c r="AF784" s="182"/>
      <c r="AG784" s="182"/>
      <c r="AH784" s="176"/>
    </row>
    <row r="785" spans="1:34" ht="10.5" hidden="1" customHeight="1" outlineLevel="1" x14ac:dyDescent="0.3">
      <c r="A785" s="516"/>
      <c r="B785" s="517"/>
      <c r="C785" s="517"/>
      <c r="D785" s="517"/>
      <c r="E785" s="517"/>
      <c r="F785" s="518"/>
      <c r="G785" s="213"/>
      <c r="H785" s="213"/>
      <c r="I785" s="213"/>
      <c r="J785" s="213"/>
      <c r="K785" s="213"/>
      <c r="L785" s="213"/>
      <c r="M785" s="213"/>
      <c r="N785" s="213"/>
      <c r="O785" s="213"/>
      <c r="P785" s="213"/>
      <c r="Q785" s="214"/>
      <c r="R785" s="670"/>
      <c r="S785" s="153"/>
      <c r="T785" s="97"/>
      <c r="U785" s="97"/>
      <c r="V785" s="98"/>
      <c r="W785" s="402"/>
      <c r="X785" s="403"/>
      <c r="Y785" s="403"/>
      <c r="Z785" s="364"/>
      <c r="AA785" s="365"/>
      <c r="AB785" s="366"/>
      <c r="AC785" s="176"/>
      <c r="AD785" s="176"/>
      <c r="AE785" s="182"/>
      <c r="AF785" s="182"/>
      <c r="AG785" s="182"/>
      <c r="AH785" s="176"/>
    </row>
    <row r="786" spans="1:34" ht="18" hidden="1" customHeight="1" outlineLevel="1" x14ac:dyDescent="0.3">
      <c r="A786" s="516"/>
      <c r="B786" s="517"/>
      <c r="C786" s="517"/>
      <c r="D786" s="517"/>
      <c r="E786" s="517"/>
      <c r="F786" s="518"/>
      <c r="G786" s="497" t="s">
        <v>273</v>
      </c>
      <c r="H786" s="497"/>
      <c r="I786" s="497"/>
      <c r="J786" s="498"/>
      <c r="K786" s="498"/>
      <c r="L786" s="498"/>
      <c r="M786" s="498"/>
      <c r="N786" s="498"/>
      <c r="O786" s="498"/>
      <c r="P786" s="498"/>
      <c r="Q786" s="499"/>
      <c r="R786" s="670"/>
      <c r="S786" s="153"/>
      <c r="T786" s="97"/>
      <c r="U786" s="97"/>
      <c r="V786" s="98"/>
      <c r="W786" s="402"/>
      <c r="X786" s="403"/>
      <c r="Y786" s="403"/>
      <c r="Z786" s="364"/>
      <c r="AA786" s="365"/>
      <c r="AB786" s="366"/>
      <c r="AC786" s="176"/>
      <c r="AD786" s="176"/>
      <c r="AE786" s="182"/>
      <c r="AF786" s="182"/>
      <c r="AG786" s="182"/>
      <c r="AH786" s="176"/>
    </row>
    <row r="787" spans="1:34" ht="10.5" hidden="1" customHeight="1" outlineLevel="1" x14ac:dyDescent="0.3">
      <c r="A787" s="516"/>
      <c r="B787" s="517"/>
      <c r="C787" s="517"/>
      <c r="D787" s="517"/>
      <c r="E787" s="517"/>
      <c r="F787" s="518"/>
      <c r="G787" s="486"/>
      <c r="H787" s="486"/>
      <c r="I787" s="486"/>
      <c r="J787" s="486"/>
      <c r="K787" s="486"/>
      <c r="L787" s="486"/>
      <c r="M787" s="486"/>
      <c r="N787" s="486"/>
      <c r="O787" s="486"/>
      <c r="P787" s="486"/>
      <c r="Q787" s="487"/>
      <c r="R787" s="670"/>
      <c r="S787" s="153"/>
      <c r="T787" s="97"/>
      <c r="U787" s="97"/>
      <c r="V787" s="98"/>
      <c r="W787" s="402"/>
      <c r="X787" s="403"/>
      <c r="Y787" s="403"/>
      <c r="Z787" s="364"/>
      <c r="AA787" s="365"/>
      <c r="AB787" s="366"/>
      <c r="AC787" s="176"/>
      <c r="AD787" s="176"/>
      <c r="AE787" s="182"/>
      <c r="AF787" s="182"/>
      <c r="AG787" s="182"/>
      <c r="AH787" s="176"/>
    </row>
    <row r="788" spans="1:34" ht="18" hidden="1" customHeight="1" outlineLevel="1" x14ac:dyDescent="0.3">
      <c r="A788" s="516"/>
      <c r="B788" s="517"/>
      <c r="C788" s="517"/>
      <c r="D788" s="517"/>
      <c r="E788" s="517"/>
      <c r="F788" s="518"/>
      <c r="G788" s="216"/>
      <c r="H788" s="105"/>
      <c r="I788" s="224"/>
      <c r="J788" s="224"/>
      <c r="K788" s="224"/>
      <c r="L788" s="224"/>
      <c r="M788" s="224"/>
      <c r="N788" s="224"/>
      <c r="O788" s="224"/>
      <c r="P788" s="227"/>
      <c r="Q788" s="221"/>
      <c r="R788" s="670"/>
      <c r="S788" s="153"/>
      <c r="T788" s="97"/>
      <c r="U788" s="97"/>
      <c r="V788" s="98"/>
      <c r="W788" s="402"/>
      <c r="X788" s="403"/>
      <c r="Y788" s="403"/>
      <c r="Z788" s="364"/>
      <c r="AA788" s="365"/>
      <c r="AB788" s="366"/>
      <c r="AC788" s="176"/>
      <c r="AD788" s="176"/>
      <c r="AE788" s="182"/>
      <c r="AF788" s="182"/>
      <c r="AG788" s="182"/>
      <c r="AH788" s="176"/>
    </row>
    <row r="789" spans="1:34" ht="18" hidden="1" customHeight="1" outlineLevel="1" x14ac:dyDescent="0.3">
      <c r="A789" s="516"/>
      <c r="B789" s="517"/>
      <c r="C789" s="517"/>
      <c r="D789" s="517"/>
      <c r="E789" s="517"/>
      <c r="F789" s="518"/>
      <c r="G789" s="216"/>
      <c r="H789" s="233"/>
      <c r="I789" s="488" t="s">
        <v>212</v>
      </c>
      <c r="J789" s="495"/>
      <c r="K789" s="495"/>
      <c r="L789" s="495"/>
      <c r="M789" s="222"/>
      <c r="N789" s="384" t="s">
        <v>68</v>
      </c>
      <c r="O789" s="386"/>
      <c r="P789" s="243"/>
      <c r="Q789" s="221"/>
      <c r="R789" s="670"/>
      <c r="S789" s="153"/>
      <c r="T789" s="97"/>
      <c r="U789" s="97"/>
      <c r="V789" s="98"/>
      <c r="W789" s="402"/>
      <c r="X789" s="403"/>
      <c r="Y789" s="403"/>
      <c r="Z789" s="364"/>
      <c r="AA789" s="365"/>
      <c r="AB789" s="366"/>
      <c r="AC789" s="176"/>
      <c r="AD789" s="176"/>
      <c r="AE789" s="182"/>
      <c r="AF789" s="182"/>
      <c r="AG789" s="182"/>
      <c r="AH789" s="176"/>
    </row>
    <row r="790" spans="1:34" ht="18" hidden="1" customHeight="1" outlineLevel="1" x14ac:dyDescent="0.3">
      <c r="A790" s="516"/>
      <c r="B790" s="517"/>
      <c r="C790" s="517"/>
      <c r="D790" s="517"/>
      <c r="E790" s="517"/>
      <c r="F790" s="518"/>
      <c r="G790" s="216"/>
      <c r="H790" s="225"/>
      <c r="I790" s="217"/>
      <c r="J790" s="217"/>
      <c r="K790" s="217"/>
      <c r="L790" s="217"/>
      <c r="M790" s="217"/>
      <c r="N790" s="217"/>
      <c r="O790" s="217"/>
      <c r="P790" s="235"/>
      <c r="Q790" s="221"/>
      <c r="R790" s="670"/>
      <c r="S790" s="153"/>
      <c r="T790" s="97"/>
      <c r="U790" s="97"/>
      <c r="V790" s="98"/>
      <c r="W790" s="402"/>
      <c r="X790" s="403"/>
      <c r="Y790" s="403"/>
      <c r="Z790" s="364"/>
      <c r="AA790" s="365"/>
      <c r="AB790" s="366"/>
      <c r="AC790" s="176"/>
      <c r="AD790" s="176"/>
      <c r="AE790" s="182"/>
      <c r="AF790" s="182"/>
      <c r="AG790" s="182"/>
      <c r="AH790" s="176"/>
    </row>
    <row r="791" spans="1:34" ht="10.5" hidden="1" customHeight="1" outlineLevel="1" x14ac:dyDescent="0.3">
      <c r="A791" s="516"/>
      <c r="B791" s="517"/>
      <c r="C791" s="517"/>
      <c r="D791" s="517"/>
      <c r="E791" s="517"/>
      <c r="F791" s="518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21"/>
      <c r="R791" s="670"/>
      <c r="S791" s="153"/>
      <c r="T791" s="97"/>
      <c r="U791" s="97"/>
      <c r="V791" s="98"/>
      <c r="W791" s="402"/>
      <c r="X791" s="403"/>
      <c r="Y791" s="403"/>
      <c r="Z791" s="364"/>
      <c r="AA791" s="365"/>
      <c r="AB791" s="366"/>
      <c r="AC791" s="176"/>
      <c r="AD791" s="176"/>
      <c r="AE791" s="182"/>
      <c r="AF791" s="182"/>
      <c r="AG791" s="182"/>
      <c r="AH791" s="176"/>
    </row>
    <row r="792" spans="1:34" ht="18" hidden="1" customHeight="1" outlineLevel="1" x14ac:dyDescent="0.3">
      <c r="A792" s="516"/>
      <c r="B792" s="517"/>
      <c r="C792" s="517"/>
      <c r="D792" s="517"/>
      <c r="E792" s="517"/>
      <c r="F792" s="518"/>
      <c r="G792" s="216"/>
      <c r="H792" s="105"/>
      <c r="I792" s="224"/>
      <c r="J792" s="224"/>
      <c r="K792" s="224"/>
      <c r="L792" s="224"/>
      <c r="M792" s="224"/>
      <c r="N792" s="224"/>
      <c r="O792" s="224"/>
      <c r="P792" s="227"/>
      <c r="Q792" s="221"/>
      <c r="R792" s="670"/>
      <c r="S792" s="153"/>
      <c r="T792" s="97"/>
      <c r="U792" s="97"/>
      <c r="V792" s="98"/>
      <c r="W792" s="402"/>
      <c r="X792" s="403"/>
      <c r="Y792" s="403"/>
      <c r="Z792" s="364"/>
      <c r="AA792" s="365"/>
      <c r="AB792" s="366"/>
      <c r="AC792" s="176"/>
      <c r="AD792" s="176"/>
      <c r="AE792" s="182"/>
      <c r="AF792" s="182"/>
      <c r="AG792" s="182"/>
      <c r="AH792" s="176"/>
    </row>
    <row r="793" spans="1:34" ht="18" hidden="1" customHeight="1" outlineLevel="1" x14ac:dyDescent="0.3">
      <c r="A793" s="516"/>
      <c r="B793" s="517"/>
      <c r="C793" s="517"/>
      <c r="D793" s="517"/>
      <c r="E793" s="517"/>
      <c r="F793" s="518"/>
      <c r="G793" s="216"/>
      <c r="H793" s="233"/>
      <c r="I793" s="488" t="s">
        <v>211</v>
      </c>
      <c r="J793" s="488"/>
      <c r="K793" s="488"/>
      <c r="L793" s="488"/>
      <c r="M793" s="222"/>
      <c r="N793" s="384" t="s">
        <v>68</v>
      </c>
      <c r="O793" s="386"/>
      <c r="P793" s="243"/>
      <c r="Q793" s="221"/>
      <c r="R793" s="670"/>
      <c r="S793" s="153"/>
      <c r="T793" s="97"/>
      <c r="U793" s="97"/>
      <c r="V793" s="98"/>
      <c r="W793" s="402"/>
      <c r="X793" s="403"/>
      <c r="Y793" s="403"/>
      <c r="Z793" s="364"/>
      <c r="AA793" s="365"/>
      <c r="AB793" s="366"/>
      <c r="AC793" s="176"/>
      <c r="AD793" s="176"/>
      <c r="AE793" s="182"/>
      <c r="AF793" s="182"/>
      <c r="AG793" s="182"/>
      <c r="AH793" s="176"/>
    </row>
    <row r="794" spans="1:34" ht="18" hidden="1" customHeight="1" outlineLevel="1" x14ac:dyDescent="0.3">
      <c r="A794" s="516"/>
      <c r="B794" s="517"/>
      <c r="C794" s="517"/>
      <c r="D794" s="517"/>
      <c r="E794" s="517"/>
      <c r="F794" s="518"/>
      <c r="G794" s="216"/>
      <c r="H794" s="225"/>
      <c r="I794" s="217"/>
      <c r="J794" s="217"/>
      <c r="K794" s="217"/>
      <c r="L794" s="217"/>
      <c r="M794" s="217"/>
      <c r="N794" s="217"/>
      <c r="O794" s="217"/>
      <c r="P794" s="235"/>
      <c r="Q794" s="221"/>
      <c r="R794" s="670"/>
      <c r="S794" s="153"/>
      <c r="T794" s="97"/>
      <c r="U794" s="97"/>
      <c r="V794" s="98"/>
      <c r="W794" s="402"/>
      <c r="X794" s="403"/>
      <c r="Y794" s="403"/>
      <c r="Z794" s="364"/>
      <c r="AA794" s="365"/>
      <c r="AB794" s="366"/>
      <c r="AC794" s="176"/>
      <c r="AD794" s="176"/>
      <c r="AE794" s="182"/>
      <c r="AF794" s="182"/>
      <c r="AG794" s="182"/>
      <c r="AH794" s="176"/>
    </row>
    <row r="795" spans="1:34" ht="10.5" hidden="1" customHeight="1" outlineLevel="1" x14ac:dyDescent="0.3">
      <c r="A795" s="516"/>
      <c r="B795" s="517"/>
      <c r="C795" s="517"/>
      <c r="D795" s="517"/>
      <c r="E795" s="517"/>
      <c r="F795" s="518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21"/>
      <c r="R795" s="670"/>
      <c r="S795" s="153"/>
      <c r="T795" s="97"/>
      <c r="U795" s="97"/>
      <c r="V795" s="98"/>
      <c r="W795" s="402"/>
      <c r="X795" s="403"/>
      <c r="Y795" s="403"/>
      <c r="Z795" s="364"/>
      <c r="AA795" s="365"/>
      <c r="AB795" s="366"/>
      <c r="AC795" s="176"/>
      <c r="AD795" s="176"/>
      <c r="AE795" s="182"/>
      <c r="AF795" s="182"/>
      <c r="AG795" s="182"/>
      <c r="AH795" s="176"/>
    </row>
    <row r="796" spans="1:34" ht="18" hidden="1" customHeight="1" outlineLevel="1" x14ac:dyDescent="0.3">
      <c r="A796" s="516"/>
      <c r="B796" s="517"/>
      <c r="C796" s="517"/>
      <c r="D796" s="517"/>
      <c r="E796" s="517"/>
      <c r="F796" s="518"/>
      <c r="G796" s="216"/>
      <c r="H796" s="105"/>
      <c r="I796" s="224"/>
      <c r="J796" s="224"/>
      <c r="K796" s="224"/>
      <c r="L796" s="224"/>
      <c r="M796" s="224"/>
      <c r="N796" s="224"/>
      <c r="O796" s="224"/>
      <c r="P796" s="227"/>
      <c r="Q796" s="221"/>
      <c r="R796" s="670"/>
      <c r="S796" s="153"/>
      <c r="T796" s="97"/>
      <c r="U796" s="97"/>
      <c r="V796" s="98"/>
      <c r="W796" s="402"/>
      <c r="X796" s="403"/>
      <c r="Y796" s="403"/>
      <c r="Z796" s="364"/>
      <c r="AA796" s="365"/>
      <c r="AB796" s="366"/>
      <c r="AC796" s="176"/>
      <c r="AD796" s="176"/>
      <c r="AE796" s="182"/>
      <c r="AF796" s="182"/>
      <c r="AG796" s="182"/>
      <c r="AH796" s="176"/>
    </row>
    <row r="797" spans="1:34" ht="18" hidden="1" customHeight="1" outlineLevel="1" x14ac:dyDescent="0.3">
      <c r="A797" s="516"/>
      <c r="B797" s="517"/>
      <c r="C797" s="517"/>
      <c r="D797" s="517"/>
      <c r="E797" s="517"/>
      <c r="F797" s="518"/>
      <c r="G797" s="216"/>
      <c r="H797" s="233"/>
      <c r="I797" s="488" t="s">
        <v>213</v>
      </c>
      <c r="J797" s="495"/>
      <c r="K797" s="495"/>
      <c r="L797" s="495"/>
      <c r="M797" s="222"/>
      <c r="N797" s="384" t="s">
        <v>68</v>
      </c>
      <c r="O797" s="386"/>
      <c r="P797" s="243"/>
      <c r="Q797" s="221"/>
      <c r="R797" s="670"/>
      <c r="S797" s="153"/>
      <c r="T797" s="97"/>
      <c r="U797" s="97"/>
      <c r="V797" s="98"/>
      <c r="W797" s="402"/>
      <c r="X797" s="403"/>
      <c r="Y797" s="403"/>
      <c r="Z797" s="364"/>
      <c r="AA797" s="365"/>
      <c r="AB797" s="366"/>
      <c r="AC797" s="176"/>
      <c r="AD797" s="176"/>
      <c r="AE797" s="182"/>
      <c r="AF797" s="182"/>
      <c r="AG797" s="182"/>
      <c r="AH797" s="176"/>
    </row>
    <row r="798" spans="1:34" ht="18" hidden="1" customHeight="1" outlineLevel="1" x14ac:dyDescent="0.3">
      <c r="A798" s="516"/>
      <c r="B798" s="517"/>
      <c r="C798" s="517"/>
      <c r="D798" s="517"/>
      <c r="E798" s="517"/>
      <c r="F798" s="518"/>
      <c r="G798" s="216"/>
      <c r="H798" s="225"/>
      <c r="I798" s="217"/>
      <c r="J798" s="217"/>
      <c r="K798" s="217"/>
      <c r="L798" s="217"/>
      <c r="M798" s="217"/>
      <c r="N798" s="217"/>
      <c r="O798" s="217"/>
      <c r="P798" s="235"/>
      <c r="Q798" s="221"/>
      <c r="R798" s="670"/>
      <c r="S798" s="153"/>
      <c r="T798" s="97"/>
      <c r="U798" s="97"/>
      <c r="V798" s="98"/>
      <c r="W798" s="402"/>
      <c r="X798" s="403"/>
      <c r="Y798" s="403"/>
      <c r="Z798" s="364"/>
      <c r="AA798" s="365"/>
      <c r="AB798" s="366"/>
      <c r="AC798" s="176"/>
      <c r="AD798" s="176"/>
      <c r="AE798" s="182"/>
      <c r="AF798" s="182"/>
      <c r="AG798" s="182"/>
      <c r="AH798" s="176"/>
    </row>
    <row r="799" spans="1:34" ht="10.5" hidden="1" customHeight="1" outlineLevel="1" x14ac:dyDescent="0.3">
      <c r="A799" s="516"/>
      <c r="B799" s="517"/>
      <c r="C799" s="517"/>
      <c r="D799" s="517"/>
      <c r="E799" s="517"/>
      <c r="F799" s="518"/>
      <c r="G799" s="213"/>
      <c r="H799" s="213"/>
      <c r="I799" s="213"/>
      <c r="J799" s="213"/>
      <c r="K799" s="213"/>
      <c r="L799" s="213"/>
      <c r="M799" s="213"/>
      <c r="N799" s="213"/>
      <c r="O799" s="213"/>
      <c r="P799" s="213"/>
      <c r="Q799" s="214"/>
      <c r="R799" s="670"/>
      <c r="S799" s="153"/>
      <c r="T799" s="97"/>
      <c r="U799" s="97"/>
      <c r="V799" s="98"/>
      <c r="W799" s="402"/>
      <c r="X799" s="403"/>
      <c r="Y799" s="403"/>
      <c r="Z799" s="364"/>
      <c r="AA799" s="365"/>
      <c r="AB799" s="366"/>
      <c r="AC799" s="176"/>
      <c r="AD799" s="176"/>
      <c r="AE799" s="182"/>
      <c r="AF799" s="182"/>
      <c r="AG799" s="182"/>
      <c r="AH799" s="176"/>
    </row>
    <row r="800" spans="1:34" ht="18" hidden="1" customHeight="1" outlineLevel="1" x14ac:dyDescent="0.3">
      <c r="A800" s="516"/>
      <c r="B800" s="517"/>
      <c r="C800" s="517"/>
      <c r="D800" s="517"/>
      <c r="E800" s="517"/>
      <c r="F800" s="518"/>
      <c r="G800" s="809" t="s">
        <v>273</v>
      </c>
      <c r="H800" s="809"/>
      <c r="I800" s="809"/>
      <c r="J800" s="810"/>
      <c r="K800" s="810"/>
      <c r="L800" s="810"/>
      <c r="M800" s="810"/>
      <c r="N800" s="810"/>
      <c r="O800" s="810"/>
      <c r="P800" s="810"/>
      <c r="Q800" s="811"/>
      <c r="R800" s="670"/>
      <c r="S800" s="153"/>
      <c r="T800" s="97"/>
      <c r="U800" s="97"/>
      <c r="V800" s="98"/>
      <c r="W800" s="402"/>
      <c r="X800" s="403"/>
      <c r="Y800" s="403"/>
      <c r="Z800" s="364"/>
      <c r="AA800" s="365"/>
      <c r="AB800" s="366"/>
      <c r="AC800" s="176"/>
      <c r="AD800" s="176"/>
      <c r="AE800" s="182"/>
      <c r="AF800" s="182"/>
      <c r="AG800" s="182"/>
      <c r="AH800" s="176"/>
    </row>
    <row r="801" spans="1:34" ht="10.5" hidden="1" customHeight="1" outlineLevel="1" x14ac:dyDescent="0.3">
      <c r="A801" s="516"/>
      <c r="B801" s="517"/>
      <c r="C801" s="517"/>
      <c r="D801" s="517"/>
      <c r="E801" s="517"/>
      <c r="F801" s="518"/>
      <c r="G801" s="429"/>
      <c r="H801" s="486"/>
      <c r="I801" s="486"/>
      <c r="J801" s="486"/>
      <c r="K801" s="486"/>
      <c r="L801" s="486"/>
      <c r="M801" s="486"/>
      <c r="N801" s="486"/>
      <c r="O801" s="486"/>
      <c r="P801" s="486"/>
      <c r="Q801" s="487"/>
      <c r="R801" s="661"/>
      <c r="S801" s="153"/>
      <c r="T801" s="97"/>
      <c r="U801" s="97"/>
      <c r="V801" s="98"/>
      <c r="W801" s="402"/>
      <c r="X801" s="403"/>
      <c r="Y801" s="403"/>
      <c r="Z801" s="364"/>
      <c r="AA801" s="365"/>
      <c r="AB801" s="366"/>
      <c r="AC801" s="176"/>
      <c r="AD801" s="176"/>
      <c r="AE801" s="182"/>
      <c r="AF801" s="182"/>
      <c r="AG801" s="182"/>
      <c r="AH801" s="176"/>
    </row>
    <row r="802" spans="1:34" ht="18" hidden="1" customHeight="1" outlineLevel="1" x14ac:dyDescent="0.3">
      <c r="A802" s="516"/>
      <c r="B802" s="517"/>
      <c r="C802" s="517"/>
      <c r="D802" s="517"/>
      <c r="E802" s="517"/>
      <c r="F802" s="518"/>
      <c r="G802" s="220"/>
      <c r="H802" s="105"/>
      <c r="I802" s="224"/>
      <c r="J802" s="224"/>
      <c r="K802" s="224"/>
      <c r="L802" s="224"/>
      <c r="M802" s="224"/>
      <c r="N802" s="224"/>
      <c r="O802" s="224"/>
      <c r="P802" s="227"/>
      <c r="Q802" s="221"/>
      <c r="R802" s="661"/>
      <c r="S802" s="153"/>
      <c r="T802" s="97"/>
      <c r="U802" s="97"/>
      <c r="V802" s="98"/>
      <c r="W802" s="402"/>
      <c r="X802" s="403"/>
      <c r="Y802" s="403"/>
      <c r="Z802" s="364"/>
      <c r="AA802" s="365"/>
      <c r="AB802" s="366"/>
      <c r="AC802" s="176"/>
      <c r="AD802" s="176"/>
      <c r="AE802" s="182"/>
      <c r="AF802" s="182"/>
      <c r="AG802" s="182"/>
      <c r="AH802" s="176"/>
    </row>
    <row r="803" spans="1:34" ht="18" hidden="1" customHeight="1" outlineLevel="1" x14ac:dyDescent="0.3">
      <c r="A803" s="516"/>
      <c r="B803" s="517"/>
      <c r="C803" s="517"/>
      <c r="D803" s="517"/>
      <c r="E803" s="517"/>
      <c r="F803" s="518"/>
      <c r="G803" s="220"/>
      <c r="H803" s="233"/>
      <c r="I803" s="488" t="s">
        <v>212</v>
      </c>
      <c r="J803" s="495"/>
      <c r="K803" s="495"/>
      <c r="L803" s="495"/>
      <c r="M803" s="222"/>
      <c r="N803" s="384" t="s">
        <v>68</v>
      </c>
      <c r="O803" s="386"/>
      <c r="P803" s="243"/>
      <c r="Q803" s="221"/>
      <c r="R803" s="661"/>
      <c r="S803" s="153"/>
      <c r="T803" s="97"/>
      <c r="U803" s="97"/>
      <c r="V803" s="98"/>
      <c r="W803" s="402"/>
      <c r="X803" s="403"/>
      <c r="Y803" s="403"/>
      <c r="Z803" s="364"/>
      <c r="AA803" s="365"/>
      <c r="AB803" s="366"/>
      <c r="AC803" s="176"/>
      <c r="AD803" s="176"/>
      <c r="AE803" s="182"/>
      <c r="AF803" s="182"/>
      <c r="AG803" s="182"/>
      <c r="AH803" s="176"/>
    </row>
    <row r="804" spans="1:34" ht="18" hidden="1" customHeight="1" outlineLevel="1" x14ac:dyDescent="0.3">
      <c r="A804" s="516"/>
      <c r="B804" s="517"/>
      <c r="C804" s="517"/>
      <c r="D804" s="517"/>
      <c r="E804" s="517"/>
      <c r="F804" s="518"/>
      <c r="G804" s="220"/>
      <c r="H804" s="225"/>
      <c r="I804" s="217"/>
      <c r="J804" s="217"/>
      <c r="K804" s="217"/>
      <c r="L804" s="217"/>
      <c r="M804" s="217"/>
      <c r="N804" s="217"/>
      <c r="O804" s="217"/>
      <c r="P804" s="235"/>
      <c r="Q804" s="221"/>
      <c r="R804" s="661"/>
      <c r="S804" s="153"/>
      <c r="T804" s="97"/>
      <c r="U804" s="97"/>
      <c r="V804" s="98"/>
      <c r="W804" s="402"/>
      <c r="X804" s="403"/>
      <c r="Y804" s="403"/>
      <c r="Z804" s="364"/>
      <c r="AA804" s="365"/>
      <c r="AB804" s="366"/>
      <c r="AC804" s="176"/>
      <c r="AD804" s="176"/>
      <c r="AE804" s="182"/>
      <c r="AF804" s="182"/>
      <c r="AG804" s="182"/>
      <c r="AH804" s="176"/>
    </row>
    <row r="805" spans="1:34" ht="10.5" hidden="1" customHeight="1" outlineLevel="1" x14ac:dyDescent="0.3">
      <c r="A805" s="516"/>
      <c r="B805" s="517"/>
      <c r="C805" s="517"/>
      <c r="D805" s="517"/>
      <c r="E805" s="517"/>
      <c r="F805" s="518"/>
      <c r="G805" s="220"/>
      <c r="H805" s="216"/>
      <c r="I805" s="216"/>
      <c r="J805" s="216"/>
      <c r="K805" s="216"/>
      <c r="L805" s="216"/>
      <c r="M805" s="216"/>
      <c r="N805" s="216"/>
      <c r="O805" s="216"/>
      <c r="P805" s="216"/>
      <c r="Q805" s="221"/>
      <c r="R805" s="661"/>
      <c r="S805" s="153"/>
      <c r="T805" s="97"/>
      <c r="U805" s="97"/>
      <c r="V805" s="98"/>
      <c r="W805" s="402"/>
      <c r="X805" s="403"/>
      <c r="Y805" s="403"/>
      <c r="Z805" s="364"/>
      <c r="AA805" s="365"/>
      <c r="AB805" s="366"/>
      <c r="AC805" s="176"/>
      <c r="AD805" s="176"/>
      <c r="AE805" s="182"/>
      <c r="AF805" s="182"/>
      <c r="AG805" s="182"/>
      <c r="AH805" s="176"/>
    </row>
    <row r="806" spans="1:34" ht="18" hidden="1" customHeight="1" outlineLevel="1" x14ac:dyDescent="0.3">
      <c r="A806" s="516"/>
      <c r="B806" s="517"/>
      <c r="C806" s="517"/>
      <c r="D806" s="517"/>
      <c r="E806" s="517"/>
      <c r="F806" s="518"/>
      <c r="G806" s="220"/>
      <c r="H806" s="105"/>
      <c r="I806" s="224"/>
      <c r="J806" s="224"/>
      <c r="K806" s="224"/>
      <c r="L806" s="224"/>
      <c r="M806" s="224"/>
      <c r="N806" s="224"/>
      <c r="O806" s="224"/>
      <c r="P806" s="227"/>
      <c r="Q806" s="221"/>
      <c r="R806" s="661"/>
      <c r="S806" s="153"/>
      <c r="T806" s="97"/>
      <c r="U806" s="97"/>
      <c r="V806" s="98"/>
      <c r="W806" s="402"/>
      <c r="X806" s="403"/>
      <c r="Y806" s="403"/>
      <c r="Z806" s="364"/>
      <c r="AA806" s="365"/>
      <c r="AB806" s="366"/>
      <c r="AC806" s="176"/>
      <c r="AD806" s="176"/>
      <c r="AE806" s="182"/>
      <c r="AF806" s="182"/>
      <c r="AG806" s="182"/>
      <c r="AH806" s="176"/>
    </row>
    <row r="807" spans="1:34" ht="18" hidden="1" customHeight="1" outlineLevel="1" x14ac:dyDescent="0.3">
      <c r="A807" s="516"/>
      <c r="B807" s="517"/>
      <c r="C807" s="517"/>
      <c r="D807" s="517"/>
      <c r="E807" s="517"/>
      <c r="F807" s="518"/>
      <c r="G807" s="220"/>
      <c r="H807" s="233"/>
      <c r="I807" s="488" t="s">
        <v>211</v>
      </c>
      <c r="J807" s="488"/>
      <c r="K807" s="488"/>
      <c r="L807" s="488"/>
      <c r="M807" s="222"/>
      <c r="N807" s="384" t="s">
        <v>68</v>
      </c>
      <c r="O807" s="386"/>
      <c r="P807" s="243"/>
      <c r="Q807" s="221"/>
      <c r="R807" s="661"/>
      <c r="S807" s="153"/>
      <c r="T807" s="97"/>
      <c r="U807" s="97"/>
      <c r="V807" s="98"/>
      <c r="W807" s="402"/>
      <c r="X807" s="403"/>
      <c r="Y807" s="403"/>
      <c r="Z807" s="364"/>
      <c r="AA807" s="365"/>
      <c r="AB807" s="366"/>
      <c r="AC807" s="176"/>
      <c r="AD807" s="176"/>
      <c r="AE807" s="182"/>
      <c r="AF807" s="182"/>
      <c r="AG807" s="182"/>
      <c r="AH807" s="176"/>
    </row>
    <row r="808" spans="1:34" ht="18" hidden="1" customHeight="1" outlineLevel="1" x14ac:dyDescent="0.3">
      <c r="A808" s="516"/>
      <c r="B808" s="517"/>
      <c r="C808" s="517"/>
      <c r="D808" s="517"/>
      <c r="E808" s="517"/>
      <c r="F808" s="518"/>
      <c r="G808" s="220"/>
      <c r="H808" s="225"/>
      <c r="I808" s="217"/>
      <c r="J808" s="217"/>
      <c r="K808" s="217"/>
      <c r="L808" s="217"/>
      <c r="M808" s="217"/>
      <c r="N808" s="217"/>
      <c r="O808" s="217"/>
      <c r="P808" s="235"/>
      <c r="Q808" s="221"/>
      <c r="R808" s="661"/>
      <c r="S808" s="153"/>
      <c r="T808" s="97"/>
      <c r="U808" s="97"/>
      <c r="V808" s="98"/>
      <c r="W808" s="402"/>
      <c r="X808" s="403"/>
      <c r="Y808" s="403"/>
      <c r="Z808" s="364"/>
      <c r="AA808" s="365"/>
      <c r="AB808" s="366"/>
      <c r="AC808" s="176"/>
      <c r="AD808" s="176"/>
      <c r="AE808" s="182"/>
      <c r="AF808" s="182"/>
      <c r="AG808" s="182"/>
      <c r="AH808" s="176"/>
    </row>
    <row r="809" spans="1:34" ht="10.5" hidden="1" customHeight="1" outlineLevel="1" x14ac:dyDescent="0.3">
      <c r="A809" s="516"/>
      <c r="B809" s="517"/>
      <c r="C809" s="517"/>
      <c r="D809" s="517"/>
      <c r="E809" s="517"/>
      <c r="F809" s="518"/>
      <c r="G809" s="220"/>
      <c r="H809" s="216"/>
      <c r="I809" s="216"/>
      <c r="J809" s="216"/>
      <c r="K809" s="216"/>
      <c r="L809" s="216"/>
      <c r="M809" s="216"/>
      <c r="N809" s="216"/>
      <c r="O809" s="216"/>
      <c r="P809" s="216"/>
      <c r="Q809" s="221"/>
      <c r="R809" s="661"/>
      <c r="S809" s="153"/>
      <c r="T809" s="97"/>
      <c r="U809" s="97"/>
      <c r="V809" s="98"/>
      <c r="W809" s="402"/>
      <c r="X809" s="403"/>
      <c r="Y809" s="403"/>
      <c r="Z809" s="364"/>
      <c r="AA809" s="365"/>
      <c r="AB809" s="366"/>
      <c r="AC809" s="176"/>
      <c r="AD809" s="176"/>
      <c r="AE809" s="182"/>
      <c r="AF809" s="182"/>
      <c r="AG809" s="182"/>
      <c r="AH809" s="176"/>
    </row>
    <row r="810" spans="1:34" ht="18" hidden="1" customHeight="1" outlineLevel="1" x14ac:dyDescent="0.3">
      <c r="A810" s="516"/>
      <c r="B810" s="517"/>
      <c r="C810" s="517"/>
      <c r="D810" s="517"/>
      <c r="E810" s="517"/>
      <c r="F810" s="518"/>
      <c r="G810" s="220"/>
      <c r="H810" s="105"/>
      <c r="I810" s="224"/>
      <c r="J810" s="224"/>
      <c r="K810" s="224"/>
      <c r="L810" s="224"/>
      <c r="M810" s="224"/>
      <c r="N810" s="224"/>
      <c r="O810" s="224"/>
      <c r="P810" s="227"/>
      <c r="Q810" s="221"/>
      <c r="R810" s="661"/>
      <c r="S810" s="153"/>
      <c r="T810" s="97"/>
      <c r="U810" s="97"/>
      <c r="V810" s="98"/>
      <c r="W810" s="402"/>
      <c r="X810" s="403"/>
      <c r="Y810" s="403"/>
      <c r="Z810" s="364"/>
      <c r="AA810" s="365"/>
      <c r="AB810" s="366"/>
      <c r="AC810" s="176"/>
      <c r="AD810" s="176"/>
      <c r="AE810" s="182"/>
      <c r="AF810" s="182"/>
      <c r="AG810" s="182"/>
      <c r="AH810" s="176"/>
    </row>
    <row r="811" spans="1:34" ht="18" hidden="1" customHeight="1" outlineLevel="1" x14ac:dyDescent="0.3">
      <c r="A811" s="516"/>
      <c r="B811" s="517"/>
      <c r="C811" s="517"/>
      <c r="D811" s="517"/>
      <c r="E811" s="517"/>
      <c r="F811" s="518"/>
      <c r="G811" s="220"/>
      <c r="H811" s="233"/>
      <c r="I811" s="488" t="s">
        <v>213</v>
      </c>
      <c r="J811" s="495"/>
      <c r="K811" s="495"/>
      <c r="L811" s="495"/>
      <c r="M811" s="222"/>
      <c r="N811" s="384" t="s">
        <v>68</v>
      </c>
      <c r="O811" s="386"/>
      <c r="P811" s="243"/>
      <c r="Q811" s="221"/>
      <c r="R811" s="661"/>
      <c r="S811" s="153"/>
      <c r="T811" s="97"/>
      <c r="U811" s="97"/>
      <c r="V811" s="98"/>
      <c r="W811" s="402"/>
      <c r="X811" s="403"/>
      <c r="Y811" s="403"/>
      <c r="Z811" s="364"/>
      <c r="AA811" s="365"/>
      <c r="AB811" s="366"/>
      <c r="AC811" s="176"/>
      <c r="AD811" s="176"/>
      <c r="AE811" s="182"/>
      <c r="AF811" s="182"/>
      <c r="AG811" s="182"/>
      <c r="AH811" s="176"/>
    </row>
    <row r="812" spans="1:34" ht="18" hidden="1" customHeight="1" outlineLevel="1" x14ac:dyDescent="0.3">
      <c r="A812" s="519"/>
      <c r="B812" s="520"/>
      <c r="C812" s="520"/>
      <c r="D812" s="520"/>
      <c r="E812" s="520"/>
      <c r="F812" s="521"/>
      <c r="G812" s="220"/>
      <c r="H812" s="225"/>
      <c r="I812" s="111"/>
      <c r="J812" s="54"/>
      <c r="K812" s="54"/>
      <c r="L812" s="54"/>
      <c r="M812" s="217"/>
      <c r="N812" s="110"/>
      <c r="O812" s="110"/>
      <c r="P812" s="235"/>
      <c r="Q812" s="221"/>
      <c r="R812" s="661"/>
      <c r="S812" s="153"/>
      <c r="T812" s="97"/>
      <c r="U812" s="97"/>
      <c r="V812" s="98"/>
      <c r="W812" s="402"/>
      <c r="X812" s="403"/>
      <c r="Y812" s="403"/>
      <c r="Z812" s="364"/>
      <c r="AA812" s="365"/>
      <c r="AB812" s="366"/>
      <c r="AC812" s="176"/>
      <c r="AD812" s="176"/>
      <c r="AE812" s="182"/>
      <c r="AF812" s="182"/>
      <c r="AG812" s="182"/>
      <c r="AH812" s="176"/>
    </row>
    <row r="813" spans="1:34" ht="10.5" customHeight="1" collapsed="1" x14ac:dyDescent="0.3">
      <c r="A813" s="485" t="s">
        <v>275</v>
      </c>
      <c r="B813" s="485"/>
      <c r="C813" s="485"/>
      <c r="D813" s="485"/>
      <c r="E813" s="485"/>
      <c r="F813" s="485"/>
      <c r="G813" s="212"/>
      <c r="H813" s="213"/>
      <c r="I813" s="213"/>
      <c r="J813" s="213"/>
      <c r="K813" s="213"/>
      <c r="L813" s="213"/>
      <c r="M813" s="213"/>
      <c r="N813" s="213"/>
      <c r="O813" s="213"/>
      <c r="P813" s="213"/>
      <c r="Q813" s="214"/>
      <c r="R813" s="661"/>
      <c r="S813" s="153"/>
      <c r="T813" s="97"/>
      <c r="U813" s="97"/>
      <c r="V813" s="98"/>
      <c r="W813" s="402"/>
      <c r="X813" s="403"/>
      <c r="Y813" s="403"/>
      <c r="Z813" s="364"/>
      <c r="AA813" s="365"/>
      <c r="AB813" s="366"/>
      <c r="AC813" s="176"/>
      <c r="AD813" s="176"/>
      <c r="AE813" s="182"/>
      <c r="AF813" s="182"/>
      <c r="AG813" s="182"/>
      <c r="AH813" s="176"/>
    </row>
    <row r="814" spans="1:34" ht="18" customHeight="1" x14ac:dyDescent="0.3">
      <c r="A814" s="808"/>
      <c r="B814" s="674"/>
      <c r="C814" s="674"/>
      <c r="D814" s="674"/>
      <c r="E814" s="674"/>
      <c r="F814" s="674"/>
      <c r="G814" s="674"/>
      <c r="H814" s="674"/>
      <c r="I814" s="674"/>
      <c r="J814" s="674"/>
      <c r="K814" s="674"/>
      <c r="L814" s="674"/>
      <c r="M814" s="674"/>
      <c r="N814" s="674"/>
      <c r="O814" s="674"/>
      <c r="P814" s="674"/>
      <c r="Q814" s="674"/>
      <c r="R814" s="674"/>
      <c r="S814" s="35"/>
      <c r="T814" s="36"/>
      <c r="U814" s="36"/>
      <c r="V814" s="37"/>
      <c r="W814" s="402"/>
      <c r="X814" s="403"/>
      <c r="Y814" s="403"/>
      <c r="Z814" s="364"/>
      <c r="AA814" s="365"/>
      <c r="AB814" s="366"/>
      <c r="AC814" s="176"/>
      <c r="AD814" s="176">
        <f>AE814+AF814</f>
        <v>0</v>
      </c>
      <c r="AE814" s="182">
        <f>COUNTIF(AE730:AE813,"Yes")*3</f>
        <v>0</v>
      </c>
      <c r="AF814" s="182">
        <f>COUNTIF(AF730:AF813,"No")*3</f>
        <v>0</v>
      </c>
      <c r="AG814" s="176"/>
      <c r="AH814" s="176"/>
    </row>
    <row r="815" spans="1:34" ht="18" customHeight="1" x14ac:dyDescent="0.3">
      <c r="A815" s="806" t="s">
        <v>276</v>
      </c>
      <c r="B815" s="667"/>
      <c r="C815" s="667"/>
      <c r="D815" s="667"/>
      <c r="E815" s="667"/>
      <c r="F815" s="667"/>
      <c r="G815" s="667"/>
      <c r="H815" s="667"/>
      <c r="I815" s="667"/>
      <c r="J815" s="667"/>
      <c r="K815" s="667"/>
      <c r="L815" s="667"/>
      <c r="M815" s="667"/>
      <c r="N815" s="667"/>
      <c r="O815" s="667"/>
      <c r="P815" s="667"/>
      <c r="Q815" s="667"/>
      <c r="R815" s="668"/>
      <c r="S815" s="801" t="str">
        <f>IFERROR(AE987/AD987,"N/A")</f>
        <v>N/A</v>
      </c>
      <c r="T815" s="802"/>
      <c r="U815" s="803"/>
      <c r="V815" s="804"/>
      <c r="W815" s="406"/>
      <c r="X815" s="407"/>
      <c r="Y815" s="407"/>
      <c r="Z815" s="408"/>
      <c r="AA815" s="409"/>
      <c r="AB815" s="410"/>
      <c r="AC815" s="176"/>
      <c r="AD815" s="176"/>
      <c r="AE815" s="176"/>
      <c r="AF815" s="176"/>
      <c r="AG815" s="176"/>
      <c r="AH815" s="176"/>
    </row>
    <row r="816" spans="1:34" ht="18" customHeight="1" x14ac:dyDescent="0.3">
      <c r="A816" s="451" t="str">
        <f>HYPERLINK("http://sdlegislature.gov/Rules/DisplayRule.aspx?Rule=24:05:27:01.03","Configuration of Services
(24:05:27:01.03)")</f>
        <v>Configuration of Services
(24:05:27:01.03)</v>
      </c>
      <c r="B816" s="452"/>
      <c r="C816" s="452"/>
      <c r="D816" s="452"/>
      <c r="E816" s="452"/>
      <c r="F816" s="453"/>
      <c r="G816" s="489" t="s">
        <v>277</v>
      </c>
      <c r="H816" s="496"/>
      <c r="I816" s="496"/>
      <c r="J816" s="492"/>
      <c r="K816" s="493"/>
      <c r="L816" s="493"/>
      <c r="M816" s="493"/>
      <c r="N816" s="493"/>
      <c r="O816" s="493"/>
      <c r="P816" s="493"/>
      <c r="Q816" s="494"/>
      <c r="R816" s="807"/>
      <c r="S816" s="32"/>
      <c r="T816" s="33"/>
      <c r="U816" s="33"/>
      <c r="V816" s="34"/>
      <c r="W816" s="402"/>
      <c r="X816" s="403"/>
      <c r="Y816" s="403"/>
      <c r="Z816" s="361"/>
      <c r="AA816" s="362"/>
      <c r="AB816" s="363"/>
      <c r="AC816" s="176"/>
      <c r="AD816" s="176"/>
      <c r="AE816" s="176"/>
      <c r="AF816" s="176"/>
      <c r="AG816" s="176"/>
      <c r="AH816" s="176"/>
    </row>
    <row r="817" spans="1:34" ht="10.5" customHeight="1" x14ac:dyDescent="0.3">
      <c r="A817" s="454"/>
      <c r="B817" s="455"/>
      <c r="C817" s="455"/>
      <c r="D817" s="455"/>
      <c r="E817" s="455"/>
      <c r="F817" s="456"/>
      <c r="G817" s="429"/>
      <c r="H817" s="486"/>
      <c r="I817" s="486"/>
      <c r="J817" s="486"/>
      <c r="K817" s="486"/>
      <c r="L817" s="486"/>
      <c r="M817" s="486"/>
      <c r="N817" s="486"/>
      <c r="O817" s="486"/>
      <c r="P817" s="486"/>
      <c r="Q817" s="487"/>
      <c r="R817" s="661"/>
      <c r="S817" s="153"/>
      <c r="T817" s="97"/>
      <c r="U817" s="97"/>
      <c r="V817" s="98"/>
      <c r="W817" s="402"/>
      <c r="X817" s="403"/>
      <c r="Y817" s="403"/>
      <c r="Z817" s="364"/>
      <c r="AA817" s="365"/>
      <c r="AB817" s="366"/>
      <c r="AC817" s="176"/>
      <c r="AD817" s="176"/>
      <c r="AE817" s="176"/>
      <c r="AF817" s="176"/>
      <c r="AG817" s="176"/>
      <c r="AH817" s="176"/>
    </row>
    <row r="818" spans="1:34" ht="10.5" customHeight="1" x14ac:dyDescent="0.3">
      <c r="A818" s="454"/>
      <c r="B818" s="455"/>
      <c r="C818" s="455"/>
      <c r="D818" s="455"/>
      <c r="E818" s="455"/>
      <c r="F818" s="456"/>
      <c r="G818" s="220"/>
      <c r="H818" s="105"/>
      <c r="I818" s="224"/>
      <c r="J818" s="224"/>
      <c r="K818" s="224"/>
      <c r="L818" s="224"/>
      <c r="M818" s="224"/>
      <c r="N818" s="224"/>
      <c r="O818" s="224"/>
      <c r="P818" s="227"/>
      <c r="Q818" s="221"/>
      <c r="R818" s="661"/>
      <c r="S818" s="153"/>
      <c r="T818" s="97"/>
      <c r="U818" s="97"/>
      <c r="V818" s="98"/>
      <c r="W818" s="402"/>
      <c r="X818" s="403"/>
      <c r="Y818" s="403"/>
      <c r="Z818" s="364"/>
      <c r="AA818" s="365"/>
      <c r="AB818" s="366"/>
      <c r="AC818" s="176"/>
      <c r="AD818" s="176"/>
      <c r="AE818" s="176"/>
      <c r="AF818" s="176"/>
      <c r="AG818" s="176"/>
      <c r="AH818" s="176"/>
    </row>
    <row r="819" spans="1:34" ht="18" customHeight="1" x14ac:dyDescent="0.3">
      <c r="A819" s="454"/>
      <c r="B819" s="455"/>
      <c r="C819" s="455"/>
      <c r="D819" s="455"/>
      <c r="E819" s="455"/>
      <c r="F819" s="456"/>
      <c r="G819" s="220"/>
      <c r="H819" s="233"/>
      <c r="I819" s="488" t="s">
        <v>212</v>
      </c>
      <c r="J819" s="495"/>
      <c r="K819" s="495"/>
      <c r="L819" s="495"/>
      <c r="M819" s="222"/>
      <c r="N819" s="384" t="s">
        <v>68</v>
      </c>
      <c r="O819" s="386"/>
      <c r="P819" s="243"/>
      <c r="Q819" s="221"/>
      <c r="R819" s="661"/>
      <c r="S819" s="153"/>
      <c r="T819" s="97"/>
      <c r="U819" s="97"/>
      <c r="V819" s="98"/>
      <c r="W819" s="402"/>
      <c r="X819" s="403"/>
      <c r="Y819" s="403"/>
      <c r="Z819" s="364"/>
      <c r="AA819" s="365"/>
      <c r="AB819" s="366"/>
      <c r="AC819" s="176"/>
      <c r="AD819" s="176"/>
      <c r="AE819" s="176"/>
      <c r="AF819" s="176"/>
      <c r="AG819" s="176"/>
      <c r="AH819" s="176"/>
    </row>
    <row r="820" spans="1:34" ht="10.5" customHeight="1" x14ac:dyDescent="0.3">
      <c r="A820" s="454"/>
      <c r="B820" s="455"/>
      <c r="C820" s="455"/>
      <c r="D820" s="455"/>
      <c r="E820" s="455"/>
      <c r="F820" s="456"/>
      <c r="G820" s="220"/>
      <c r="H820" s="225"/>
      <c r="I820" s="217"/>
      <c r="J820" s="217"/>
      <c r="K820" s="217"/>
      <c r="L820" s="217"/>
      <c r="M820" s="217"/>
      <c r="N820" s="217"/>
      <c r="O820" s="217"/>
      <c r="P820" s="235"/>
      <c r="Q820" s="221"/>
      <c r="R820" s="661"/>
      <c r="S820" s="153"/>
      <c r="T820" s="97"/>
      <c r="U820" s="97"/>
      <c r="V820" s="98"/>
      <c r="W820" s="402"/>
      <c r="X820" s="403"/>
      <c r="Y820" s="403"/>
      <c r="Z820" s="364"/>
      <c r="AA820" s="365"/>
      <c r="AB820" s="366"/>
      <c r="AC820" s="176"/>
      <c r="AD820" s="176"/>
      <c r="AE820" s="176"/>
      <c r="AF820" s="176"/>
      <c r="AG820" s="176"/>
      <c r="AH820" s="176"/>
    </row>
    <row r="821" spans="1:34" ht="10.5" customHeight="1" x14ac:dyDescent="0.3">
      <c r="A821" s="454"/>
      <c r="B821" s="455"/>
      <c r="C821" s="455"/>
      <c r="D821" s="455"/>
      <c r="E821" s="455"/>
      <c r="F821" s="456"/>
      <c r="G821" s="220"/>
      <c r="H821" s="216"/>
      <c r="I821" s="216"/>
      <c r="J821" s="216"/>
      <c r="K821" s="216"/>
      <c r="L821" s="216"/>
      <c r="M821" s="216"/>
      <c r="N821" s="216"/>
      <c r="O821" s="216"/>
      <c r="P821" s="216"/>
      <c r="Q821" s="221"/>
      <c r="R821" s="661"/>
      <c r="S821" s="153"/>
      <c r="T821" s="97"/>
      <c r="U821" s="97"/>
      <c r="V821" s="98"/>
      <c r="W821" s="402"/>
      <c r="X821" s="403"/>
      <c r="Y821" s="403"/>
      <c r="Z821" s="364"/>
      <c r="AA821" s="365"/>
      <c r="AB821" s="366"/>
      <c r="AC821" s="176"/>
      <c r="AD821" s="176"/>
      <c r="AE821" s="176"/>
      <c r="AF821" s="176"/>
      <c r="AG821" s="176"/>
      <c r="AH821" s="176"/>
    </row>
    <row r="822" spans="1:34" ht="10.5" customHeight="1" x14ac:dyDescent="0.3">
      <c r="A822" s="454"/>
      <c r="B822" s="455"/>
      <c r="C822" s="455"/>
      <c r="D822" s="455"/>
      <c r="E822" s="455"/>
      <c r="F822" s="456"/>
      <c r="G822" s="220"/>
      <c r="H822" s="105"/>
      <c r="I822" s="224"/>
      <c r="J822" s="224"/>
      <c r="K822" s="224"/>
      <c r="L822" s="224"/>
      <c r="M822" s="224"/>
      <c r="N822" s="224"/>
      <c r="O822" s="224"/>
      <c r="P822" s="227"/>
      <c r="Q822" s="221"/>
      <c r="R822" s="661"/>
      <c r="S822" s="153"/>
      <c r="T822" s="97"/>
      <c r="U822" s="97"/>
      <c r="V822" s="98"/>
      <c r="W822" s="402"/>
      <c r="X822" s="403"/>
      <c r="Y822" s="403"/>
      <c r="Z822" s="364"/>
      <c r="AA822" s="365"/>
      <c r="AB822" s="366"/>
      <c r="AC822" s="176"/>
      <c r="AD822" s="176"/>
      <c r="AE822" s="176"/>
      <c r="AF822" s="176"/>
      <c r="AG822" s="176"/>
      <c r="AH822" s="176"/>
    </row>
    <row r="823" spans="1:34" ht="18" customHeight="1" x14ac:dyDescent="0.3">
      <c r="A823" s="454"/>
      <c r="B823" s="455"/>
      <c r="C823" s="455"/>
      <c r="D823" s="455"/>
      <c r="E823" s="455"/>
      <c r="F823" s="456"/>
      <c r="G823" s="220"/>
      <c r="H823" s="233"/>
      <c r="I823" s="488" t="s">
        <v>211</v>
      </c>
      <c r="J823" s="488"/>
      <c r="K823" s="488"/>
      <c r="L823" s="488"/>
      <c r="M823" s="222"/>
      <c r="N823" s="384" t="s">
        <v>68</v>
      </c>
      <c r="O823" s="386"/>
      <c r="P823" s="243"/>
      <c r="Q823" s="221"/>
      <c r="R823" s="661"/>
      <c r="S823" s="43"/>
      <c r="T823" s="370" t="s">
        <v>68</v>
      </c>
      <c r="U823" s="371"/>
      <c r="V823" s="50"/>
      <c r="W823" s="402"/>
      <c r="X823" s="403"/>
      <c r="Y823" s="403"/>
      <c r="Z823" s="364"/>
      <c r="AA823" s="365"/>
      <c r="AB823" s="366"/>
      <c r="AC823" s="176"/>
      <c r="AD823" s="176"/>
      <c r="AE823" s="176" t="str">
        <f>T823</f>
        <v>Select</v>
      </c>
      <c r="AF823" s="176" t="str">
        <f>T823</f>
        <v>Select</v>
      </c>
      <c r="AG823" s="176"/>
      <c r="AH823" s="176"/>
    </row>
    <row r="824" spans="1:34" ht="10.5" customHeight="1" x14ac:dyDescent="0.3">
      <c r="A824" s="454"/>
      <c r="B824" s="455"/>
      <c r="C824" s="455"/>
      <c r="D824" s="455"/>
      <c r="E824" s="455"/>
      <c r="F824" s="456"/>
      <c r="G824" s="220"/>
      <c r="H824" s="225"/>
      <c r="I824" s="217"/>
      <c r="J824" s="217"/>
      <c r="K824" s="217"/>
      <c r="L824" s="217"/>
      <c r="M824" s="217"/>
      <c r="N824" s="217"/>
      <c r="O824" s="217"/>
      <c r="P824" s="235"/>
      <c r="Q824" s="221"/>
      <c r="R824" s="661"/>
      <c r="S824" s="153"/>
      <c r="T824" s="97"/>
      <c r="U824" s="97"/>
      <c r="V824" s="98"/>
      <c r="W824" s="402"/>
      <c r="X824" s="403"/>
      <c r="Y824" s="403"/>
      <c r="Z824" s="364"/>
      <c r="AA824" s="365"/>
      <c r="AB824" s="366"/>
      <c r="AC824" s="176"/>
      <c r="AD824" s="176"/>
      <c r="AE824" s="176"/>
      <c r="AF824" s="176"/>
      <c r="AG824" s="176"/>
      <c r="AH824" s="176"/>
    </row>
    <row r="825" spans="1:34" ht="10.5" customHeight="1" x14ac:dyDescent="0.3">
      <c r="A825" s="454"/>
      <c r="B825" s="455"/>
      <c r="C825" s="455"/>
      <c r="D825" s="455"/>
      <c r="E825" s="455"/>
      <c r="F825" s="456"/>
      <c r="G825" s="220"/>
      <c r="H825" s="216"/>
      <c r="I825" s="216"/>
      <c r="J825" s="216"/>
      <c r="K825" s="216"/>
      <c r="L825" s="216"/>
      <c r="M825" s="216"/>
      <c r="N825" s="216"/>
      <c r="O825" s="216"/>
      <c r="P825" s="216"/>
      <c r="Q825" s="221"/>
      <c r="R825" s="661"/>
      <c r="S825" s="153"/>
      <c r="T825" s="97"/>
      <c r="U825" s="97"/>
      <c r="V825" s="98"/>
      <c r="W825" s="402"/>
      <c r="X825" s="403"/>
      <c r="Y825" s="403"/>
      <c r="Z825" s="364"/>
      <c r="AA825" s="365"/>
      <c r="AB825" s="366"/>
      <c r="AC825" s="176"/>
      <c r="AD825" s="176"/>
      <c r="AE825" s="176"/>
      <c r="AF825" s="176"/>
      <c r="AG825" s="176"/>
      <c r="AH825" s="176"/>
    </row>
    <row r="826" spans="1:34" ht="10.5" customHeight="1" x14ac:dyDescent="0.3">
      <c r="A826" s="454"/>
      <c r="B826" s="455"/>
      <c r="C826" s="455"/>
      <c r="D826" s="455"/>
      <c r="E826" s="455"/>
      <c r="F826" s="456"/>
      <c r="G826" s="220"/>
      <c r="H826" s="105"/>
      <c r="I826" s="224"/>
      <c r="J826" s="224"/>
      <c r="K826" s="224"/>
      <c r="L826" s="224"/>
      <c r="M826" s="224"/>
      <c r="N826" s="224"/>
      <c r="O826" s="224"/>
      <c r="P826" s="227"/>
      <c r="Q826" s="221"/>
      <c r="R826" s="661"/>
      <c r="S826" s="153"/>
      <c r="T826" s="97"/>
      <c r="U826" s="97"/>
      <c r="V826" s="98"/>
      <c r="W826" s="402"/>
      <c r="X826" s="403"/>
      <c r="Y826" s="403"/>
      <c r="Z826" s="364"/>
      <c r="AA826" s="365"/>
      <c r="AB826" s="366"/>
      <c r="AC826" s="176"/>
      <c r="AD826" s="176"/>
      <c r="AE826" s="176"/>
      <c r="AF826" s="176"/>
      <c r="AG826" s="176"/>
      <c r="AH826" s="176"/>
    </row>
    <row r="827" spans="1:34" ht="18" customHeight="1" x14ac:dyDescent="0.3">
      <c r="A827" s="454"/>
      <c r="B827" s="455"/>
      <c r="C827" s="455"/>
      <c r="D827" s="455"/>
      <c r="E827" s="455"/>
      <c r="F827" s="456"/>
      <c r="G827" s="220"/>
      <c r="H827" s="233"/>
      <c r="I827" s="488" t="s">
        <v>213</v>
      </c>
      <c r="J827" s="495"/>
      <c r="K827" s="495"/>
      <c r="L827" s="495"/>
      <c r="M827" s="222"/>
      <c r="N827" s="384" t="s">
        <v>68</v>
      </c>
      <c r="O827" s="386"/>
      <c r="P827" s="243"/>
      <c r="Q827" s="221"/>
      <c r="R827" s="661"/>
      <c r="S827" s="153"/>
      <c r="T827" s="97"/>
      <c r="U827" s="97"/>
      <c r="V827" s="98"/>
      <c r="W827" s="402"/>
      <c r="X827" s="403"/>
      <c r="Y827" s="403"/>
      <c r="Z827" s="364"/>
      <c r="AA827" s="365"/>
      <c r="AB827" s="366"/>
      <c r="AC827" s="176"/>
      <c r="AD827" s="176"/>
      <c r="AE827" s="176"/>
      <c r="AF827" s="176"/>
      <c r="AG827" s="176"/>
      <c r="AH827" s="176"/>
    </row>
    <row r="828" spans="1:34" ht="10.5" customHeight="1" x14ac:dyDescent="0.3">
      <c r="A828" s="454"/>
      <c r="B828" s="455"/>
      <c r="C828" s="455"/>
      <c r="D828" s="455"/>
      <c r="E828" s="455"/>
      <c r="F828" s="456"/>
      <c r="G828" s="220"/>
      <c r="H828" s="225"/>
      <c r="I828" s="217"/>
      <c r="J828" s="217"/>
      <c r="K828" s="217"/>
      <c r="L828" s="217"/>
      <c r="M828" s="217"/>
      <c r="N828" s="217"/>
      <c r="O828" s="217"/>
      <c r="P828" s="235"/>
      <c r="Q828" s="221"/>
      <c r="R828" s="661"/>
      <c r="S828" s="153"/>
      <c r="T828" s="97"/>
      <c r="U828" s="97"/>
      <c r="V828" s="98"/>
      <c r="W828" s="402"/>
      <c r="X828" s="403"/>
      <c r="Y828" s="403"/>
      <c r="Z828" s="364"/>
      <c r="AA828" s="365"/>
      <c r="AB828" s="366"/>
      <c r="AC828" s="176"/>
      <c r="AD828" s="176"/>
      <c r="AE828" s="176"/>
      <c r="AF828" s="176"/>
      <c r="AG828" s="176"/>
      <c r="AH828" s="176"/>
    </row>
    <row r="829" spans="1:34" ht="10.5" customHeight="1" x14ac:dyDescent="0.3">
      <c r="A829" s="454"/>
      <c r="B829" s="455"/>
      <c r="C829" s="455"/>
      <c r="D829" s="455"/>
      <c r="E829" s="455"/>
      <c r="F829" s="456"/>
      <c r="G829" s="212"/>
      <c r="H829" s="213"/>
      <c r="I829" s="213"/>
      <c r="J829" s="213"/>
      <c r="K829" s="213"/>
      <c r="L829" s="213"/>
      <c r="M829" s="213"/>
      <c r="N829" s="213"/>
      <c r="O829" s="213"/>
      <c r="P829" s="213"/>
      <c r="Q829" s="214"/>
      <c r="R829" s="661"/>
      <c r="S829" s="35"/>
      <c r="T829" s="36"/>
      <c r="U829" s="36"/>
      <c r="V829" s="37"/>
      <c r="W829" s="402"/>
      <c r="X829" s="403"/>
      <c r="Y829" s="403"/>
      <c r="Z829" s="364"/>
      <c r="AA829" s="365"/>
      <c r="AB829" s="366"/>
      <c r="AC829" s="176"/>
      <c r="AD829" s="176"/>
      <c r="AE829" s="176"/>
      <c r="AF829" s="176"/>
      <c r="AG829" s="176"/>
      <c r="AH829" s="176"/>
    </row>
    <row r="830" spans="1:34" ht="18" customHeight="1" x14ac:dyDescent="0.3">
      <c r="A830" s="454"/>
      <c r="B830" s="455"/>
      <c r="C830" s="455"/>
      <c r="D830" s="455"/>
      <c r="E830" s="455"/>
      <c r="F830" s="456"/>
      <c r="G830" s="489" t="s">
        <v>277</v>
      </c>
      <c r="H830" s="496"/>
      <c r="I830" s="496"/>
      <c r="J830" s="492"/>
      <c r="K830" s="493"/>
      <c r="L830" s="493"/>
      <c r="M830" s="493"/>
      <c r="N830" s="493"/>
      <c r="O830" s="493"/>
      <c r="P830" s="493"/>
      <c r="Q830" s="494"/>
      <c r="R830" s="661"/>
      <c r="S830" s="32"/>
      <c r="T830" s="33"/>
      <c r="U830" s="33"/>
      <c r="V830" s="34"/>
      <c r="W830" s="402"/>
      <c r="X830" s="403"/>
      <c r="Y830" s="403"/>
      <c r="Z830" s="364"/>
      <c r="AA830" s="365"/>
      <c r="AB830" s="366"/>
      <c r="AC830" s="176"/>
      <c r="AD830" s="176"/>
      <c r="AE830" s="176"/>
      <c r="AF830" s="176"/>
      <c r="AG830" s="176"/>
      <c r="AH830" s="176"/>
    </row>
    <row r="831" spans="1:34" ht="10.5" customHeight="1" x14ac:dyDescent="0.3">
      <c r="A831" s="454"/>
      <c r="B831" s="455"/>
      <c r="C831" s="455"/>
      <c r="D831" s="455"/>
      <c r="E831" s="455"/>
      <c r="F831" s="456"/>
      <c r="G831" s="429"/>
      <c r="H831" s="486"/>
      <c r="I831" s="486"/>
      <c r="J831" s="486"/>
      <c r="K831" s="486"/>
      <c r="L831" s="486"/>
      <c r="M831" s="486"/>
      <c r="N831" s="486"/>
      <c r="O831" s="486"/>
      <c r="P831" s="486"/>
      <c r="Q831" s="487"/>
      <c r="R831" s="661"/>
      <c r="S831" s="153"/>
      <c r="T831" s="97"/>
      <c r="U831" s="97"/>
      <c r="V831" s="98"/>
      <c r="W831" s="402"/>
      <c r="X831" s="403"/>
      <c r="Y831" s="403"/>
      <c r="Z831" s="364"/>
      <c r="AA831" s="365"/>
      <c r="AB831" s="366"/>
      <c r="AC831" s="176"/>
      <c r="AD831" s="176"/>
      <c r="AE831" s="176"/>
      <c r="AF831" s="176"/>
      <c r="AG831" s="176"/>
      <c r="AH831" s="176"/>
    </row>
    <row r="832" spans="1:34" ht="10.5" customHeight="1" x14ac:dyDescent="0.3">
      <c r="A832" s="454"/>
      <c r="B832" s="455"/>
      <c r="C832" s="455"/>
      <c r="D832" s="455"/>
      <c r="E832" s="455"/>
      <c r="F832" s="456"/>
      <c r="G832" s="220"/>
      <c r="H832" s="105"/>
      <c r="I832" s="224"/>
      <c r="J832" s="224"/>
      <c r="K832" s="224"/>
      <c r="L832" s="224"/>
      <c r="M832" s="224"/>
      <c r="N832" s="224"/>
      <c r="O832" s="224"/>
      <c r="P832" s="227"/>
      <c r="Q832" s="221"/>
      <c r="R832" s="661"/>
      <c r="S832" s="153"/>
      <c r="T832" s="97"/>
      <c r="U832" s="97"/>
      <c r="V832" s="98"/>
      <c r="W832" s="402"/>
      <c r="X832" s="403"/>
      <c r="Y832" s="403"/>
      <c r="Z832" s="364"/>
      <c r="AA832" s="365"/>
      <c r="AB832" s="366"/>
      <c r="AC832" s="176"/>
      <c r="AD832" s="176"/>
      <c r="AE832" s="176"/>
      <c r="AF832" s="176"/>
      <c r="AG832" s="176"/>
      <c r="AH832" s="176"/>
    </row>
    <row r="833" spans="1:34" ht="18" customHeight="1" x14ac:dyDescent="0.3">
      <c r="A833" s="454"/>
      <c r="B833" s="455"/>
      <c r="C833" s="455"/>
      <c r="D833" s="455"/>
      <c r="E833" s="455"/>
      <c r="F833" s="456"/>
      <c r="G833" s="220"/>
      <c r="H833" s="233"/>
      <c r="I833" s="488" t="s">
        <v>212</v>
      </c>
      <c r="J833" s="495"/>
      <c r="K833" s="495"/>
      <c r="L833" s="495"/>
      <c r="M833" s="222"/>
      <c r="N833" s="384" t="s">
        <v>68</v>
      </c>
      <c r="O833" s="386"/>
      <c r="P833" s="243"/>
      <c r="Q833" s="221"/>
      <c r="R833" s="661"/>
      <c r="S833" s="153"/>
      <c r="T833" s="97"/>
      <c r="U833" s="97"/>
      <c r="V833" s="98"/>
      <c r="W833" s="402"/>
      <c r="X833" s="403"/>
      <c r="Y833" s="403"/>
      <c r="Z833" s="364"/>
      <c r="AA833" s="365"/>
      <c r="AB833" s="366"/>
      <c r="AC833" s="176"/>
      <c r="AD833" s="176"/>
      <c r="AE833" s="176"/>
      <c r="AF833" s="176"/>
      <c r="AG833" s="176"/>
      <c r="AH833" s="176"/>
    </row>
    <row r="834" spans="1:34" ht="10.5" customHeight="1" x14ac:dyDescent="0.3">
      <c r="A834" s="454"/>
      <c r="B834" s="455"/>
      <c r="C834" s="455"/>
      <c r="D834" s="455"/>
      <c r="E834" s="455"/>
      <c r="F834" s="456"/>
      <c r="G834" s="220"/>
      <c r="H834" s="225"/>
      <c r="I834" s="217"/>
      <c r="J834" s="217"/>
      <c r="K834" s="217"/>
      <c r="L834" s="217"/>
      <c r="M834" s="217"/>
      <c r="N834" s="217"/>
      <c r="O834" s="217"/>
      <c r="P834" s="235"/>
      <c r="Q834" s="221"/>
      <c r="R834" s="661"/>
      <c r="S834" s="153"/>
      <c r="T834" s="97"/>
      <c r="U834" s="97"/>
      <c r="V834" s="98"/>
      <c r="W834" s="402"/>
      <c r="X834" s="403"/>
      <c r="Y834" s="403"/>
      <c r="Z834" s="364"/>
      <c r="AA834" s="365"/>
      <c r="AB834" s="366"/>
      <c r="AC834" s="176"/>
      <c r="AD834" s="176"/>
      <c r="AE834" s="176"/>
      <c r="AF834" s="176"/>
      <c r="AG834" s="176"/>
      <c r="AH834" s="176"/>
    </row>
    <row r="835" spans="1:34" ht="10.5" customHeight="1" x14ac:dyDescent="0.3">
      <c r="A835" s="454"/>
      <c r="B835" s="455"/>
      <c r="C835" s="455"/>
      <c r="D835" s="455"/>
      <c r="E835" s="455"/>
      <c r="F835" s="456"/>
      <c r="G835" s="220"/>
      <c r="H835" s="216"/>
      <c r="I835" s="216"/>
      <c r="J835" s="216"/>
      <c r="K835" s="216"/>
      <c r="L835" s="216"/>
      <c r="M835" s="216"/>
      <c r="N835" s="216"/>
      <c r="O835" s="216"/>
      <c r="P835" s="216"/>
      <c r="Q835" s="221"/>
      <c r="R835" s="661"/>
      <c r="S835" s="153"/>
      <c r="T835" s="97"/>
      <c r="U835" s="97"/>
      <c r="V835" s="98"/>
      <c r="W835" s="402"/>
      <c r="X835" s="403"/>
      <c r="Y835" s="403"/>
      <c r="Z835" s="364"/>
      <c r="AA835" s="365"/>
      <c r="AB835" s="366"/>
      <c r="AC835" s="176"/>
      <c r="AD835" s="176"/>
      <c r="AE835" s="176"/>
      <c r="AF835" s="176"/>
      <c r="AG835" s="176"/>
      <c r="AH835" s="176"/>
    </row>
    <row r="836" spans="1:34" ht="10.5" customHeight="1" x14ac:dyDescent="0.3">
      <c r="A836" s="454"/>
      <c r="B836" s="455"/>
      <c r="C836" s="455"/>
      <c r="D836" s="455"/>
      <c r="E836" s="455"/>
      <c r="F836" s="456"/>
      <c r="G836" s="220"/>
      <c r="H836" s="105"/>
      <c r="I836" s="224"/>
      <c r="J836" s="224"/>
      <c r="K836" s="224"/>
      <c r="L836" s="224"/>
      <c r="M836" s="224"/>
      <c r="N836" s="224"/>
      <c r="O836" s="224"/>
      <c r="P836" s="227"/>
      <c r="Q836" s="221"/>
      <c r="R836" s="661"/>
      <c r="S836" s="153"/>
      <c r="T836" s="97"/>
      <c r="U836" s="97"/>
      <c r="V836" s="98"/>
      <c r="W836" s="402"/>
      <c r="X836" s="403"/>
      <c r="Y836" s="403"/>
      <c r="Z836" s="364"/>
      <c r="AA836" s="365"/>
      <c r="AB836" s="366"/>
      <c r="AC836" s="176"/>
      <c r="AD836" s="176"/>
      <c r="AE836" s="176"/>
      <c r="AF836" s="176"/>
      <c r="AG836" s="176"/>
      <c r="AH836" s="176"/>
    </row>
    <row r="837" spans="1:34" ht="18" customHeight="1" x14ac:dyDescent="0.3">
      <c r="A837" s="454"/>
      <c r="B837" s="455"/>
      <c r="C837" s="455"/>
      <c r="D837" s="455"/>
      <c r="E837" s="455"/>
      <c r="F837" s="456"/>
      <c r="G837" s="220"/>
      <c r="H837" s="233"/>
      <c r="I837" s="488" t="s">
        <v>211</v>
      </c>
      <c r="J837" s="488"/>
      <c r="K837" s="488"/>
      <c r="L837" s="488"/>
      <c r="M837" s="222"/>
      <c r="N837" s="384" t="s">
        <v>68</v>
      </c>
      <c r="O837" s="386"/>
      <c r="P837" s="243"/>
      <c r="Q837" s="221"/>
      <c r="R837" s="661"/>
      <c r="S837" s="43"/>
      <c r="T837" s="370" t="s">
        <v>68</v>
      </c>
      <c r="U837" s="371"/>
      <c r="V837" s="50"/>
      <c r="W837" s="402"/>
      <c r="X837" s="403"/>
      <c r="Y837" s="403"/>
      <c r="Z837" s="364"/>
      <c r="AA837" s="365"/>
      <c r="AB837" s="366"/>
      <c r="AC837" s="176"/>
      <c r="AD837" s="176"/>
      <c r="AE837" s="176" t="str">
        <f>T837</f>
        <v>Select</v>
      </c>
      <c r="AF837" s="176" t="str">
        <f>T837</f>
        <v>Select</v>
      </c>
      <c r="AG837" s="176"/>
      <c r="AH837" s="176"/>
    </row>
    <row r="838" spans="1:34" ht="10.5" customHeight="1" x14ac:dyDescent="0.3">
      <c r="A838" s="454"/>
      <c r="B838" s="455"/>
      <c r="C838" s="455"/>
      <c r="D838" s="455"/>
      <c r="E838" s="455"/>
      <c r="F838" s="456"/>
      <c r="G838" s="220"/>
      <c r="H838" s="225"/>
      <c r="I838" s="217"/>
      <c r="J838" s="217"/>
      <c r="K838" s="217"/>
      <c r="L838" s="217"/>
      <c r="M838" s="217"/>
      <c r="N838" s="217"/>
      <c r="O838" s="217"/>
      <c r="P838" s="235"/>
      <c r="Q838" s="221"/>
      <c r="R838" s="661"/>
      <c r="S838" s="153"/>
      <c r="T838" s="97"/>
      <c r="U838" s="97"/>
      <c r="V838" s="98"/>
      <c r="W838" s="402"/>
      <c r="X838" s="403"/>
      <c r="Y838" s="403"/>
      <c r="Z838" s="364"/>
      <c r="AA838" s="365"/>
      <c r="AB838" s="366"/>
      <c r="AC838" s="176"/>
      <c r="AD838" s="176"/>
      <c r="AE838" s="176"/>
      <c r="AF838" s="176"/>
      <c r="AG838" s="176"/>
      <c r="AH838" s="176"/>
    </row>
    <row r="839" spans="1:34" ht="10.5" customHeight="1" x14ac:dyDescent="0.3">
      <c r="A839" s="454"/>
      <c r="B839" s="455"/>
      <c r="C839" s="455"/>
      <c r="D839" s="455"/>
      <c r="E839" s="455"/>
      <c r="F839" s="456"/>
      <c r="G839" s="220"/>
      <c r="H839" s="216"/>
      <c r="I839" s="216"/>
      <c r="J839" s="216"/>
      <c r="K839" s="216"/>
      <c r="L839" s="216"/>
      <c r="M839" s="216"/>
      <c r="N839" s="216"/>
      <c r="O839" s="216"/>
      <c r="P839" s="216"/>
      <c r="Q839" s="221"/>
      <c r="R839" s="661"/>
      <c r="S839" s="153"/>
      <c r="T839" s="97"/>
      <c r="U839" s="97"/>
      <c r="V839" s="98"/>
      <c r="W839" s="402"/>
      <c r="X839" s="403"/>
      <c r="Y839" s="403"/>
      <c r="Z839" s="364"/>
      <c r="AA839" s="365"/>
      <c r="AB839" s="366"/>
      <c r="AC839" s="176"/>
      <c r="AD839" s="176"/>
      <c r="AE839" s="176"/>
      <c r="AF839" s="176"/>
      <c r="AG839" s="176"/>
      <c r="AH839" s="176"/>
    </row>
    <row r="840" spans="1:34" ht="10.5" customHeight="1" x14ac:dyDescent="0.3">
      <c r="A840" s="454"/>
      <c r="B840" s="455"/>
      <c r="C840" s="455"/>
      <c r="D840" s="455"/>
      <c r="E840" s="455"/>
      <c r="F840" s="456"/>
      <c r="G840" s="220"/>
      <c r="H840" s="105"/>
      <c r="I840" s="224"/>
      <c r="J840" s="224"/>
      <c r="K840" s="224"/>
      <c r="L840" s="224"/>
      <c r="M840" s="224"/>
      <c r="N840" s="224"/>
      <c r="O840" s="224"/>
      <c r="P840" s="227"/>
      <c r="Q840" s="221"/>
      <c r="R840" s="661"/>
      <c r="S840" s="153"/>
      <c r="T840" s="97"/>
      <c r="U840" s="97"/>
      <c r="V840" s="98"/>
      <c r="W840" s="402"/>
      <c r="X840" s="403"/>
      <c r="Y840" s="403"/>
      <c r="Z840" s="364"/>
      <c r="AA840" s="365"/>
      <c r="AB840" s="366"/>
      <c r="AC840" s="176"/>
      <c r="AD840" s="176"/>
      <c r="AE840" s="176"/>
      <c r="AF840" s="176"/>
      <c r="AG840" s="176"/>
      <c r="AH840" s="176"/>
    </row>
    <row r="841" spans="1:34" ht="18" customHeight="1" x14ac:dyDescent="0.3">
      <c r="A841" s="454"/>
      <c r="B841" s="455"/>
      <c r="C841" s="455"/>
      <c r="D841" s="455"/>
      <c r="E841" s="455"/>
      <c r="F841" s="456"/>
      <c r="G841" s="220"/>
      <c r="H841" s="233"/>
      <c r="I841" s="488" t="s">
        <v>213</v>
      </c>
      <c r="J841" s="495"/>
      <c r="K841" s="495"/>
      <c r="L841" s="495"/>
      <c r="M841" s="222"/>
      <c r="N841" s="384" t="s">
        <v>68</v>
      </c>
      <c r="O841" s="386"/>
      <c r="P841" s="243"/>
      <c r="Q841" s="221"/>
      <c r="R841" s="661"/>
      <c r="S841" s="153"/>
      <c r="T841" s="97"/>
      <c r="U841" s="97"/>
      <c r="V841" s="98"/>
      <c r="W841" s="402"/>
      <c r="X841" s="403"/>
      <c r="Y841" s="403"/>
      <c r="Z841" s="364"/>
      <c r="AA841" s="365"/>
      <c r="AB841" s="366"/>
      <c r="AC841" s="176"/>
      <c r="AD841" s="176"/>
      <c r="AE841" s="176"/>
      <c r="AF841" s="176"/>
      <c r="AG841" s="176"/>
      <c r="AH841" s="176"/>
    </row>
    <row r="842" spans="1:34" ht="10.5" customHeight="1" x14ac:dyDescent="0.3">
      <c r="A842" s="454"/>
      <c r="B842" s="455"/>
      <c r="C842" s="455"/>
      <c r="D842" s="455"/>
      <c r="E842" s="455"/>
      <c r="F842" s="456"/>
      <c r="G842" s="220"/>
      <c r="H842" s="225"/>
      <c r="I842" s="217"/>
      <c r="J842" s="217"/>
      <c r="K842" s="217"/>
      <c r="L842" s="217"/>
      <c r="M842" s="217"/>
      <c r="N842" s="217"/>
      <c r="O842" s="217"/>
      <c r="P842" s="235"/>
      <c r="Q842" s="221"/>
      <c r="R842" s="661"/>
      <c r="S842" s="153"/>
      <c r="T842" s="97"/>
      <c r="U842" s="97"/>
      <c r="V842" s="98"/>
      <c r="W842" s="402"/>
      <c r="X842" s="403"/>
      <c r="Y842" s="403"/>
      <c r="Z842" s="364"/>
      <c r="AA842" s="365"/>
      <c r="AB842" s="366"/>
      <c r="AC842" s="176"/>
      <c r="AD842" s="176"/>
      <c r="AE842" s="176"/>
      <c r="AF842" s="176"/>
      <c r="AG842" s="176"/>
      <c r="AH842" s="176"/>
    </row>
    <row r="843" spans="1:34" ht="10.5" customHeight="1" x14ac:dyDescent="0.3">
      <c r="A843" s="454"/>
      <c r="B843" s="455"/>
      <c r="C843" s="455"/>
      <c r="D843" s="455"/>
      <c r="E843" s="455"/>
      <c r="F843" s="456"/>
      <c r="G843" s="212"/>
      <c r="H843" s="213"/>
      <c r="I843" s="213"/>
      <c r="J843" s="213"/>
      <c r="K843" s="213"/>
      <c r="L843" s="213"/>
      <c r="M843" s="213"/>
      <c r="N843" s="213"/>
      <c r="O843" s="213"/>
      <c r="P843" s="213"/>
      <c r="Q843" s="214"/>
      <c r="R843" s="661"/>
      <c r="S843" s="35"/>
      <c r="T843" s="36"/>
      <c r="U843" s="36"/>
      <c r="V843" s="37"/>
      <c r="W843" s="402"/>
      <c r="X843" s="403"/>
      <c r="Y843" s="403"/>
      <c r="Z843" s="364"/>
      <c r="AA843" s="365"/>
      <c r="AB843" s="366"/>
      <c r="AC843" s="176"/>
      <c r="AD843" s="176"/>
      <c r="AE843" s="176"/>
      <c r="AF843" s="176"/>
      <c r="AG843" s="176"/>
      <c r="AH843" s="176"/>
    </row>
    <row r="844" spans="1:34" ht="18" customHeight="1" x14ac:dyDescent="0.3">
      <c r="A844" s="454"/>
      <c r="B844" s="455"/>
      <c r="C844" s="455"/>
      <c r="D844" s="455"/>
      <c r="E844" s="455"/>
      <c r="F844" s="456"/>
      <c r="G844" s="489" t="s">
        <v>277</v>
      </c>
      <c r="H844" s="496"/>
      <c r="I844" s="496"/>
      <c r="J844" s="492"/>
      <c r="K844" s="493"/>
      <c r="L844" s="493"/>
      <c r="M844" s="493"/>
      <c r="N844" s="493"/>
      <c r="O844" s="493"/>
      <c r="P844" s="493"/>
      <c r="Q844" s="494"/>
      <c r="R844" s="661"/>
      <c r="S844" s="32"/>
      <c r="T844" s="33"/>
      <c r="U844" s="33"/>
      <c r="V844" s="34"/>
      <c r="W844" s="402"/>
      <c r="X844" s="403"/>
      <c r="Y844" s="403"/>
      <c r="Z844" s="364"/>
      <c r="AA844" s="365"/>
      <c r="AB844" s="366"/>
      <c r="AC844" s="176"/>
      <c r="AD844" s="176"/>
      <c r="AE844" s="176"/>
      <c r="AF844" s="176"/>
      <c r="AG844" s="176"/>
      <c r="AH844" s="176"/>
    </row>
    <row r="845" spans="1:34" ht="10.5" customHeight="1" x14ac:dyDescent="0.3">
      <c r="A845" s="454"/>
      <c r="B845" s="455"/>
      <c r="C845" s="455"/>
      <c r="D845" s="455"/>
      <c r="E845" s="455"/>
      <c r="F845" s="456"/>
      <c r="G845" s="429"/>
      <c r="H845" s="486"/>
      <c r="I845" s="486"/>
      <c r="J845" s="486"/>
      <c r="K845" s="486"/>
      <c r="L845" s="486"/>
      <c r="M845" s="486"/>
      <c r="N845" s="486"/>
      <c r="O845" s="486"/>
      <c r="P845" s="486"/>
      <c r="Q845" s="487"/>
      <c r="R845" s="661"/>
      <c r="S845" s="153"/>
      <c r="T845" s="97"/>
      <c r="U845" s="97"/>
      <c r="V845" s="98"/>
      <c r="W845" s="402"/>
      <c r="X845" s="403"/>
      <c r="Y845" s="403"/>
      <c r="Z845" s="364"/>
      <c r="AA845" s="365"/>
      <c r="AB845" s="366"/>
      <c r="AC845" s="176"/>
      <c r="AD845" s="176"/>
      <c r="AE845" s="176"/>
      <c r="AF845" s="176"/>
      <c r="AG845" s="176"/>
      <c r="AH845" s="176"/>
    </row>
    <row r="846" spans="1:34" ht="10.5" customHeight="1" x14ac:dyDescent="0.3">
      <c r="A846" s="454"/>
      <c r="B846" s="455"/>
      <c r="C846" s="455"/>
      <c r="D846" s="455"/>
      <c r="E846" s="455"/>
      <c r="F846" s="456"/>
      <c r="G846" s="220"/>
      <c r="H846" s="105"/>
      <c r="I846" s="224"/>
      <c r="J846" s="224"/>
      <c r="K846" s="224"/>
      <c r="L846" s="224"/>
      <c r="M846" s="224"/>
      <c r="N846" s="224"/>
      <c r="O846" s="224"/>
      <c r="P846" s="227"/>
      <c r="Q846" s="221"/>
      <c r="R846" s="661"/>
      <c r="S846" s="153"/>
      <c r="T846" s="97"/>
      <c r="U846" s="97"/>
      <c r="V846" s="98"/>
      <c r="W846" s="402"/>
      <c r="X846" s="403"/>
      <c r="Y846" s="403"/>
      <c r="Z846" s="364"/>
      <c r="AA846" s="365"/>
      <c r="AB846" s="366"/>
      <c r="AC846" s="176"/>
      <c r="AD846" s="176"/>
      <c r="AE846" s="176"/>
      <c r="AF846" s="176"/>
      <c r="AG846" s="176"/>
      <c r="AH846" s="176"/>
    </row>
    <row r="847" spans="1:34" ht="18" customHeight="1" x14ac:dyDescent="0.3">
      <c r="A847" s="454"/>
      <c r="B847" s="455"/>
      <c r="C847" s="455"/>
      <c r="D847" s="455"/>
      <c r="E847" s="455"/>
      <c r="F847" s="456"/>
      <c r="G847" s="220"/>
      <c r="H847" s="233"/>
      <c r="I847" s="488" t="s">
        <v>212</v>
      </c>
      <c r="J847" s="495"/>
      <c r="K847" s="495"/>
      <c r="L847" s="495"/>
      <c r="M847" s="222"/>
      <c r="N847" s="384" t="s">
        <v>68</v>
      </c>
      <c r="O847" s="386"/>
      <c r="P847" s="243"/>
      <c r="Q847" s="221"/>
      <c r="R847" s="661"/>
      <c r="S847" s="153"/>
      <c r="T847" s="97"/>
      <c r="U847" s="97"/>
      <c r="V847" s="98"/>
      <c r="W847" s="402"/>
      <c r="X847" s="403"/>
      <c r="Y847" s="403"/>
      <c r="Z847" s="364"/>
      <c r="AA847" s="365"/>
      <c r="AB847" s="366"/>
      <c r="AC847" s="176"/>
      <c r="AD847" s="176"/>
      <c r="AE847" s="176"/>
      <c r="AF847" s="176"/>
      <c r="AG847" s="176"/>
      <c r="AH847" s="176"/>
    </row>
    <row r="848" spans="1:34" ht="10.5" customHeight="1" x14ac:dyDescent="0.3">
      <c r="A848" s="454"/>
      <c r="B848" s="455"/>
      <c r="C848" s="455"/>
      <c r="D848" s="455"/>
      <c r="E848" s="455"/>
      <c r="F848" s="456"/>
      <c r="G848" s="220"/>
      <c r="H848" s="225"/>
      <c r="I848" s="217"/>
      <c r="J848" s="217"/>
      <c r="K848" s="217"/>
      <c r="L848" s="217"/>
      <c r="M848" s="217"/>
      <c r="N848" s="217"/>
      <c r="O848" s="217"/>
      <c r="P848" s="235"/>
      <c r="Q848" s="221"/>
      <c r="R848" s="661"/>
      <c r="S848" s="153"/>
      <c r="T848" s="97"/>
      <c r="U848" s="97"/>
      <c r="V848" s="98"/>
      <c r="W848" s="402"/>
      <c r="X848" s="403"/>
      <c r="Y848" s="403"/>
      <c r="Z848" s="364"/>
      <c r="AA848" s="365"/>
      <c r="AB848" s="366"/>
      <c r="AC848" s="176"/>
      <c r="AD848" s="176"/>
      <c r="AE848" s="176"/>
      <c r="AF848" s="176"/>
      <c r="AG848" s="176"/>
      <c r="AH848" s="176"/>
    </row>
    <row r="849" spans="1:34" ht="10.5" customHeight="1" x14ac:dyDescent="0.3">
      <c r="A849" s="454"/>
      <c r="B849" s="455"/>
      <c r="C849" s="455"/>
      <c r="D849" s="455"/>
      <c r="E849" s="455"/>
      <c r="F849" s="456"/>
      <c r="G849" s="220"/>
      <c r="H849" s="216"/>
      <c r="I849" s="216"/>
      <c r="J849" s="216"/>
      <c r="K849" s="216"/>
      <c r="L849" s="216"/>
      <c r="M849" s="216"/>
      <c r="N849" s="216"/>
      <c r="O849" s="216"/>
      <c r="P849" s="216"/>
      <c r="Q849" s="221"/>
      <c r="R849" s="661"/>
      <c r="S849" s="153"/>
      <c r="T849" s="97"/>
      <c r="U849" s="97"/>
      <c r="V849" s="98"/>
      <c r="W849" s="402"/>
      <c r="X849" s="403"/>
      <c r="Y849" s="403"/>
      <c r="Z849" s="364"/>
      <c r="AA849" s="365"/>
      <c r="AB849" s="366"/>
      <c r="AC849" s="176"/>
      <c r="AD849" s="176"/>
      <c r="AE849" s="176"/>
      <c r="AF849" s="176"/>
      <c r="AG849" s="176"/>
      <c r="AH849" s="176"/>
    </row>
    <row r="850" spans="1:34" ht="10.5" customHeight="1" x14ac:dyDescent="0.3">
      <c r="A850" s="454"/>
      <c r="B850" s="455"/>
      <c r="C850" s="455"/>
      <c r="D850" s="455"/>
      <c r="E850" s="455"/>
      <c r="F850" s="456"/>
      <c r="G850" s="220"/>
      <c r="H850" s="105"/>
      <c r="I850" s="224"/>
      <c r="J850" s="224"/>
      <c r="K850" s="224"/>
      <c r="L850" s="224"/>
      <c r="M850" s="224"/>
      <c r="N850" s="224"/>
      <c r="O850" s="224"/>
      <c r="P850" s="227"/>
      <c r="Q850" s="221"/>
      <c r="R850" s="661"/>
      <c r="S850" s="153"/>
      <c r="T850" s="97"/>
      <c r="U850" s="97"/>
      <c r="V850" s="98"/>
      <c r="W850" s="402"/>
      <c r="X850" s="403"/>
      <c r="Y850" s="403"/>
      <c r="Z850" s="364"/>
      <c r="AA850" s="365"/>
      <c r="AB850" s="366"/>
      <c r="AC850" s="176"/>
      <c r="AD850" s="176"/>
      <c r="AE850" s="176"/>
      <c r="AF850" s="176"/>
      <c r="AG850" s="176"/>
      <c r="AH850" s="176"/>
    </row>
    <row r="851" spans="1:34" ht="18" customHeight="1" x14ac:dyDescent="0.3">
      <c r="A851" s="454"/>
      <c r="B851" s="455"/>
      <c r="C851" s="455"/>
      <c r="D851" s="455"/>
      <c r="E851" s="455"/>
      <c r="F851" s="456"/>
      <c r="G851" s="220"/>
      <c r="H851" s="233"/>
      <c r="I851" s="488" t="s">
        <v>211</v>
      </c>
      <c r="J851" s="488"/>
      <c r="K851" s="488"/>
      <c r="L851" s="488"/>
      <c r="M851" s="222"/>
      <c r="N851" s="384" t="s">
        <v>68</v>
      </c>
      <c r="O851" s="386"/>
      <c r="P851" s="243"/>
      <c r="Q851" s="221"/>
      <c r="R851" s="661"/>
      <c r="S851" s="43"/>
      <c r="T851" s="370" t="s">
        <v>68</v>
      </c>
      <c r="U851" s="371"/>
      <c r="V851" s="50"/>
      <c r="W851" s="402"/>
      <c r="X851" s="403"/>
      <c r="Y851" s="403"/>
      <c r="Z851" s="364"/>
      <c r="AA851" s="365"/>
      <c r="AB851" s="366"/>
      <c r="AC851" s="176"/>
      <c r="AD851" s="176"/>
      <c r="AE851" s="176" t="str">
        <f>T851</f>
        <v>Select</v>
      </c>
      <c r="AF851" s="176" t="str">
        <f>T851</f>
        <v>Select</v>
      </c>
      <c r="AG851" s="176"/>
      <c r="AH851" s="176"/>
    </row>
    <row r="852" spans="1:34" ht="10.5" customHeight="1" x14ac:dyDescent="0.3">
      <c r="A852" s="454"/>
      <c r="B852" s="455"/>
      <c r="C852" s="455"/>
      <c r="D852" s="455"/>
      <c r="E852" s="455"/>
      <c r="F852" s="456"/>
      <c r="G852" s="220"/>
      <c r="H852" s="225"/>
      <c r="I852" s="217"/>
      <c r="J852" s="217"/>
      <c r="K852" s="217"/>
      <c r="L852" s="217"/>
      <c r="M852" s="217"/>
      <c r="N852" s="217"/>
      <c r="O852" s="217"/>
      <c r="P852" s="235"/>
      <c r="Q852" s="221"/>
      <c r="R852" s="661"/>
      <c r="S852" s="153"/>
      <c r="T852" s="97"/>
      <c r="U852" s="97"/>
      <c r="V852" s="98"/>
      <c r="W852" s="402"/>
      <c r="X852" s="403"/>
      <c r="Y852" s="403"/>
      <c r="Z852" s="364"/>
      <c r="AA852" s="365"/>
      <c r="AB852" s="366"/>
      <c r="AC852" s="176"/>
      <c r="AD852" s="176"/>
      <c r="AE852" s="176"/>
      <c r="AF852" s="176"/>
      <c r="AG852" s="176"/>
      <c r="AH852" s="176"/>
    </row>
    <row r="853" spans="1:34" ht="10.5" customHeight="1" x14ac:dyDescent="0.3">
      <c r="A853" s="454"/>
      <c r="B853" s="455"/>
      <c r="C853" s="455"/>
      <c r="D853" s="455"/>
      <c r="E853" s="455"/>
      <c r="F853" s="456"/>
      <c r="G853" s="220"/>
      <c r="H853" s="216"/>
      <c r="I853" s="216"/>
      <c r="J853" s="216"/>
      <c r="K853" s="216"/>
      <c r="L853" s="216"/>
      <c r="M853" s="216"/>
      <c r="N853" s="216"/>
      <c r="O853" s="216"/>
      <c r="P853" s="216"/>
      <c r="Q853" s="221"/>
      <c r="R853" s="661"/>
      <c r="S853" s="153"/>
      <c r="T853" s="97"/>
      <c r="U853" s="97"/>
      <c r="V853" s="98"/>
      <c r="W853" s="402"/>
      <c r="X853" s="403"/>
      <c r="Y853" s="403"/>
      <c r="Z853" s="364"/>
      <c r="AA853" s="365"/>
      <c r="AB853" s="366"/>
      <c r="AC853" s="176"/>
      <c r="AD853" s="176"/>
      <c r="AE853" s="176"/>
      <c r="AF853" s="176"/>
      <c r="AG853" s="176"/>
      <c r="AH853" s="176"/>
    </row>
    <row r="854" spans="1:34" ht="10.5" customHeight="1" x14ac:dyDescent="0.3">
      <c r="A854" s="454"/>
      <c r="B854" s="455"/>
      <c r="C854" s="455"/>
      <c r="D854" s="455"/>
      <c r="E854" s="455"/>
      <c r="F854" s="456"/>
      <c r="G854" s="220"/>
      <c r="H854" s="105"/>
      <c r="I854" s="224"/>
      <c r="J854" s="224"/>
      <c r="K854" s="224"/>
      <c r="L854" s="224"/>
      <c r="M854" s="224"/>
      <c r="N854" s="224"/>
      <c r="O854" s="224"/>
      <c r="P854" s="227"/>
      <c r="Q854" s="221"/>
      <c r="R854" s="661"/>
      <c r="S854" s="153"/>
      <c r="T854" s="97"/>
      <c r="U854" s="97"/>
      <c r="V854" s="98"/>
      <c r="W854" s="402"/>
      <c r="X854" s="403"/>
      <c r="Y854" s="403"/>
      <c r="Z854" s="364"/>
      <c r="AA854" s="365"/>
      <c r="AB854" s="366"/>
      <c r="AC854" s="176"/>
      <c r="AD854" s="176"/>
      <c r="AE854" s="176"/>
      <c r="AF854" s="176"/>
      <c r="AG854" s="176"/>
      <c r="AH854" s="176"/>
    </row>
    <row r="855" spans="1:34" ht="18" customHeight="1" x14ac:dyDescent="0.3">
      <c r="A855" s="454"/>
      <c r="B855" s="455"/>
      <c r="C855" s="455"/>
      <c r="D855" s="455"/>
      <c r="E855" s="455"/>
      <c r="F855" s="456"/>
      <c r="G855" s="220"/>
      <c r="H855" s="233"/>
      <c r="I855" s="488" t="s">
        <v>213</v>
      </c>
      <c r="J855" s="495"/>
      <c r="K855" s="495"/>
      <c r="L855" s="495"/>
      <c r="M855" s="222"/>
      <c r="N855" s="384" t="s">
        <v>68</v>
      </c>
      <c r="O855" s="386"/>
      <c r="P855" s="243"/>
      <c r="Q855" s="221"/>
      <c r="R855" s="661"/>
      <c r="S855" s="153"/>
      <c r="T855" s="97"/>
      <c r="U855" s="97"/>
      <c r="V855" s="98"/>
      <c r="W855" s="402"/>
      <c r="X855" s="403"/>
      <c r="Y855" s="403"/>
      <c r="Z855" s="364"/>
      <c r="AA855" s="365"/>
      <c r="AB855" s="366"/>
      <c r="AC855" s="176"/>
      <c r="AD855" s="176"/>
      <c r="AE855" s="176"/>
      <c r="AF855" s="176"/>
      <c r="AG855" s="176"/>
      <c r="AH855" s="176"/>
    </row>
    <row r="856" spans="1:34" ht="10.5" customHeight="1" x14ac:dyDescent="0.3">
      <c r="A856" s="457"/>
      <c r="B856" s="458"/>
      <c r="C856" s="458"/>
      <c r="D856" s="458"/>
      <c r="E856" s="458"/>
      <c r="F856" s="459"/>
      <c r="G856" s="220"/>
      <c r="H856" s="225"/>
      <c r="I856" s="217"/>
      <c r="J856" s="217"/>
      <c r="K856" s="217"/>
      <c r="L856" s="217"/>
      <c r="M856" s="217"/>
      <c r="N856" s="217"/>
      <c r="O856" s="217"/>
      <c r="P856" s="235"/>
      <c r="Q856" s="221"/>
      <c r="R856" s="661"/>
      <c r="S856" s="153"/>
      <c r="T856" s="97"/>
      <c r="U856" s="97"/>
      <c r="V856" s="98"/>
      <c r="W856" s="402"/>
      <c r="X856" s="403"/>
      <c r="Y856" s="403"/>
      <c r="Z856" s="364"/>
      <c r="AA856" s="365"/>
      <c r="AB856" s="366"/>
      <c r="AC856" s="176"/>
      <c r="AD856" s="176"/>
      <c r="AE856" s="176"/>
      <c r="AF856" s="176"/>
      <c r="AG856" s="176"/>
      <c r="AH856" s="176"/>
    </row>
    <row r="857" spans="1:34" ht="10.5" customHeight="1" x14ac:dyDescent="0.3">
      <c r="A857" s="484" t="s">
        <v>278</v>
      </c>
      <c r="B857" s="484"/>
      <c r="C857" s="484"/>
      <c r="D857" s="484"/>
      <c r="E857" s="484"/>
      <c r="F857" s="484"/>
      <c r="G857" s="212"/>
      <c r="H857" s="213"/>
      <c r="I857" s="213"/>
      <c r="J857" s="213"/>
      <c r="K857" s="213"/>
      <c r="L857" s="213"/>
      <c r="M857" s="213"/>
      <c r="N857" s="213"/>
      <c r="O857" s="213"/>
      <c r="P857" s="213"/>
      <c r="Q857" s="214"/>
      <c r="R857" s="661"/>
      <c r="S857" s="35"/>
      <c r="T857" s="36"/>
      <c r="U857" s="36"/>
      <c r="V857" s="37"/>
      <c r="W857" s="402"/>
      <c r="X857" s="403"/>
      <c r="Y857" s="403"/>
      <c r="Z857" s="364"/>
      <c r="AA857" s="365"/>
      <c r="AB857" s="366"/>
      <c r="AC857" s="176"/>
      <c r="AD857" s="176"/>
      <c r="AE857" s="176"/>
      <c r="AF857" s="176"/>
      <c r="AG857" s="176"/>
      <c r="AH857" s="176"/>
    </row>
    <row r="858" spans="1:34" ht="18" hidden="1" customHeight="1" outlineLevel="1" x14ac:dyDescent="0.3">
      <c r="A858" s="460" t="str">
        <f>HYPERLINK("http://sdlegislature.gov/Rules/DisplayRule.aspx?Rule=24:05:27:01.03","Configuration of Services
(24:05:27:01.03)")</f>
        <v>Configuration of Services
(24:05:27:01.03)</v>
      </c>
      <c r="B858" s="461"/>
      <c r="C858" s="461"/>
      <c r="D858" s="461"/>
      <c r="E858" s="461"/>
      <c r="F858" s="462"/>
      <c r="G858" s="489" t="s">
        <v>277</v>
      </c>
      <c r="H858" s="496"/>
      <c r="I858" s="496"/>
      <c r="J858" s="492"/>
      <c r="K858" s="493"/>
      <c r="L858" s="493"/>
      <c r="M858" s="493"/>
      <c r="N858" s="493"/>
      <c r="O858" s="493"/>
      <c r="P858" s="493"/>
      <c r="Q858" s="494"/>
      <c r="R858" s="661"/>
      <c r="S858" s="32"/>
      <c r="T858" s="33"/>
      <c r="U858" s="33"/>
      <c r="V858" s="34"/>
      <c r="W858" s="402"/>
      <c r="X858" s="403"/>
      <c r="Y858" s="403"/>
      <c r="Z858" s="364"/>
      <c r="AA858" s="365"/>
      <c r="AB858" s="366"/>
      <c r="AC858" s="176"/>
      <c r="AD858" s="176"/>
      <c r="AE858" s="176"/>
      <c r="AF858" s="176"/>
      <c r="AG858" s="176"/>
      <c r="AH858" s="176"/>
    </row>
    <row r="859" spans="1:34" ht="10.5" hidden="1" customHeight="1" outlineLevel="1" x14ac:dyDescent="0.3">
      <c r="A859" s="463"/>
      <c r="B859" s="455"/>
      <c r="C859" s="455"/>
      <c r="D859" s="455"/>
      <c r="E859" s="455"/>
      <c r="F859" s="456"/>
      <c r="G859" s="429"/>
      <c r="H859" s="486"/>
      <c r="I859" s="486"/>
      <c r="J859" s="486"/>
      <c r="K859" s="486"/>
      <c r="L859" s="486"/>
      <c r="M859" s="486"/>
      <c r="N859" s="486"/>
      <c r="O859" s="486"/>
      <c r="P859" s="486"/>
      <c r="Q859" s="487"/>
      <c r="R859" s="661"/>
      <c r="S859" s="153"/>
      <c r="T859" s="97"/>
      <c r="U859" s="97"/>
      <c r="V859" s="98"/>
      <c r="W859" s="402"/>
      <c r="X859" s="403"/>
      <c r="Y859" s="403"/>
      <c r="Z859" s="364"/>
      <c r="AA859" s="365"/>
      <c r="AB859" s="366"/>
      <c r="AC859" s="176"/>
      <c r="AD859" s="176"/>
      <c r="AE859" s="176"/>
      <c r="AF859" s="176"/>
      <c r="AG859" s="176"/>
      <c r="AH859" s="176"/>
    </row>
    <row r="860" spans="1:34" ht="10.5" hidden="1" customHeight="1" outlineLevel="1" x14ac:dyDescent="0.3">
      <c r="A860" s="463"/>
      <c r="B860" s="455"/>
      <c r="C860" s="455"/>
      <c r="D860" s="455"/>
      <c r="E860" s="455"/>
      <c r="F860" s="456"/>
      <c r="G860" s="220"/>
      <c r="H860" s="105"/>
      <c r="I860" s="224"/>
      <c r="J860" s="224"/>
      <c r="K860" s="224"/>
      <c r="L860" s="224"/>
      <c r="M860" s="224"/>
      <c r="N860" s="224"/>
      <c r="O860" s="224"/>
      <c r="P860" s="227"/>
      <c r="Q860" s="221"/>
      <c r="R860" s="661"/>
      <c r="S860" s="153"/>
      <c r="T860" s="97"/>
      <c r="U860" s="97"/>
      <c r="V860" s="98"/>
      <c r="W860" s="402"/>
      <c r="X860" s="403"/>
      <c r="Y860" s="403"/>
      <c r="Z860" s="364"/>
      <c r="AA860" s="365"/>
      <c r="AB860" s="366"/>
      <c r="AC860" s="176"/>
      <c r="AD860" s="176"/>
      <c r="AE860" s="176"/>
      <c r="AF860" s="176"/>
      <c r="AG860" s="176"/>
      <c r="AH860" s="176"/>
    </row>
    <row r="861" spans="1:34" ht="18" hidden="1" customHeight="1" outlineLevel="1" x14ac:dyDescent="0.3">
      <c r="A861" s="463"/>
      <c r="B861" s="455"/>
      <c r="C861" s="455"/>
      <c r="D861" s="455"/>
      <c r="E861" s="455"/>
      <c r="F861" s="456"/>
      <c r="G861" s="220"/>
      <c r="H861" s="233"/>
      <c r="I861" s="488" t="s">
        <v>212</v>
      </c>
      <c r="J861" s="495"/>
      <c r="K861" s="495"/>
      <c r="L861" s="495"/>
      <c r="M861" s="222"/>
      <c r="N861" s="384" t="s">
        <v>68</v>
      </c>
      <c r="O861" s="386"/>
      <c r="P861" s="243"/>
      <c r="Q861" s="221"/>
      <c r="R861" s="661"/>
      <c r="S861" s="153"/>
      <c r="T861" s="97"/>
      <c r="U861" s="97"/>
      <c r="V861" s="98"/>
      <c r="W861" s="402"/>
      <c r="X861" s="403"/>
      <c r="Y861" s="403"/>
      <c r="Z861" s="364"/>
      <c r="AA861" s="365"/>
      <c r="AB861" s="366"/>
      <c r="AC861" s="176"/>
      <c r="AD861" s="176"/>
      <c r="AE861" s="176"/>
      <c r="AF861" s="176"/>
      <c r="AG861" s="176"/>
      <c r="AH861" s="176"/>
    </row>
    <row r="862" spans="1:34" ht="10.5" hidden="1" customHeight="1" outlineLevel="1" x14ac:dyDescent="0.3">
      <c r="A862" s="463"/>
      <c r="B862" s="455"/>
      <c r="C862" s="455"/>
      <c r="D862" s="455"/>
      <c r="E862" s="455"/>
      <c r="F862" s="456"/>
      <c r="G862" s="220"/>
      <c r="H862" s="225"/>
      <c r="I862" s="217"/>
      <c r="J862" s="217"/>
      <c r="K862" s="217"/>
      <c r="L862" s="217"/>
      <c r="M862" s="217"/>
      <c r="N862" s="217"/>
      <c r="O862" s="217"/>
      <c r="P862" s="235"/>
      <c r="Q862" s="221"/>
      <c r="R862" s="661"/>
      <c r="S862" s="153"/>
      <c r="T862" s="97"/>
      <c r="U862" s="97"/>
      <c r="V862" s="98"/>
      <c r="W862" s="402"/>
      <c r="X862" s="403"/>
      <c r="Y862" s="403"/>
      <c r="Z862" s="364"/>
      <c r="AA862" s="365"/>
      <c r="AB862" s="366"/>
      <c r="AC862" s="176"/>
      <c r="AD862" s="176"/>
      <c r="AE862" s="176"/>
      <c r="AF862" s="176"/>
      <c r="AG862" s="176"/>
      <c r="AH862" s="176"/>
    </row>
    <row r="863" spans="1:34" ht="10.5" hidden="1" customHeight="1" outlineLevel="1" x14ac:dyDescent="0.3">
      <c r="A863" s="463"/>
      <c r="B863" s="455"/>
      <c r="C863" s="455"/>
      <c r="D863" s="455"/>
      <c r="E863" s="455"/>
      <c r="F863" s="456"/>
      <c r="G863" s="220"/>
      <c r="H863" s="216"/>
      <c r="I863" s="216"/>
      <c r="J863" s="216"/>
      <c r="K863" s="216"/>
      <c r="L863" s="216"/>
      <c r="M863" s="216"/>
      <c r="N863" s="216"/>
      <c r="O863" s="216"/>
      <c r="P863" s="216"/>
      <c r="Q863" s="221"/>
      <c r="R863" s="661"/>
      <c r="S863" s="153"/>
      <c r="T863" s="97"/>
      <c r="U863" s="97"/>
      <c r="V863" s="98"/>
      <c r="W863" s="402"/>
      <c r="X863" s="403"/>
      <c r="Y863" s="403"/>
      <c r="Z863" s="364"/>
      <c r="AA863" s="365"/>
      <c r="AB863" s="366"/>
      <c r="AC863" s="176"/>
      <c r="AD863" s="176"/>
      <c r="AE863" s="176"/>
      <c r="AF863" s="176"/>
      <c r="AG863" s="176"/>
      <c r="AH863" s="176"/>
    </row>
    <row r="864" spans="1:34" ht="10.5" hidden="1" customHeight="1" outlineLevel="1" x14ac:dyDescent="0.3">
      <c r="A864" s="463"/>
      <c r="B864" s="455"/>
      <c r="C864" s="455"/>
      <c r="D864" s="455"/>
      <c r="E864" s="455"/>
      <c r="F864" s="456"/>
      <c r="G864" s="220"/>
      <c r="H864" s="105"/>
      <c r="I864" s="224"/>
      <c r="J864" s="224"/>
      <c r="K864" s="224"/>
      <c r="L864" s="224"/>
      <c r="M864" s="224"/>
      <c r="N864" s="224"/>
      <c r="O864" s="224"/>
      <c r="P864" s="227"/>
      <c r="Q864" s="221"/>
      <c r="R864" s="661"/>
      <c r="S864" s="153"/>
      <c r="T864" s="97"/>
      <c r="U864" s="97"/>
      <c r="V864" s="98"/>
      <c r="W864" s="402"/>
      <c r="X864" s="403"/>
      <c r="Y864" s="403"/>
      <c r="Z864" s="364"/>
      <c r="AA864" s="365"/>
      <c r="AB864" s="366"/>
      <c r="AC864" s="176"/>
      <c r="AD864" s="176"/>
      <c r="AE864" s="176"/>
      <c r="AF864" s="176"/>
      <c r="AG864" s="176"/>
      <c r="AH864" s="176"/>
    </row>
    <row r="865" spans="1:34" ht="18" hidden="1" customHeight="1" outlineLevel="1" x14ac:dyDescent="0.3">
      <c r="A865" s="463"/>
      <c r="B865" s="455"/>
      <c r="C865" s="455"/>
      <c r="D865" s="455"/>
      <c r="E865" s="455"/>
      <c r="F865" s="456"/>
      <c r="G865" s="220"/>
      <c r="H865" s="233"/>
      <c r="I865" s="488" t="s">
        <v>211</v>
      </c>
      <c r="J865" s="488"/>
      <c r="K865" s="488"/>
      <c r="L865" s="488"/>
      <c r="M865" s="222"/>
      <c r="N865" s="384" t="s">
        <v>68</v>
      </c>
      <c r="O865" s="386"/>
      <c r="P865" s="243"/>
      <c r="Q865" s="221"/>
      <c r="R865" s="661"/>
      <c r="S865" s="43"/>
      <c r="T865" s="370" t="s">
        <v>68</v>
      </c>
      <c r="U865" s="371"/>
      <c r="V865" s="50"/>
      <c r="W865" s="402"/>
      <c r="X865" s="403"/>
      <c r="Y865" s="403"/>
      <c r="Z865" s="364"/>
      <c r="AA865" s="365"/>
      <c r="AB865" s="366"/>
      <c r="AC865" s="176"/>
      <c r="AD865" s="176"/>
      <c r="AE865" s="176" t="str">
        <f>T865</f>
        <v>Select</v>
      </c>
      <c r="AF865" s="176" t="str">
        <f>T865</f>
        <v>Select</v>
      </c>
      <c r="AG865" s="176"/>
      <c r="AH865" s="176"/>
    </row>
    <row r="866" spans="1:34" ht="10.5" hidden="1" customHeight="1" outlineLevel="1" x14ac:dyDescent="0.3">
      <c r="A866" s="463"/>
      <c r="B866" s="455"/>
      <c r="C866" s="455"/>
      <c r="D866" s="455"/>
      <c r="E866" s="455"/>
      <c r="F866" s="456"/>
      <c r="G866" s="220"/>
      <c r="H866" s="225"/>
      <c r="I866" s="217"/>
      <c r="J866" s="217"/>
      <c r="K866" s="217"/>
      <c r="L866" s="217"/>
      <c r="M866" s="217"/>
      <c r="N866" s="217"/>
      <c r="O866" s="217"/>
      <c r="P866" s="235"/>
      <c r="Q866" s="221"/>
      <c r="R866" s="661"/>
      <c r="S866" s="153"/>
      <c r="T866" s="97"/>
      <c r="U866" s="97"/>
      <c r="V866" s="98"/>
      <c r="W866" s="402"/>
      <c r="X866" s="403"/>
      <c r="Y866" s="403"/>
      <c r="Z866" s="364"/>
      <c r="AA866" s="365"/>
      <c r="AB866" s="366"/>
      <c r="AC866" s="176"/>
      <c r="AD866" s="176"/>
      <c r="AE866" s="176"/>
      <c r="AF866" s="176"/>
      <c r="AG866" s="176"/>
      <c r="AH866" s="176"/>
    </row>
    <row r="867" spans="1:34" ht="10.5" hidden="1" customHeight="1" outlineLevel="1" x14ac:dyDescent="0.3">
      <c r="A867" s="463"/>
      <c r="B867" s="455"/>
      <c r="C867" s="455"/>
      <c r="D867" s="455"/>
      <c r="E867" s="455"/>
      <c r="F867" s="456"/>
      <c r="G867" s="220"/>
      <c r="H867" s="216"/>
      <c r="I867" s="216"/>
      <c r="J867" s="216"/>
      <c r="K867" s="216"/>
      <c r="L867" s="216"/>
      <c r="M867" s="216"/>
      <c r="N867" s="216"/>
      <c r="O867" s="216"/>
      <c r="P867" s="216"/>
      <c r="Q867" s="221"/>
      <c r="R867" s="661"/>
      <c r="S867" s="153"/>
      <c r="T867" s="97"/>
      <c r="U867" s="97"/>
      <c r="V867" s="98"/>
      <c r="W867" s="402"/>
      <c r="X867" s="403"/>
      <c r="Y867" s="403"/>
      <c r="Z867" s="364"/>
      <c r="AA867" s="365"/>
      <c r="AB867" s="366"/>
      <c r="AC867" s="176"/>
      <c r="AD867" s="176"/>
      <c r="AE867" s="176"/>
      <c r="AF867" s="176"/>
      <c r="AG867" s="176"/>
      <c r="AH867" s="176"/>
    </row>
    <row r="868" spans="1:34" ht="10.5" hidden="1" customHeight="1" outlineLevel="1" x14ac:dyDescent="0.3">
      <c r="A868" s="463"/>
      <c r="B868" s="455"/>
      <c r="C868" s="455"/>
      <c r="D868" s="455"/>
      <c r="E868" s="455"/>
      <c r="F868" s="456"/>
      <c r="G868" s="220"/>
      <c r="H868" s="105"/>
      <c r="I868" s="224"/>
      <c r="J868" s="224"/>
      <c r="K868" s="224"/>
      <c r="L868" s="224"/>
      <c r="M868" s="224"/>
      <c r="N868" s="224"/>
      <c r="O868" s="224"/>
      <c r="P868" s="227"/>
      <c r="Q868" s="221"/>
      <c r="R868" s="661"/>
      <c r="S868" s="153"/>
      <c r="T868" s="97"/>
      <c r="U868" s="97"/>
      <c r="V868" s="98"/>
      <c r="W868" s="402"/>
      <c r="X868" s="403"/>
      <c r="Y868" s="403"/>
      <c r="Z868" s="364"/>
      <c r="AA868" s="365"/>
      <c r="AB868" s="366"/>
      <c r="AC868" s="176"/>
      <c r="AD868" s="176"/>
      <c r="AE868" s="176"/>
      <c r="AF868" s="176"/>
      <c r="AG868" s="176"/>
      <c r="AH868" s="176"/>
    </row>
    <row r="869" spans="1:34" ht="18" hidden="1" customHeight="1" outlineLevel="1" x14ac:dyDescent="0.3">
      <c r="A869" s="463"/>
      <c r="B869" s="455"/>
      <c r="C869" s="455"/>
      <c r="D869" s="455"/>
      <c r="E869" s="455"/>
      <c r="F869" s="456"/>
      <c r="G869" s="220"/>
      <c r="H869" s="233"/>
      <c r="I869" s="488" t="s">
        <v>213</v>
      </c>
      <c r="J869" s="495"/>
      <c r="K869" s="495"/>
      <c r="L869" s="495"/>
      <c r="M869" s="222"/>
      <c r="N869" s="384" t="s">
        <v>68</v>
      </c>
      <c r="O869" s="386"/>
      <c r="P869" s="243"/>
      <c r="Q869" s="221"/>
      <c r="R869" s="661"/>
      <c r="S869" s="153"/>
      <c r="T869" s="97"/>
      <c r="U869" s="97"/>
      <c r="V869" s="98"/>
      <c r="W869" s="402"/>
      <c r="X869" s="403"/>
      <c r="Y869" s="403"/>
      <c r="Z869" s="364"/>
      <c r="AA869" s="365"/>
      <c r="AB869" s="366"/>
      <c r="AC869" s="176"/>
      <c r="AD869" s="176"/>
      <c r="AE869" s="176"/>
      <c r="AF869" s="176"/>
      <c r="AG869" s="176"/>
      <c r="AH869" s="176"/>
    </row>
    <row r="870" spans="1:34" ht="10.5" hidden="1" customHeight="1" outlineLevel="1" x14ac:dyDescent="0.3">
      <c r="A870" s="463"/>
      <c r="B870" s="455"/>
      <c r="C870" s="455"/>
      <c r="D870" s="455"/>
      <c r="E870" s="455"/>
      <c r="F870" s="456"/>
      <c r="G870" s="220"/>
      <c r="H870" s="225"/>
      <c r="I870" s="217"/>
      <c r="J870" s="217"/>
      <c r="K870" s="217"/>
      <c r="L870" s="217"/>
      <c r="M870" s="217"/>
      <c r="N870" s="217"/>
      <c r="O870" s="217"/>
      <c r="P870" s="235"/>
      <c r="Q870" s="221"/>
      <c r="R870" s="661"/>
      <c r="S870" s="153"/>
      <c r="T870" s="97"/>
      <c r="U870" s="97"/>
      <c r="V870" s="98"/>
      <c r="W870" s="402"/>
      <c r="X870" s="403"/>
      <c r="Y870" s="403"/>
      <c r="Z870" s="364"/>
      <c r="AA870" s="365"/>
      <c r="AB870" s="366"/>
      <c r="AC870" s="176"/>
      <c r="AD870" s="176"/>
      <c r="AE870" s="176"/>
      <c r="AF870" s="176"/>
      <c r="AG870" s="176"/>
      <c r="AH870" s="176"/>
    </row>
    <row r="871" spans="1:34" ht="10.5" hidden="1" customHeight="1" outlineLevel="1" x14ac:dyDescent="0.3">
      <c r="A871" s="463"/>
      <c r="B871" s="455"/>
      <c r="C871" s="455"/>
      <c r="D871" s="455"/>
      <c r="E871" s="455"/>
      <c r="F871" s="456"/>
      <c r="G871" s="212"/>
      <c r="H871" s="213"/>
      <c r="I871" s="213"/>
      <c r="J871" s="213"/>
      <c r="K871" s="213"/>
      <c r="L871" s="213"/>
      <c r="M871" s="213"/>
      <c r="N871" s="213"/>
      <c r="O871" s="213"/>
      <c r="P871" s="213"/>
      <c r="Q871" s="214"/>
      <c r="R871" s="661"/>
      <c r="S871" s="35"/>
      <c r="T871" s="36"/>
      <c r="U871" s="36"/>
      <c r="V871" s="37"/>
      <c r="W871" s="402"/>
      <c r="X871" s="403"/>
      <c r="Y871" s="403"/>
      <c r="Z871" s="364"/>
      <c r="AA871" s="365"/>
      <c r="AB871" s="366"/>
      <c r="AC871" s="176"/>
      <c r="AD871" s="176"/>
      <c r="AE871" s="176"/>
      <c r="AF871" s="176"/>
      <c r="AG871" s="176"/>
      <c r="AH871" s="176"/>
    </row>
    <row r="872" spans="1:34" ht="18" hidden="1" customHeight="1" outlineLevel="1" x14ac:dyDescent="0.3">
      <c r="A872" s="463"/>
      <c r="B872" s="455"/>
      <c r="C872" s="455"/>
      <c r="D872" s="455"/>
      <c r="E872" s="455"/>
      <c r="F872" s="456"/>
      <c r="G872" s="489" t="s">
        <v>277</v>
      </c>
      <c r="H872" s="490"/>
      <c r="I872" s="491"/>
      <c r="J872" s="492"/>
      <c r="K872" s="493"/>
      <c r="L872" s="493"/>
      <c r="M872" s="493"/>
      <c r="N872" s="493"/>
      <c r="O872" s="493"/>
      <c r="P872" s="493"/>
      <c r="Q872" s="494"/>
      <c r="R872" s="661"/>
      <c r="S872" s="32"/>
      <c r="T872" s="33"/>
      <c r="U872" s="33"/>
      <c r="V872" s="34"/>
      <c r="W872" s="402"/>
      <c r="X872" s="403"/>
      <c r="Y872" s="403"/>
      <c r="Z872" s="364"/>
      <c r="AA872" s="365"/>
      <c r="AB872" s="366"/>
      <c r="AC872" s="176"/>
      <c r="AD872" s="176"/>
      <c r="AE872" s="176"/>
      <c r="AF872" s="176"/>
      <c r="AG872" s="176"/>
      <c r="AH872" s="176"/>
    </row>
    <row r="873" spans="1:34" ht="10.5" hidden="1" customHeight="1" outlineLevel="1" x14ac:dyDescent="0.3">
      <c r="A873" s="463"/>
      <c r="B873" s="455"/>
      <c r="C873" s="455"/>
      <c r="D873" s="455"/>
      <c r="E873" s="455"/>
      <c r="F873" s="456"/>
      <c r="G873" s="429"/>
      <c r="H873" s="486"/>
      <c r="I873" s="486"/>
      <c r="J873" s="486"/>
      <c r="K873" s="486"/>
      <c r="L873" s="486"/>
      <c r="M873" s="486"/>
      <c r="N873" s="486"/>
      <c r="O873" s="486"/>
      <c r="P873" s="486"/>
      <c r="Q873" s="487"/>
      <c r="R873" s="661"/>
      <c r="S873" s="153"/>
      <c r="T873" s="97"/>
      <c r="U873" s="97"/>
      <c r="V873" s="98"/>
      <c r="W873" s="402"/>
      <c r="X873" s="403"/>
      <c r="Y873" s="403"/>
      <c r="Z873" s="364"/>
      <c r="AA873" s="365"/>
      <c r="AB873" s="366"/>
      <c r="AC873" s="176"/>
      <c r="AD873" s="176"/>
      <c r="AE873" s="176"/>
      <c r="AF873" s="176"/>
      <c r="AG873" s="176"/>
      <c r="AH873" s="176"/>
    </row>
    <row r="874" spans="1:34" ht="10.5" hidden="1" customHeight="1" outlineLevel="1" x14ac:dyDescent="0.3">
      <c r="A874" s="463"/>
      <c r="B874" s="455"/>
      <c r="C874" s="455"/>
      <c r="D874" s="455"/>
      <c r="E874" s="455"/>
      <c r="F874" s="456"/>
      <c r="G874" s="220"/>
      <c r="H874" s="105"/>
      <c r="I874" s="224"/>
      <c r="J874" s="224"/>
      <c r="K874" s="224"/>
      <c r="L874" s="224"/>
      <c r="M874" s="224"/>
      <c r="N874" s="224"/>
      <c r="O874" s="224"/>
      <c r="P874" s="227"/>
      <c r="Q874" s="221"/>
      <c r="R874" s="661"/>
      <c r="S874" s="153"/>
      <c r="T874" s="97"/>
      <c r="U874" s="97"/>
      <c r="V874" s="98"/>
      <c r="W874" s="402"/>
      <c r="X874" s="403"/>
      <c r="Y874" s="403"/>
      <c r="Z874" s="364"/>
      <c r="AA874" s="365"/>
      <c r="AB874" s="366"/>
      <c r="AC874" s="176"/>
      <c r="AD874" s="176"/>
      <c r="AE874" s="176"/>
      <c r="AF874" s="176"/>
      <c r="AG874" s="176"/>
      <c r="AH874" s="176"/>
    </row>
    <row r="875" spans="1:34" ht="18" hidden="1" customHeight="1" outlineLevel="1" x14ac:dyDescent="0.3">
      <c r="A875" s="463"/>
      <c r="B875" s="455"/>
      <c r="C875" s="455"/>
      <c r="D875" s="455"/>
      <c r="E875" s="455"/>
      <c r="F875" s="456"/>
      <c r="G875" s="220"/>
      <c r="H875" s="233"/>
      <c r="I875" s="488" t="s">
        <v>212</v>
      </c>
      <c r="J875" s="488"/>
      <c r="K875" s="488"/>
      <c r="L875" s="488"/>
      <c r="M875" s="222"/>
      <c r="N875" s="384" t="s">
        <v>68</v>
      </c>
      <c r="O875" s="386"/>
      <c r="P875" s="243"/>
      <c r="Q875" s="221"/>
      <c r="R875" s="661"/>
      <c r="S875" s="153"/>
      <c r="T875" s="97"/>
      <c r="U875" s="97"/>
      <c r="V875" s="98"/>
      <c r="W875" s="402"/>
      <c r="X875" s="403"/>
      <c r="Y875" s="403"/>
      <c r="Z875" s="364"/>
      <c r="AA875" s="365"/>
      <c r="AB875" s="366"/>
      <c r="AC875" s="176"/>
      <c r="AD875" s="176"/>
      <c r="AE875" s="176"/>
      <c r="AF875" s="176"/>
      <c r="AG875" s="176"/>
      <c r="AH875" s="176"/>
    </row>
    <row r="876" spans="1:34" ht="10.5" hidden="1" customHeight="1" outlineLevel="1" x14ac:dyDescent="0.3">
      <c r="A876" s="463"/>
      <c r="B876" s="455"/>
      <c r="C876" s="455"/>
      <c r="D876" s="455"/>
      <c r="E876" s="455"/>
      <c r="F876" s="456"/>
      <c r="G876" s="220"/>
      <c r="H876" s="225"/>
      <c r="I876" s="217"/>
      <c r="J876" s="217"/>
      <c r="K876" s="217"/>
      <c r="L876" s="217"/>
      <c r="M876" s="217"/>
      <c r="N876" s="217"/>
      <c r="O876" s="217"/>
      <c r="P876" s="235"/>
      <c r="Q876" s="221"/>
      <c r="R876" s="661"/>
      <c r="S876" s="153"/>
      <c r="T876" s="97"/>
      <c r="U876" s="97"/>
      <c r="V876" s="98"/>
      <c r="W876" s="402"/>
      <c r="X876" s="403"/>
      <c r="Y876" s="403"/>
      <c r="Z876" s="364"/>
      <c r="AA876" s="365"/>
      <c r="AB876" s="366"/>
      <c r="AC876" s="176"/>
      <c r="AD876" s="176"/>
      <c r="AE876" s="176"/>
      <c r="AF876" s="176"/>
      <c r="AG876" s="176"/>
      <c r="AH876" s="176"/>
    </row>
    <row r="877" spans="1:34" ht="10.5" hidden="1" customHeight="1" outlineLevel="1" x14ac:dyDescent="0.3">
      <c r="A877" s="463"/>
      <c r="B877" s="455"/>
      <c r="C877" s="455"/>
      <c r="D877" s="455"/>
      <c r="E877" s="455"/>
      <c r="F877" s="456"/>
      <c r="G877" s="220"/>
      <c r="H877" s="216"/>
      <c r="I877" s="216"/>
      <c r="J877" s="216"/>
      <c r="K877" s="216"/>
      <c r="L877" s="216"/>
      <c r="M877" s="216"/>
      <c r="N877" s="216"/>
      <c r="O877" s="216"/>
      <c r="P877" s="216"/>
      <c r="Q877" s="221"/>
      <c r="R877" s="661"/>
      <c r="S877" s="153"/>
      <c r="T877" s="97"/>
      <c r="U877" s="97"/>
      <c r="V877" s="98"/>
      <c r="W877" s="402"/>
      <c r="X877" s="403"/>
      <c r="Y877" s="403"/>
      <c r="Z877" s="364"/>
      <c r="AA877" s="365"/>
      <c r="AB877" s="366"/>
      <c r="AC877" s="176"/>
      <c r="AD877" s="176"/>
      <c r="AE877" s="176"/>
      <c r="AF877" s="176"/>
      <c r="AG877" s="176"/>
      <c r="AH877" s="176"/>
    </row>
    <row r="878" spans="1:34" ht="10.5" hidden="1" customHeight="1" outlineLevel="1" x14ac:dyDescent="0.3">
      <c r="A878" s="463"/>
      <c r="B878" s="455"/>
      <c r="C878" s="455"/>
      <c r="D878" s="455"/>
      <c r="E878" s="455"/>
      <c r="F878" s="456"/>
      <c r="G878" s="220"/>
      <c r="H878" s="105"/>
      <c r="I878" s="224"/>
      <c r="J878" s="224"/>
      <c r="K878" s="224"/>
      <c r="L878" s="224"/>
      <c r="M878" s="224"/>
      <c r="N878" s="224"/>
      <c r="O878" s="224"/>
      <c r="P878" s="227"/>
      <c r="Q878" s="221"/>
      <c r="R878" s="661"/>
      <c r="S878" s="153"/>
      <c r="T878" s="97"/>
      <c r="U878" s="97"/>
      <c r="V878" s="98"/>
      <c r="W878" s="402"/>
      <c r="X878" s="403"/>
      <c r="Y878" s="403"/>
      <c r="Z878" s="364"/>
      <c r="AA878" s="365"/>
      <c r="AB878" s="366"/>
      <c r="AC878" s="176"/>
      <c r="AD878" s="176"/>
      <c r="AE878" s="176"/>
      <c r="AF878" s="176"/>
      <c r="AG878" s="176"/>
      <c r="AH878" s="176"/>
    </row>
    <row r="879" spans="1:34" ht="18" hidden="1" customHeight="1" outlineLevel="1" x14ac:dyDescent="0.3">
      <c r="A879" s="463"/>
      <c r="B879" s="455"/>
      <c r="C879" s="455"/>
      <c r="D879" s="455"/>
      <c r="E879" s="455"/>
      <c r="F879" s="456"/>
      <c r="G879" s="220"/>
      <c r="H879" s="233"/>
      <c r="I879" s="488" t="s">
        <v>211</v>
      </c>
      <c r="J879" s="488"/>
      <c r="K879" s="488"/>
      <c r="L879" s="488"/>
      <c r="M879" s="222"/>
      <c r="N879" s="384" t="s">
        <v>68</v>
      </c>
      <c r="O879" s="386"/>
      <c r="P879" s="243"/>
      <c r="Q879" s="221"/>
      <c r="R879" s="661"/>
      <c r="S879" s="43"/>
      <c r="T879" s="370" t="s">
        <v>68</v>
      </c>
      <c r="U879" s="371"/>
      <c r="V879" s="50"/>
      <c r="W879" s="402"/>
      <c r="X879" s="403"/>
      <c r="Y879" s="403"/>
      <c r="Z879" s="364"/>
      <c r="AA879" s="365"/>
      <c r="AB879" s="366"/>
      <c r="AC879" s="176"/>
      <c r="AD879" s="176"/>
      <c r="AE879" s="176" t="str">
        <f>T879</f>
        <v>Select</v>
      </c>
      <c r="AF879" s="176" t="str">
        <f>T879</f>
        <v>Select</v>
      </c>
      <c r="AG879" s="176"/>
      <c r="AH879" s="176"/>
    </row>
    <row r="880" spans="1:34" ht="10.5" hidden="1" customHeight="1" outlineLevel="1" x14ac:dyDescent="0.3">
      <c r="A880" s="463"/>
      <c r="B880" s="455"/>
      <c r="C880" s="455"/>
      <c r="D880" s="455"/>
      <c r="E880" s="455"/>
      <c r="F880" s="456"/>
      <c r="G880" s="220"/>
      <c r="H880" s="225"/>
      <c r="I880" s="217"/>
      <c r="J880" s="217"/>
      <c r="K880" s="217"/>
      <c r="L880" s="217"/>
      <c r="M880" s="217"/>
      <c r="N880" s="217"/>
      <c r="O880" s="217"/>
      <c r="P880" s="235"/>
      <c r="Q880" s="221"/>
      <c r="R880" s="661"/>
      <c r="S880" s="153"/>
      <c r="T880" s="97"/>
      <c r="U880" s="97"/>
      <c r="V880" s="98"/>
      <c r="W880" s="402"/>
      <c r="X880" s="403"/>
      <c r="Y880" s="403"/>
      <c r="Z880" s="364"/>
      <c r="AA880" s="365"/>
      <c r="AB880" s="366"/>
      <c r="AC880" s="176"/>
      <c r="AD880" s="176"/>
      <c r="AE880" s="176"/>
      <c r="AF880" s="176"/>
      <c r="AG880" s="176"/>
      <c r="AH880" s="176"/>
    </row>
    <row r="881" spans="1:34" ht="10.5" hidden="1" customHeight="1" outlineLevel="1" x14ac:dyDescent="0.3">
      <c r="A881" s="463"/>
      <c r="B881" s="455"/>
      <c r="C881" s="455"/>
      <c r="D881" s="455"/>
      <c r="E881" s="455"/>
      <c r="F881" s="456"/>
      <c r="G881" s="220"/>
      <c r="H881" s="216"/>
      <c r="I881" s="216"/>
      <c r="J881" s="216"/>
      <c r="K881" s="216"/>
      <c r="L881" s="216"/>
      <c r="M881" s="216"/>
      <c r="N881" s="216"/>
      <c r="O881" s="216"/>
      <c r="P881" s="216"/>
      <c r="Q881" s="221"/>
      <c r="R881" s="661"/>
      <c r="S881" s="153"/>
      <c r="T881" s="97"/>
      <c r="U881" s="97"/>
      <c r="V881" s="98"/>
      <c r="W881" s="402"/>
      <c r="X881" s="403"/>
      <c r="Y881" s="403"/>
      <c r="Z881" s="364"/>
      <c r="AA881" s="365"/>
      <c r="AB881" s="366"/>
      <c r="AC881" s="176"/>
      <c r="AD881" s="176"/>
      <c r="AE881" s="176"/>
      <c r="AF881" s="176"/>
      <c r="AG881" s="176"/>
      <c r="AH881" s="176"/>
    </row>
    <row r="882" spans="1:34" ht="10.5" hidden="1" customHeight="1" outlineLevel="1" x14ac:dyDescent="0.3">
      <c r="A882" s="463"/>
      <c r="B882" s="455"/>
      <c r="C882" s="455"/>
      <c r="D882" s="455"/>
      <c r="E882" s="455"/>
      <c r="F882" s="456"/>
      <c r="G882" s="220"/>
      <c r="H882" s="105"/>
      <c r="I882" s="224"/>
      <c r="J882" s="224"/>
      <c r="K882" s="224"/>
      <c r="L882" s="224"/>
      <c r="M882" s="224"/>
      <c r="N882" s="224"/>
      <c r="O882" s="224"/>
      <c r="P882" s="227"/>
      <c r="Q882" s="221"/>
      <c r="R882" s="661"/>
      <c r="S882" s="153"/>
      <c r="T882" s="97"/>
      <c r="U882" s="97"/>
      <c r="V882" s="98"/>
      <c r="W882" s="402"/>
      <c r="X882" s="403"/>
      <c r="Y882" s="403"/>
      <c r="Z882" s="364"/>
      <c r="AA882" s="365"/>
      <c r="AB882" s="366"/>
      <c r="AC882" s="176"/>
      <c r="AD882" s="176"/>
      <c r="AE882" s="176"/>
      <c r="AF882" s="176"/>
      <c r="AG882" s="176"/>
      <c r="AH882" s="176"/>
    </row>
    <row r="883" spans="1:34" ht="18" hidden="1" customHeight="1" outlineLevel="1" x14ac:dyDescent="0.3">
      <c r="A883" s="463"/>
      <c r="B883" s="455"/>
      <c r="C883" s="455"/>
      <c r="D883" s="455"/>
      <c r="E883" s="455"/>
      <c r="F883" s="456"/>
      <c r="G883" s="220"/>
      <c r="H883" s="233"/>
      <c r="I883" s="488" t="s">
        <v>213</v>
      </c>
      <c r="J883" s="488"/>
      <c r="K883" s="488"/>
      <c r="L883" s="488"/>
      <c r="M883" s="222"/>
      <c r="N883" s="384" t="s">
        <v>68</v>
      </c>
      <c r="O883" s="386"/>
      <c r="P883" s="243"/>
      <c r="Q883" s="221"/>
      <c r="R883" s="661"/>
      <c r="S883" s="153"/>
      <c r="T883" s="97"/>
      <c r="U883" s="97"/>
      <c r="V883" s="98"/>
      <c r="W883" s="402"/>
      <c r="X883" s="403"/>
      <c r="Y883" s="403"/>
      <c r="Z883" s="364"/>
      <c r="AA883" s="365"/>
      <c r="AB883" s="366"/>
      <c r="AC883" s="176"/>
      <c r="AD883" s="176"/>
      <c r="AE883" s="176"/>
      <c r="AF883" s="176"/>
      <c r="AG883" s="176"/>
      <c r="AH883" s="176"/>
    </row>
    <row r="884" spans="1:34" ht="10.5" hidden="1" customHeight="1" outlineLevel="1" x14ac:dyDescent="0.3">
      <c r="A884" s="463"/>
      <c r="B884" s="455"/>
      <c r="C884" s="455"/>
      <c r="D884" s="455"/>
      <c r="E884" s="455"/>
      <c r="F884" s="456"/>
      <c r="G884" s="220"/>
      <c r="H884" s="225"/>
      <c r="I884" s="217"/>
      <c r="J884" s="217"/>
      <c r="K884" s="217"/>
      <c r="L884" s="217"/>
      <c r="M884" s="217"/>
      <c r="N884" s="217"/>
      <c r="O884" s="217"/>
      <c r="P884" s="235"/>
      <c r="Q884" s="221"/>
      <c r="R884" s="661"/>
      <c r="S884" s="153"/>
      <c r="T884" s="97"/>
      <c r="U884" s="97"/>
      <c r="V884" s="98"/>
      <c r="W884" s="402"/>
      <c r="X884" s="403"/>
      <c r="Y884" s="403"/>
      <c r="Z884" s="364"/>
      <c r="AA884" s="365"/>
      <c r="AB884" s="366"/>
      <c r="AC884" s="176"/>
      <c r="AD884" s="176"/>
      <c r="AE884" s="176"/>
      <c r="AF884" s="176"/>
      <c r="AG884" s="176"/>
      <c r="AH884" s="176"/>
    </row>
    <row r="885" spans="1:34" ht="10.5" hidden="1" customHeight="1" outlineLevel="1" x14ac:dyDescent="0.3">
      <c r="A885" s="463"/>
      <c r="B885" s="455"/>
      <c r="C885" s="455"/>
      <c r="D885" s="455"/>
      <c r="E885" s="455"/>
      <c r="F885" s="456"/>
      <c r="G885" s="212"/>
      <c r="H885" s="213"/>
      <c r="I885" s="213"/>
      <c r="J885" s="213"/>
      <c r="K885" s="213"/>
      <c r="L885" s="213"/>
      <c r="M885" s="213"/>
      <c r="N885" s="213"/>
      <c r="O885" s="213"/>
      <c r="P885" s="213"/>
      <c r="Q885" s="214"/>
      <c r="R885" s="661"/>
      <c r="S885" s="35"/>
      <c r="T885" s="36"/>
      <c r="U885" s="36"/>
      <c r="V885" s="37"/>
      <c r="W885" s="402"/>
      <c r="X885" s="403"/>
      <c r="Y885" s="403"/>
      <c r="Z885" s="364"/>
      <c r="AA885" s="365"/>
      <c r="AB885" s="366"/>
      <c r="AC885" s="176"/>
      <c r="AD885" s="176"/>
      <c r="AE885" s="176"/>
      <c r="AF885" s="176"/>
      <c r="AG885" s="176"/>
      <c r="AH885" s="176"/>
    </row>
    <row r="886" spans="1:34" ht="18" hidden="1" customHeight="1" outlineLevel="1" x14ac:dyDescent="0.3">
      <c r="A886" s="463"/>
      <c r="B886" s="455"/>
      <c r="C886" s="455"/>
      <c r="D886" s="455"/>
      <c r="E886" s="455"/>
      <c r="F886" s="456"/>
      <c r="G886" s="489" t="s">
        <v>277</v>
      </c>
      <c r="H886" s="490"/>
      <c r="I886" s="491"/>
      <c r="J886" s="492"/>
      <c r="K886" s="493"/>
      <c r="L886" s="493"/>
      <c r="M886" s="493"/>
      <c r="N886" s="493"/>
      <c r="O886" s="493"/>
      <c r="P886" s="493"/>
      <c r="Q886" s="494"/>
      <c r="R886" s="661"/>
      <c r="S886" s="32"/>
      <c r="T886" s="33"/>
      <c r="U886" s="33"/>
      <c r="V886" s="34"/>
      <c r="W886" s="402"/>
      <c r="X886" s="403"/>
      <c r="Y886" s="403"/>
      <c r="Z886" s="364"/>
      <c r="AA886" s="365"/>
      <c r="AB886" s="366"/>
      <c r="AC886" s="176"/>
      <c r="AD886" s="176"/>
      <c r="AE886" s="176"/>
      <c r="AF886" s="176"/>
      <c r="AG886" s="176"/>
      <c r="AH886" s="176"/>
    </row>
    <row r="887" spans="1:34" ht="10.5" hidden="1" customHeight="1" outlineLevel="1" x14ac:dyDescent="0.3">
      <c r="A887" s="463"/>
      <c r="B887" s="455"/>
      <c r="C887" s="455"/>
      <c r="D887" s="455"/>
      <c r="E887" s="455"/>
      <c r="F887" s="456"/>
      <c r="G887" s="429"/>
      <c r="H887" s="486"/>
      <c r="I887" s="486"/>
      <c r="J887" s="486"/>
      <c r="K887" s="486"/>
      <c r="L887" s="486"/>
      <c r="M887" s="486"/>
      <c r="N887" s="486"/>
      <c r="O887" s="486"/>
      <c r="P887" s="486"/>
      <c r="Q887" s="487"/>
      <c r="R887" s="661"/>
      <c r="S887" s="153"/>
      <c r="T887" s="97"/>
      <c r="U887" s="97"/>
      <c r="V887" s="98"/>
      <c r="W887" s="402"/>
      <c r="X887" s="403"/>
      <c r="Y887" s="403"/>
      <c r="Z887" s="364"/>
      <c r="AA887" s="365"/>
      <c r="AB887" s="366"/>
      <c r="AC887" s="176"/>
      <c r="AD887" s="176"/>
      <c r="AE887" s="176"/>
      <c r="AF887" s="176"/>
      <c r="AG887" s="176"/>
      <c r="AH887" s="176"/>
    </row>
    <row r="888" spans="1:34" ht="10.5" hidden="1" customHeight="1" outlineLevel="1" x14ac:dyDescent="0.3">
      <c r="A888" s="463"/>
      <c r="B888" s="455"/>
      <c r="C888" s="455"/>
      <c r="D888" s="455"/>
      <c r="E888" s="455"/>
      <c r="F888" s="456"/>
      <c r="G888" s="220"/>
      <c r="H888" s="105"/>
      <c r="I888" s="224"/>
      <c r="J888" s="224"/>
      <c r="K888" s="224"/>
      <c r="L888" s="224"/>
      <c r="M888" s="224"/>
      <c r="N888" s="224"/>
      <c r="O888" s="224"/>
      <c r="P888" s="227"/>
      <c r="Q888" s="221"/>
      <c r="R888" s="661"/>
      <c r="S888" s="153"/>
      <c r="T888" s="97"/>
      <c r="U888" s="97"/>
      <c r="V888" s="98"/>
      <c r="W888" s="402"/>
      <c r="X888" s="403"/>
      <c r="Y888" s="403"/>
      <c r="Z888" s="364"/>
      <c r="AA888" s="365"/>
      <c r="AB888" s="366"/>
      <c r="AC888" s="176"/>
      <c r="AD888" s="176"/>
      <c r="AE888" s="176"/>
      <c r="AF888" s="176"/>
      <c r="AG888" s="176"/>
      <c r="AH888" s="176"/>
    </row>
    <row r="889" spans="1:34" ht="18" hidden="1" customHeight="1" outlineLevel="1" x14ac:dyDescent="0.3">
      <c r="A889" s="463"/>
      <c r="B889" s="455"/>
      <c r="C889" s="455"/>
      <c r="D889" s="455"/>
      <c r="E889" s="455"/>
      <c r="F889" s="456"/>
      <c r="G889" s="220"/>
      <c r="H889" s="233"/>
      <c r="I889" s="488" t="s">
        <v>212</v>
      </c>
      <c r="J889" s="488"/>
      <c r="K889" s="488"/>
      <c r="L889" s="488"/>
      <c r="M889" s="222"/>
      <c r="N889" s="384" t="s">
        <v>68</v>
      </c>
      <c r="O889" s="386"/>
      <c r="P889" s="243"/>
      <c r="Q889" s="221"/>
      <c r="R889" s="661"/>
      <c r="S889" s="153"/>
      <c r="T889" s="97"/>
      <c r="U889" s="97"/>
      <c r="V889" s="98"/>
      <c r="W889" s="402"/>
      <c r="X889" s="403"/>
      <c r="Y889" s="403"/>
      <c r="Z889" s="364"/>
      <c r="AA889" s="365"/>
      <c r="AB889" s="366"/>
      <c r="AC889" s="176"/>
      <c r="AD889" s="176"/>
      <c r="AE889" s="176"/>
      <c r="AF889" s="176"/>
      <c r="AG889" s="176"/>
      <c r="AH889" s="176"/>
    </row>
    <row r="890" spans="1:34" ht="10.5" hidden="1" customHeight="1" outlineLevel="1" x14ac:dyDescent="0.3">
      <c r="A890" s="463"/>
      <c r="B890" s="455"/>
      <c r="C890" s="455"/>
      <c r="D890" s="455"/>
      <c r="E890" s="455"/>
      <c r="F890" s="456"/>
      <c r="G890" s="220"/>
      <c r="H890" s="225"/>
      <c r="I890" s="217"/>
      <c r="J890" s="217"/>
      <c r="K890" s="217"/>
      <c r="L890" s="217"/>
      <c r="M890" s="217"/>
      <c r="N890" s="217"/>
      <c r="O890" s="217"/>
      <c r="P890" s="235"/>
      <c r="Q890" s="221"/>
      <c r="R890" s="661"/>
      <c r="S890" s="153"/>
      <c r="T890" s="97"/>
      <c r="U890" s="97"/>
      <c r="V890" s="98"/>
      <c r="W890" s="402"/>
      <c r="X890" s="403"/>
      <c r="Y890" s="403"/>
      <c r="Z890" s="364"/>
      <c r="AA890" s="365"/>
      <c r="AB890" s="366"/>
      <c r="AC890" s="176"/>
      <c r="AD890" s="176"/>
      <c r="AE890" s="176"/>
      <c r="AF890" s="176"/>
      <c r="AG890" s="176"/>
      <c r="AH890" s="176"/>
    </row>
    <row r="891" spans="1:34" ht="10.5" hidden="1" customHeight="1" outlineLevel="1" x14ac:dyDescent="0.3">
      <c r="A891" s="463"/>
      <c r="B891" s="455"/>
      <c r="C891" s="455"/>
      <c r="D891" s="455"/>
      <c r="E891" s="455"/>
      <c r="F891" s="456"/>
      <c r="G891" s="220"/>
      <c r="H891" s="216"/>
      <c r="I891" s="216"/>
      <c r="J891" s="216"/>
      <c r="K891" s="216"/>
      <c r="L891" s="216"/>
      <c r="M891" s="216"/>
      <c r="N891" s="216"/>
      <c r="O891" s="216"/>
      <c r="P891" s="216"/>
      <c r="Q891" s="221"/>
      <c r="R891" s="661"/>
      <c r="S891" s="153"/>
      <c r="T891" s="97"/>
      <c r="U891" s="97"/>
      <c r="V891" s="98"/>
      <c r="W891" s="402"/>
      <c r="X891" s="403"/>
      <c r="Y891" s="403"/>
      <c r="Z891" s="364"/>
      <c r="AA891" s="365"/>
      <c r="AB891" s="366"/>
      <c r="AC891" s="176"/>
      <c r="AD891" s="176"/>
      <c r="AE891" s="176"/>
      <c r="AF891" s="176"/>
      <c r="AG891" s="176"/>
      <c r="AH891" s="176"/>
    </row>
    <row r="892" spans="1:34" ht="10.5" hidden="1" customHeight="1" outlineLevel="1" x14ac:dyDescent="0.3">
      <c r="A892" s="463"/>
      <c r="B892" s="455"/>
      <c r="C892" s="455"/>
      <c r="D892" s="455"/>
      <c r="E892" s="455"/>
      <c r="F892" s="456"/>
      <c r="G892" s="220"/>
      <c r="H892" s="105"/>
      <c r="I892" s="224"/>
      <c r="J892" s="224"/>
      <c r="K892" s="224"/>
      <c r="L892" s="224"/>
      <c r="M892" s="224"/>
      <c r="N892" s="224"/>
      <c r="O892" s="224"/>
      <c r="P892" s="227"/>
      <c r="Q892" s="221"/>
      <c r="R892" s="661"/>
      <c r="S892" s="153"/>
      <c r="T892" s="97"/>
      <c r="U892" s="97"/>
      <c r="V892" s="98"/>
      <c r="W892" s="402"/>
      <c r="X892" s="403"/>
      <c r="Y892" s="403"/>
      <c r="Z892" s="364"/>
      <c r="AA892" s="365"/>
      <c r="AB892" s="366"/>
      <c r="AC892" s="176"/>
      <c r="AH892" s="176"/>
    </row>
    <row r="893" spans="1:34" ht="18" hidden="1" customHeight="1" outlineLevel="1" x14ac:dyDescent="0.3">
      <c r="A893" s="463"/>
      <c r="B893" s="455"/>
      <c r="C893" s="455"/>
      <c r="D893" s="455"/>
      <c r="E893" s="455"/>
      <c r="F893" s="456"/>
      <c r="G893" s="220"/>
      <c r="H893" s="233"/>
      <c r="I893" s="488" t="s">
        <v>211</v>
      </c>
      <c r="J893" s="488"/>
      <c r="K893" s="488"/>
      <c r="L893" s="488"/>
      <c r="M893" s="222"/>
      <c r="N893" s="384" t="s">
        <v>68</v>
      </c>
      <c r="O893" s="386"/>
      <c r="P893" s="243"/>
      <c r="Q893" s="221"/>
      <c r="R893" s="661"/>
      <c r="S893" s="43"/>
      <c r="T893" s="370" t="s">
        <v>68</v>
      </c>
      <c r="U893" s="371"/>
      <c r="V893" s="50"/>
      <c r="W893" s="402"/>
      <c r="X893" s="403"/>
      <c r="Y893" s="403"/>
      <c r="Z893" s="364"/>
      <c r="AA893" s="365"/>
      <c r="AB893" s="366"/>
      <c r="AC893" s="176"/>
      <c r="AD893" s="176"/>
      <c r="AE893" s="176" t="str">
        <f>T893</f>
        <v>Select</v>
      </c>
      <c r="AF893" s="176" t="str">
        <f>T893</f>
        <v>Select</v>
      </c>
      <c r="AG893" s="176"/>
      <c r="AH893" s="176"/>
    </row>
    <row r="894" spans="1:34" ht="10.5" hidden="1" customHeight="1" outlineLevel="1" x14ac:dyDescent="0.3">
      <c r="A894" s="463"/>
      <c r="B894" s="455"/>
      <c r="C894" s="455"/>
      <c r="D894" s="455"/>
      <c r="E894" s="455"/>
      <c r="F894" s="456"/>
      <c r="G894" s="220"/>
      <c r="H894" s="225"/>
      <c r="I894" s="217"/>
      <c r="J894" s="217"/>
      <c r="K894" s="217"/>
      <c r="L894" s="217"/>
      <c r="M894" s="217"/>
      <c r="N894" s="217"/>
      <c r="O894" s="217"/>
      <c r="P894" s="235"/>
      <c r="Q894" s="221"/>
      <c r="R894" s="661"/>
      <c r="S894" s="153"/>
      <c r="T894" s="97"/>
      <c r="U894" s="97"/>
      <c r="V894" s="98"/>
      <c r="W894" s="402"/>
      <c r="X894" s="403"/>
      <c r="Y894" s="403"/>
      <c r="Z894" s="364"/>
      <c r="AA894" s="365"/>
      <c r="AB894" s="366"/>
      <c r="AC894" s="176"/>
      <c r="AD894" s="176"/>
      <c r="AE894" s="176"/>
      <c r="AF894" s="176"/>
      <c r="AG894" s="176"/>
      <c r="AH894" s="176"/>
    </row>
    <row r="895" spans="1:34" ht="10.5" hidden="1" customHeight="1" outlineLevel="1" x14ac:dyDescent="0.3">
      <c r="A895" s="463"/>
      <c r="B895" s="455"/>
      <c r="C895" s="455"/>
      <c r="D895" s="455"/>
      <c r="E895" s="455"/>
      <c r="F895" s="456"/>
      <c r="G895" s="220"/>
      <c r="H895" s="216"/>
      <c r="I895" s="216"/>
      <c r="J895" s="216"/>
      <c r="K895" s="216"/>
      <c r="L895" s="216"/>
      <c r="M895" s="216"/>
      <c r="N895" s="216"/>
      <c r="O895" s="216"/>
      <c r="P895" s="216"/>
      <c r="Q895" s="221"/>
      <c r="R895" s="661"/>
      <c r="S895" s="153"/>
      <c r="T895" s="97"/>
      <c r="U895" s="97"/>
      <c r="V895" s="98"/>
      <c r="W895" s="402"/>
      <c r="X895" s="403"/>
      <c r="Y895" s="403"/>
      <c r="Z895" s="364"/>
      <c r="AA895" s="365"/>
      <c r="AB895" s="366"/>
      <c r="AC895" s="176"/>
      <c r="AD895" s="176"/>
      <c r="AE895" s="176"/>
      <c r="AF895" s="176"/>
      <c r="AG895" s="176"/>
      <c r="AH895" s="176"/>
    </row>
    <row r="896" spans="1:34" ht="10.5" hidden="1" customHeight="1" outlineLevel="1" x14ac:dyDescent="0.3">
      <c r="A896" s="463"/>
      <c r="B896" s="455"/>
      <c r="C896" s="455"/>
      <c r="D896" s="455"/>
      <c r="E896" s="455"/>
      <c r="F896" s="456"/>
      <c r="G896" s="220"/>
      <c r="H896" s="105"/>
      <c r="I896" s="224"/>
      <c r="J896" s="224"/>
      <c r="K896" s="224"/>
      <c r="L896" s="224"/>
      <c r="M896" s="224"/>
      <c r="N896" s="224"/>
      <c r="O896" s="224"/>
      <c r="P896" s="227"/>
      <c r="Q896" s="221"/>
      <c r="R896" s="661"/>
      <c r="S896" s="153"/>
      <c r="T896" s="97"/>
      <c r="U896" s="97"/>
      <c r="V896" s="98"/>
      <c r="W896" s="402"/>
      <c r="X896" s="403"/>
      <c r="Y896" s="403"/>
      <c r="Z896" s="364"/>
      <c r="AA896" s="365"/>
      <c r="AB896" s="366"/>
      <c r="AC896" s="176"/>
      <c r="AG896" s="182"/>
      <c r="AH896" s="176"/>
    </row>
    <row r="897" spans="1:34" ht="18" hidden="1" customHeight="1" outlineLevel="1" x14ac:dyDescent="0.3">
      <c r="A897" s="463"/>
      <c r="B897" s="455"/>
      <c r="C897" s="455"/>
      <c r="D897" s="455"/>
      <c r="E897" s="455"/>
      <c r="F897" s="456"/>
      <c r="G897" s="220"/>
      <c r="H897" s="233"/>
      <c r="I897" s="488" t="s">
        <v>213</v>
      </c>
      <c r="J897" s="488"/>
      <c r="K897" s="488"/>
      <c r="L897" s="488"/>
      <c r="M897" s="222"/>
      <c r="N897" s="384" t="s">
        <v>68</v>
      </c>
      <c r="O897" s="386"/>
      <c r="P897" s="243"/>
      <c r="Q897" s="221"/>
      <c r="R897" s="661"/>
      <c r="S897" s="153"/>
      <c r="T897" s="97"/>
      <c r="U897" s="97"/>
      <c r="V897" s="98"/>
      <c r="W897" s="402"/>
      <c r="X897" s="403"/>
      <c r="Y897" s="403"/>
      <c r="Z897" s="364"/>
      <c r="AA897" s="365"/>
      <c r="AB897" s="366"/>
      <c r="AC897" s="176"/>
      <c r="AH897" s="176"/>
    </row>
    <row r="898" spans="1:34" ht="10.5" hidden="1" customHeight="1" outlineLevel="1" x14ac:dyDescent="0.3">
      <c r="A898" s="464"/>
      <c r="B898" s="458"/>
      <c r="C898" s="458"/>
      <c r="D898" s="458"/>
      <c r="E898" s="458"/>
      <c r="F898" s="459"/>
      <c r="G898" s="220"/>
      <c r="H898" s="225"/>
      <c r="I898" s="217"/>
      <c r="J898" s="217"/>
      <c r="K898" s="217"/>
      <c r="L898" s="217"/>
      <c r="M898" s="217"/>
      <c r="N898" s="217"/>
      <c r="O898" s="217"/>
      <c r="P898" s="235"/>
      <c r="Q898" s="221"/>
      <c r="R898" s="661"/>
      <c r="S898" s="153"/>
      <c r="T898" s="97"/>
      <c r="U898" s="97"/>
      <c r="V898" s="98"/>
      <c r="W898" s="402"/>
      <c r="X898" s="403"/>
      <c r="Y898" s="403"/>
      <c r="Z898" s="364"/>
      <c r="AA898" s="365"/>
      <c r="AB898" s="366"/>
      <c r="AC898" s="176"/>
      <c r="AD898" s="176"/>
      <c r="AE898" s="176"/>
      <c r="AF898" s="176"/>
      <c r="AG898" s="176"/>
      <c r="AH898" s="176"/>
    </row>
    <row r="899" spans="1:34" ht="10.5" customHeight="1" collapsed="1" x14ac:dyDescent="0.3">
      <c r="A899" s="485" t="s">
        <v>275</v>
      </c>
      <c r="B899" s="485"/>
      <c r="C899" s="485"/>
      <c r="D899" s="485"/>
      <c r="E899" s="485"/>
      <c r="F899" s="485"/>
      <c r="G899" s="212"/>
      <c r="H899" s="213"/>
      <c r="I899" s="213"/>
      <c r="J899" s="213"/>
      <c r="K899" s="213"/>
      <c r="L899" s="213"/>
      <c r="M899" s="213"/>
      <c r="N899" s="213"/>
      <c r="O899" s="213"/>
      <c r="P899" s="213"/>
      <c r="Q899" s="214"/>
      <c r="R899" s="661"/>
      <c r="S899" s="35"/>
      <c r="T899" s="36"/>
      <c r="U899" s="36"/>
      <c r="V899" s="37"/>
      <c r="W899" s="402"/>
      <c r="X899" s="403"/>
      <c r="Y899" s="403"/>
      <c r="Z899" s="367"/>
      <c r="AA899" s="368"/>
      <c r="AB899" s="369"/>
      <c r="AC899" s="176"/>
      <c r="AD899" s="176"/>
      <c r="AE899" s="176"/>
      <c r="AF899" s="176"/>
      <c r="AG899" s="176"/>
      <c r="AH899" s="176"/>
    </row>
    <row r="900" spans="1:34" ht="18" customHeight="1" x14ac:dyDescent="0.3">
      <c r="A900" s="451" t="str">
        <f>HYPERLINK("http://sdlegislature.gov/Rules/DisplayRule.aspx?Rule=24:05:28:02","Continuum of Placement
(24:05:28:02)")</f>
        <v>Continuum of Placement
(24:05:28:02)</v>
      </c>
      <c r="B900" s="660"/>
      <c r="C900" s="660"/>
      <c r="D900" s="660"/>
      <c r="E900" s="660"/>
      <c r="F900" s="669"/>
      <c r="G900" s="800" t="s">
        <v>279</v>
      </c>
      <c r="H900" s="653"/>
      <c r="I900" s="653"/>
      <c r="J900" s="653"/>
      <c r="K900" s="653"/>
      <c r="L900" s="653"/>
      <c r="M900" s="653"/>
      <c r="N900" s="653"/>
      <c r="O900" s="653"/>
      <c r="P900" s="653"/>
      <c r="Q900" s="654"/>
      <c r="R900" s="661"/>
      <c r="S900" s="32"/>
      <c r="T900" s="33"/>
      <c r="U900" s="33"/>
      <c r="V900" s="34"/>
      <c r="W900" s="402"/>
      <c r="X900" s="403"/>
      <c r="Y900" s="403"/>
      <c r="Z900" s="361"/>
      <c r="AA900" s="362"/>
      <c r="AB900" s="363"/>
      <c r="AC900" s="176"/>
      <c r="AD900" s="176"/>
      <c r="AE900" s="176"/>
      <c r="AF900" s="176"/>
      <c r="AG900" s="176"/>
      <c r="AH900" s="176"/>
    </row>
    <row r="901" spans="1:34" ht="18" customHeight="1" x14ac:dyDescent="0.3">
      <c r="A901" s="670"/>
      <c r="B901" s="671"/>
      <c r="C901" s="671"/>
      <c r="D901" s="671"/>
      <c r="E901" s="671"/>
      <c r="F901" s="672"/>
      <c r="G901" s="799"/>
      <c r="H901" s="653"/>
      <c r="I901" s="653"/>
      <c r="J901" s="653"/>
      <c r="K901" s="653"/>
      <c r="L901" s="653"/>
      <c r="M901" s="653"/>
      <c r="N901" s="653"/>
      <c r="O901" s="653"/>
      <c r="P901" s="653"/>
      <c r="Q901" s="654"/>
      <c r="R901" s="661"/>
      <c r="S901" s="43"/>
      <c r="T901" s="370" t="s">
        <v>68</v>
      </c>
      <c r="U901" s="371"/>
      <c r="V901" s="50"/>
      <c r="W901" s="402"/>
      <c r="X901" s="403"/>
      <c r="Y901" s="403"/>
      <c r="Z901" s="364"/>
      <c r="AA901" s="365"/>
      <c r="AB901" s="366"/>
      <c r="AC901" s="176"/>
      <c r="AD901" s="176"/>
      <c r="AE901" s="176" t="str">
        <f>T901</f>
        <v>Select</v>
      </c>
      <c r="AF901" s="176" t="str">
        <f>T901</f>
        <v>Select</v>
      </c>
      <c r="AG901" s="176"/>
      <c r="AH901" s="176"/>
    </row>
    <row r="902" spans="1:34" ht="18" customHeight="1" x14ac:dyDescent="0.3">
      <c r="A902" s="670"/>
      <c r="B902" s="671"/>
      <c r="C902" s="671"/>
      <c r="D902" s="671"/>
      <c r="E902" s="671"/>
      <c r="F902" s="672"/>
      <c r="G902" s="800" t="s">
        <v>280</v>
      </c>
      <c r="H902" s="653"/>
      <c r="I902" s="653"/>
      <c r="J902" s="653"/>
      <c r="K902" s="653"/>
      <c r="L902" s="653"/>
      <c r="M902" s="653"/>
      <c r="N902" s="653"/>
      <c r="O902" s="653"/>
      <c r="P902" s="653"/>
      <c r="Q902" s="654"/>
      <c r="R902" s="661"/>
      <c r="S902" s="153"/>
      <c r="T902" s="97"/>
      <c r="U902" s="97"/>
      <c r="V902" s="98"/>
      <c r="W902" s="402"/>
      <c r="X902" s="403"/>
      <c r="Y902" s="403"/>
      <c r="Z902" s="364"/>
      <c r="AA902" s="365"/>
      <c r="AB902" s="366"/>
      <c r="AC902" s="176"/>
      <c r="AD902" s="176"/>
      <c r="AE902" s="176"/>
      <c r="AF902" s="176"/>
      <c r="AG902" s="176"/>
      <c r="AH902" s="176"/>
    </row>
    <row r="903" spans="1:34" ht="18" customHeight="1" x14ac:dyDescent="0.3">
      <c r="A903" s="673"/>
      <c r="B903" s="674"/>
      <c r="C903" s="674"/>
      <c r="D903" s="674"/>
      <c r="E903" s="674"/>
      <c r="F903" s="675"/>
      <c r="G903" s="799"/>
      <c r="H903" s="653"/>
      <c r="I903" s="653"/>
      <c r="J903" s="653"/>
      <c r="K903" s="653"/>
      <c r="L903" s="653"/>
      <c r="M903" s="653"/>
      <c r="N903" s="653"/>
      <c r="O903" s="653"/>
      <c r="P903" s="653"/>
      <c r="Q903" s="654"/>
      <c r="R903" s="661"/>
      <c r="S903" s="35"/>
      <c r="T903" s="36"/>
      <c r="U903" s="36"/>
      <c r="V903" s="37"/>
      <c r="W903" s="402"/>
      <c r="X903" s="403"/>
      <c r="Y903" s="403"/>
      <c r="Z903" s="364"/>
      <c r="AA903" s="365"/>
      <c r="AB903" s="366"/>
      <c r="AC903" s="176"/>
      <c r="AD903" s="176"/>
      <c r="AE903" s="176"/>
      <c r="AF903" s="176"/>
      <c r="AG903" s="176"/>
      <c r="AH903" s="176"/>
    </row>
    <row r="904" spans="1:34" ht="18" customHeight="1" x14ac:dyDescent="0.3">
      <c r="A904" s="451" t="str">
        <f>HYPERLINK("http://sdlegislature.gov/Rules/DisplayRule.aspx?Rule=24:05:28:01","Participation with Non-disabled Peers
(24:05:28:01)")</f>
        <v>Participation with Non-disabled Peers
(24:05:28:01)</v>
      </c>
      <c r="B904" s="660"/>
      <c r="C904" s="660"/>
      <c r="D904" s="660"/>
      <c r="E904" s="660"/>
      <c r="F904" s="669"/>
      <c r="G904" s="484"/>
      <c r="H904" s="484"/>
      <c r="I904" s="484"/>
      <c r="J904" s="484"/>
      <c r="K904" s="484"/>
      <c r="L904" s="484"/>
      <c r="M904" s="484"/>
      <c r="N904" s="484"/>
      <c r="O904" s="484"/>
      <c r="P904" s="484"/>
      <c r="Q904" s="484"/>
      <c r="R904" s="661"/>
      <c r="S904" s="32"/>
      <c r="T904" s="33"/>
      <c r="U904" s="33"/>
      <c r="V904" s="34"/>
      <c r="W904" s="402"/>
      <c r="X904" s="403"/>
      <c r="Y904" s="403"/>
      <c r="Z904" s="364"/>
      <c r="AA904" s="365"/>
      <c r="AB904" s="366"/>
      <c r="AC904" s="176"/>
      <c r="AD904" s="176"/>
      <c r="AE904" s="176"/>
      <c r="AF904" s="176"/>
      <c r="AG904" s="176"/>
      <c r="AH904" s="176"/>
    </row>
    <row r="905" spans="1:34" ht="18" customHeight="1" x14ac:dyDescent="0.3">
      <c r="A905" s="454"/>
      <c r="B905" s="661"/>
      <c r="C905" s="661"/>
      <c r="D905" s="661"/>
      <c r="E905" s="661"/>
      <c r="F905" s="672"/>
      <c r="G905" s="484"/>
      <c r="H905" s="484"/>
      <c r="I905" s="484"/>
      <c r="J905" s="484"/>
      <c r="K905" s="484"/>
      <c r="L905" s="484"/>
      <c r="M905" s="484"/>
      <c r="N905" s="484"/>
      <c r="O905" s="484"/>
      <c r="P905" s="484"/>
      <c r="Q905" s="484"/>
      <c r="R905" s="661"/>
      <c r="S905" s="43"/>
      <c r="T905" s="370" t="s">
        <v>68</v>
      </c>
      <c r="U905" s="371"/>
      <c r="V905" s="50"/>
      <c r="W905" s="402"/>
      <c r="X905" s="403"/>
      <c r="Y905" s="403"/>
      <c r="Z905" s="364"/>
      <c r="AA905" s="365"/>
      <c r="AB905" s="366"/>
      <c r="AC905" s="176"/>
      <c r="AD905" s="176"/>
      <c r="AE905" s="176" t="str">
        <f>T905</f>
        <v>Select</v>
      </c>
      <c r="AF905" s="176" t="str">
        <f>T905</f>
        <v>Select</v>
      </c>
      <c r="AG905" s="176"/>
      <c r="AH905" s="176"/>
    </row>
    <row r="906" spans="1:34" ht="18" customHeight="1" x14ac:dyDescent="0.3">
      <c r="A906" s="670"/>
      <c r="B906" s="661"/>
      <c r="C906" s="661"/>
      <c r="D906" s="661"/>
      <c r="E906" s="661"/>
      <c r="F906" s="672"/>
      <c r="G906" s="428"/>
      <c r="H906" s="428"/>
      <c r="I906" s="428"/>
      <c r="J906" s="428"/>
      <c r="K906" s="428"/>
      <c r="L906" s="428"/>
      <c r="M906" s="428"/>
      <c r="N906" s="428"/>
      <c r="O906" s="428"/>
      <c r="P906" s="428"/>
      <c r="Q906" s="428"/>
      <c r="R906" s="661"/>
      <c r="S906" s="35"/>
      <c r="T906" s="36"/>
      <c r="U906" s="36"/>
      <c r="V906" s="37"/>
      <c r="W906" s="402"/>
      <c r="X906" s="403"/>
      <c r="Y906" s="403"/>
      <c r="Z906" s="364"/>
      <c r="AA906" s="365"/>
      <c r="AB906" s="366"/>
      <c r="AC906" s="176"/>
      <c r="AD906" s="176"/>
      <c r="AE906" s="176"/>
      <c r="AF906" s="176"/>
      <c r="AG906" s="176"/>
      <c r="AH906" s="176"/>
    </row>
    <row r="907" spans="1:34" ht="18" customHeight="1" x14ac:dyDescent="0.3">
      <c r="A907" s="460" t="str">
        <f>HYPERLINK("http://sdlegislature.gov/Rules/DisplayRule.aspx?Rule=24:05:28:03","Justification for Placement 
(24:05:28:03)")</f>
        <v>Justification for Placement 
(24:05:28:03)</v>
      </c>
      <c r="B907" s="461"/>
      <c r="C907" s="461"/>
      <c r="D907" s="461"/>
      <c r="E907" s="461"/>
      <c r="F907" s="462"/>
      <c r="G907" s="797" t="s">
        <v>281</v>
      </c>
      <c r="H907" s="496"/>
      <c r="I907" s="496"/>
      <c r="J907" s="496"/>
      <c r="K907" s="496"/>
      <c r="L907" s="496"/>
      <c r="M907" s="496"/>
      <c r="N907" s="496"/>
      <c r="O907" s="496"/>
      <c r="P907" s="496"/>
      <c r="Q907" s="783"/>
      <c r="R907" s="661"/>
      <c r="S907" s="32"/>
      <c r="T907" s="33"/>
      <c r="U907" s="33"/>
      <c r="V907" s="34"/>
      <c r="W907" s="402"/>
      <c r="X907" s="403"/>
      <c r="Y907" s="403"/>
      <c r="Z907" s="364"/>
      <c r="AA907" s="365"/>
      <c r="AB907" s="366"/>
      <c r="AC907" s="176"/>
      <c r="AD907" s="176"/>
      <c r="AE907" s="176"/>
      <c r="AF907" s="176"/>
      <c r="AG907" s="176"/>
      <c r="AH907" s="176"/>
    </row>
    <row r="908" spans="1:34" ht="10.5" customHeight="1" x14ac:dyDescent="0.3">
      <c r="A908" s="463"/>
      <c r="B908" s="455"/>
      <c r="C908" s="455"/>
      <c r="D908" s="455"/>
      <c r="E908" s="455"/>
      <c r="F908" s="456"/>
      <c r="G908" s="144"/>
      <c r="H908" s="145"/>
      <c r="I908" s="950"/>
      <c r="J908" s="950"/>
      <c r="K908" s="950"/>
      <c r="L908" s="975"/>
      <c r="M908" s="975"/>
      <c r="N908" s="975"/>
      <c r="O908" s="145"/>
      <c r="P908" s="145"/>
      <c r="Q908" s="146"/>
      <c r="R908" s="661"/>
      <c r="S908" s="153"/>
      <c r="T908" s="97"/>
      <c r="U908" s="97"/>
      <c r="V908" s="98"/>
      <c r="W908" s="402"/>
      <c r="X908" s="403"/>
      <c r="Y908" s="403"/>
      <c r="Z908" s="364"/>
      <c r="AA908" s="365"/>
      <c r="AB908" s="366"/>
      <c r="AC908" s="176"/>
      <c r="AD908" s="176"/>
      <c r="AE908" s="176"/>
      <c r="AF908" s="176"/>
      <c r="AG908" s="176"/>
      <c r="AH908" s="176"/>
    </row>
    <row r="909" spans="1:34" ht="10.5" customHeight="1" x14ac:dyDescent="0.3">
      <c r="A909" s="463"/>
      <c r="B909" s="455"/>
      <c r="C909" s="455"/>
      <c r="D909" s="455"/>
      <c r="E909" s="455"/>
      <c r="F909" s="456"/>
      <c r="G909" s="144"/>
      <c r="H909" s="141"/>
      <c r="I909" s="242"/>
      <c r="J909" s="242"/>
      <c r="K909" s="476" t="s">
        <v>282</v>
      </c>
      <c r="L909" s="476"/>
      <c r="M909" s="476"/>
      <c r="N909" s="476"/>
      <c r="O909" s="476"/>
      <c r="P909" s="477"/>
      <c r="Q909" s="146"/>
      <c r="R909" s="661"/>
      <c r="S909" s="153"/>
      <c r="T909" s="97"/>
      <c r="U909" s="97"/>
      <c r="V909" s="98"/>
      <c r="W909" s="402"/>
      <c r="X909" s="403"/>
      <c r="Y909" s="403"/>
      <c r="Z909" s="364"/>
      <c r="AA909" s="365"/>
      <c r="AB909" s="366"/>
      <c r="AC909" s="176"/>
      <c r="AD909" s="176"/>
      <c r="AE909" s="176"/>
      <c r="AF909" s="176"/>
      <c r="AG909" s="176"/>
      <c r="AH909" s="176"/>
    </row>
    <row r="910" spans="1:34" ht="18" customHeight="1" x14ac:dyDescent="0.3">
      <c r="A910" s="463"/>
      <c r="B910" s="455"/>
      <c r="C910" s="455"/>
      <c r="D910" s="455"/>
      <c r="E910" s="455"/>
      <c r="F910" s="456"/>
      <c r="G910" s="144"/>
      <c r="H910" s="142"/>
      <c r="I910" s="482" t="s">
        <v>68</v>
      </c>
      <c r="J910" s="483"/>
      <c r="K910" s="478"/>
      <c r="L910" s="478"/>
      <c r="M910" s="478"/>
      <c r="N910" s="478"/>
      <c r="O910" s="478"/>
      <c r="P910" s="479"/>
      <c r="Q910" s="146"/>
      <c r="R910" s="661"/>
      <c r="S910" s="153"/>
      <c r="T910" s="97"/>
      <c r="U910" s="97"/>
      <c r="V910" s="98"/>
      <c r="W910" s="402"/>
      <c r="X910" s="403"/>
      <c r="Y910" s="403"/>
      <c r="Z910" s="364"/>
      <c r="AA910" s="365"/>
      <c r="AB910" s="366"/>
      <c r="AC910" s="176"/>
      <c r="AD910" s="176"/>
      <c r="AE910" s="176"/>
      <c r="AF910" s="176"/>
      <c r="AG910" s="176"/>
      <c r="AH910" s="176"/>
    </row>
    <row r="911" spans="1:34" ht="10.5" customHeight="1" x14ac:dyDescent="0.3">
      <c r="A911" s="463"/>
      <c r="B911" s="455"/>
      <c r="C911" s="455"/>
      <c r="D911" s="455"/>
      <c r="E911" s="455"/>
      <c r="F911" s="456"/>
      <c r="G911" s="144"/>
      <c r="H911" s="143"/>
      <c r="I911" s="117"/>
      <c r="J911" s="117"/>
      <c r="K911" s="480"/>
      <c r="L911" s="480"/>
      <c r="M911" s="480"/>
      <c r="N911" s="480"/>
      <c r="O911" s="480"/>
      <c r="P911" s="481"/>
      <c r="Q911" s="146"/>
      <c r="R911" s="661"/>
      <c r="S911" s="153"/>
      <c r="T911" s="97"/>
      <c r="U911" s="97"/>
      <c r="V911" s="98"/>
      <c r="W911" s="402"/>
      <c r="X911" s="403"/>
      <c r="Y911" s="403"/>
      <c r="Z911" s="364"/>
      <c r="AA911" s="365"/>
      <c r="AB911" s="366"/>
      <c r="AC911" s="176"/>
      <c r="AD911" s="176"/>
      <c r="AE911" s="176"/>
      <c r="AF911" s="176"/>
      <c r="AG911" s="176"/>
      <c r="AH911" s="176"/>
    </row>
    <row r="912" spans="1:34" ht="10.5" customHeight="1" x14ac:dyDescent="0.3">
      <c r="A912" s="463"/>
      <c r="B912" s="455"/>
      <c r="C912" s="455"/>
      <c r="D912" s="455"/>
      <c r="E912" s="455"/>
      <c r="F912" s="456"/>
      <c r="G912" s="144"/>
      <c r="H912" s="145"/>
      <c r="I912" s="145"/>
      <c r="J912" s="145"/>
      <c r="K912" s="145"/>
      <c r="L912" s="145"/>
      <c r="M912" s="145"/>
      <c r="N912" s="145"/>
      <c r="O912" s="145"/>
      <c r="P912" s="145"/>
      <c r="Q912" s="146"/>
      <c r="R912" s="661"/>
      <c r="S912" s="153"/>
      <c r="T912" s="97"/>
      <c r="U912" s="97"/>
      <c r="V912" s="98"/>
      <c r="W912" s="402"/>
      <c r="X912" s="403"/>
      <c r="Y912" s="403"/>
      <c r="Z912" s="364"/>
      <c r="AA912" s="365"/>
      <c r="AB912" s="366"/>
      <c r="AC912" s="176"/>
      <c r="AD912" s="176"/>
      <c r="AE912" s="176"/>
      <c r="AF912" s="176"/>
      <c r="AG912" s="176"/>
      <c r="AH912" s="176"/>
    </row>
    <row r="913" spans="1:34" ht="10.5" customHeight="1" x14ac:dyDescent="0.3">
      <c r="A913" s="463"/>
      <c r="B913" s="455"/>
      <c r="C913" s="455"/>
      <c r="D913" s="455"/>
      <c r="E913" s="455"/>
      <c r="F913" s="456"/>
      <c r="G913" s="144"/>
      <c r="H913" s="141"/>
      <c r="I913" s="242"/>
      <c r="J913" s="242"/>
      <c r="K913" s="476" t="s">
        <v>283</v>
      </c>
      <c r="L913" s="476"/>
      <c r="M913" s="476"/>
      <c r="N913" s="476"/>
      <c r="O913" s="476"/>
      <c r="P913" s="477"/>
      <c r="Q913" s="146"/>
      <c r="R913" s="661"/>
      <c r="S913" s="153"/>
      <c r="T913" s="97"/>
      <c r="U913" s="97"/>
      <c r="V913" s="98"/>
      <c r="W913" s="402"/>
      <c r="X913" s="403"/>
      <c r="Y913" s="403"/>
      <c r="Z913" s="364"/>
      <c r="AA913" s="365"/>
      <c r="AB913" s="366"/>
      <c r="AC913" s="176"/>
      <c r="AD913" s="176"/>
      <c r="AE913" s="176"/>
      <c r="AF913" s="176"/>
      <c r="AG913" s="176"/>
      <c r="AH913" s="176"/>
    </row>
    <row r="914" spans="1:34" ht="18" customHeight="1" x14ac:dyDescent="0.3">
      <c r="A914" s="463"/>
      <c r="B914" s="455"/>
      <c r="C914" s="455"/>
      <c r="D914" s="455"/>
      <c r="E914" s="455"/>
      <c r="F914" s="456"/>
      <c r="G914" s="144"/>
      <c r="H914" s="142"/>
      <c r="I914" s="482" t="s">
        <v>68</v>
      </c>
      <c r="J914" s="483"/>
      <c r="K914" s="478"/>
      <c r="L914" s="478"/>
      <c r="M914" s="478"/>
      <c r="N914" s="478"/>
      <c r="O914" s="478"/>
      <c r="P914" s="479"/>
      <c r="Q914" s="146"/>
      <c r="R914" s="661"/>
      <c r="S914" s="153"/>
      <c r="T914" s="97"/>
      <c r="U914" s="97"/>
      <c r="V914" s="98"/>
      <c r="W914" s="402"/>
      <c r="X914" s="403"/>
      <c r="Y914" s="403"/>
      <c r="Z914" s="364"/>
      <c r="AA914" s="365"/>
      <c r="AB914" s="366"/>
      <c r="AC914" s="176"/>
      <c r="AD914" s="176"/>
      <c r="AE914" s="176"/>
      <c r="AF914" s="176"/>
      <c r="AG914" s="176"/>
      <c r="AH914" s="176"/>
    </row>
    <row r="915" spans="1:34" ht="10.5" customHeight="1" x14ac:dyDescent="0.3">
      <c r="A915" s="463"/>
      <c r="B915" s="455"/>
      <c r="C915" s="455"/>
      <c r="D915" s="455"/>
      <c r="E915" s="455"/>
      <c r="F915" s="456"/>
      <c r="G915" s="144"/>
      <c r="H915" s="143"/>
      <c r="I915" s="117"/>
      <c r="J915" s="117"/>
      <c r="K915" s="480"/>
      <c r="L915" s="480"/>
      <c r="M915" s="480"/>
      <c r="N915" s="480"/>
      <c r="O915" s="480"/>
      <c r="P915" s="481"/>
      <c r="Q915" s="146"/>
      <c r="R915" s="661"/>
      <c r="S915" s="153"/>
      <c r="T915" s="97"/>
      <c r="U915" s="97"/>
      <c r="V915" s="98"/>
      <c r="W915" s="402"/>
      <c r="X915" s="403"/>
      <c r="Y915" s="403"/>
      <c r="Z915" s="364"/>
      <c r="AA915" s="365"/>
      <c r="AB915" s="366"/>
      <c r="AC915" s="176"/>
      <c r="AD915" s="176"/>
      <c r="AE915" s="176"/>
      <c r="AF915" s="176"/>
      <c r="AG915" s="176"/>
      <c r="AH915" s="176"/>
    </row>
    <row r="916" spans="1:34" ht="10.5" customHeight="1" x14ac:dyDescent="0.3">
      <c r="A916" s="463"/>
      <c r="B916" s="455"/>
      <c r="C916" s="455"/>
      <c r="D916" s="455"/>
      <c r="E916" s="455"/>
      <c r="F916" s="456"/>
      <c r="G916" s="144"/>
      <c r="H916" s="145"/>
      <c r="I916" s="145"/>
      <c r="J916" s="145"/>
      <c r="K916" s="145"/>
      <c r="L916" s="145"/>
      <c r="M916" s="145"/>
      <c r="N916" s="145"/>
      <c r="O916" s="145"/>
      <c r="P916" s="145"/>
      <c r="Q916" s="146"/>
      <c r="R916" s="661"/>
      <c r="S916" s="153"/>
      <c r="T916" s="97"/>
      <c r="U916" s="97"/>
      <c r="V916" s="98"/>
      <c r="W916" s="402"/>
      <c r="X916" s="403"/>
      <c r="Y916" s="403"/>
      <c r="Z916" s="364"/>
      <c r="AA916" s="365"/>
      <c r="AB916" s="366"/>
      <c r="AC916" s="176"/>
      <c r="AD916" s="176"/>
      <c r="AE916" s="176"/>
      <c r="AF916" s="176"/>
      <c r="AG916" s="176"/>
      <c r="AH916" s="176"/>
    </row>
    <row r="917" spans="1:34" ht="10.5" customHeight="1" x14ac:dyDescent="0.3">
      <c r="A917" s="463"/>
      <c r="B917" s="455"/>
      <c r="C917" s="455"/>
      <c r="D917" s="455"/>
      <c r="E917" s="455"/>
      <c r="F917" s="456"/>
      <c r="G917" s="144"/>
      <c r="H917" s="141"/>
      <c r="I917" s="242"/>
      <c r="J917" s="242"/>
      <c r="K917" s="476" t="s">
        <v>284</v>
      </c>
      <c r="L917" s="476"/>
      <c r="M917" s="476"/>
      <c r="N917" s="476"/>
      <c r="O917" s="476"/>
      <c r="P917" s="477"/>
      <c r="Q917" s="146"/>
      <c r="R917" s="661"/>
      <c r="S917" s="153"/>
      <c r="T917" s="97"/>
      <c r="U917" s="97"/>
      <c r="V917" s="98"/>
      <c r="W917" s="402"/>
      <c r="X917" s="403"/>
      <c r="Y917" s="403"/>
      <c r="Z917" s="364"/>
      <c r="AA917" s="365"/>
      <c r="AB917" s="366"/>
      <c r="AC917" s="176"/>
      <c r="AD917" s="176"/>
      <c r="AE917" s="176"/>
      <c r="AF917" s="176"/>
      <c r="AG917" s="176"/>
      <c r="AH917" s="176"/>
    </row>
    <row r="918" spans="1:34" ht="18" customHeight="1" x14ac:dyDescent="0.3">
      <c r="A918" s="463"/>
      <c r="B918" s="455"/>
      <c r="C918" s="455"/>
      <c r="D918" s="455"/>
      <c r="E918" s="455"/>
      <c r="F918" s="456"/>
      <c r="G918" s="144"/>
      <c r="H918" s="142"/>
      <c r="I918" s="482" t="s">
        <v>68</v>
      </c>
      <c r="J918" s="483"/>
      <c r="K918" s="478"/>
      <c r="L918" s="478"/>
      <c r="M918" s="478"/>
      <c r="N918" s="478"/>
      <c r="O918" s="478"/>
      <c r="P918" s="479"/>
      <c r="Q918" s="146"/>
      <c r="R918" s="661"/>
      <c r="S918" s="43"/>
      <c r="T918" s="370" t="s">
        <v>68</v>
      </c>
      <c r="U918" s="371"/>
      <c r="V918" s="50"/>
      <c r="W918" s="402"/>
      <c r="X918" s="403"/>
      <c r="Y918" s="403"/>
      <c r="Z918" s="364"/>
      <c r="AA918" s="365"/>
      <c r="AB918" s="366"/>
      <c r="AC918" s="176"/>
      <c r="AD918" s="176"/>
      <c r="AE918" s="176" t="str">
        <f>T918</f>
        <v>Select</v>
      </c>
      <c r="AF918" s="176" t="str">
        <f>T918</f>
        <v>Select</v>
      </c>
      <c r="AG918" s="176"/>
      <c r="AH918" s="176"/>
    </row>
    <row r="919" spans="1:34" ht="10.5" customHeight="1" x14ac:dyDescent="0.3">
      <c r="A919" s="463"/>
      <c r="B919" s="455"/>
      <c r="C919" s="455"/>
      <c r="D919" s="455"/>
      <c r="E919" s="455"/>
      <c r="F919" s="456"/>
      <c r="G919" s="144"/>
      <c r="H919" s="143"/>
      <c r="I919" s="117"/>
      <c r="J919" s="117"/>
      <c r="K919" s="480"/>
      <c r="L919" s="480"/>
      <c r="M919" s="480"/>
      <c r="N919" s="480"/>
      <c r="O919" s="480"/>
      <c r="P919" s="481"/>
      <c r="Q919" s="146"/>
      <c r="R919" s="661"/>
      <c r="S919" s="153"/>
      <c r="T919" s="97"/>
      <c r="U919" s="97"/>
      <c r="V919" s="98"/>
      <c r="W919" s="402"/>
      <c r="X919" s="403"/>
      <c r="Y919" s="403"/>
      <c r="Z919" s="364"/>
      <c r="AA919" s="365"/>
      <c r="AB919" s="366"/>
      <c r="AC919" s="176"/>
      <c r="AD919" s="176"/>
      <c r="AE919" s="176"/>
      <c r="AF919" s="176"/>
      <c r="AG919" s="176"/>
      <c r="AH919" s="176"/>
    </row>
    <row r="920" spans="1:34" ht="10.5" customHeight="1" x14ac:dyDescent="0.3">
      <c r="A920" s="463"/>
      <c r="B920" s="455"/>
      <c r="C920" s="455"/>
      <c r="D920" s="455"/>
      <c r="E920" s="455"/>
      <c r="F920" s="456"/>
      <c r="G920" s="144"/>
      <c r="H920" s="145"/>
      <c r="I920" s="145"/>
      <c r="J920" s="145"/>
      <c r="K920" s="145"/>
      <c r="L920" s="145"/>
      <c r="M920" s="145"/>
      <c r="N920" s="145"/>
      <c r="O920" s="145"/>
      <c r="P920" s="145"/>
      <c r="Q920" s="146"/>
      <c r="R920" s="661"/>
      <c r="S920" s="153"/>
      <c r="T920" s="97"/>
      <c r="U920" s="97"/>
      <c r="V920" s="98"/>
      <c r="W920" s="402"/>
      <c r="X920" s="403"/>
      <c r="Y920" s="403"/>
      <c r="Z920" s="364"/>
      <c r="AA920" s="365"/>
      <c r="AB920" s="366"/>
      <c r="AC920" s="176"/>
      <c r="AD920" s="176"/>
      <c r="AE920" s="176"/>
      <c r="AF920" s="176"/>
      <c r="AG920" s="176"/>
      <c r="AH920" s="176"/>
    </row>
    <row r="921" spans="1:34" ht="10.5" customHeight="1" x14ac:dyDescent="0.3">
      <c r="A921" s="463"/>
      <c r="B921" s="455"/>
      <c r="C921" s="455"/>
      <c r="D921" s="455"/>
      <c r="E921" s="455"/>
      <c r="F921" s="456"/>
      <c r="G921" s="144"/>
      <c r="H921" s="141"/>
      <c r="I921" s="242"/>
      <c r="J921" s="242"/>
      <c r="K921" s="476" t="s">
        <v>285</v>
      </c>
      <c r="L921" s="476"/>
      <c r="M921" s="476"/>
      <c r="N921" s="476"/>
      <c r="O921" s="476"/>
      <c r="P921" s="477"/>
      <c r="Q921" s="146"/>
      <c r="R921" s="661"/>
      <c r="S921" s="153"/>
      <c r="T921" s="97"/>
      <c r="U921" s="97"/>
      <c r="V921" s="98"/>
      <c r="W921" s="402"/>
      <c r="X921" s="403"/>
      <c r="Y921" s="403"/>
      <c r="Z921" s="364"/>
      <c r="AA921" s="365"/>
      <c r="AB921" s="366"/>
      <c r="AC921" s="176"/>
      <c r="AD921" s="176"/>
      <c r="AE921" s="176"/>
      <c r="AF921" s="176"/>
      <c r="AG921" s="176"/>
      <c r="AH921" s="176"/>
    </row>
    <row r="922" spans="1:34" ht="18" customHeight="1" x14ac:dyDescent="0.3">
      <c r="A922" s="463"/>
      <c r="B922" s="455"/>
      <c r="C922" s="455"/>
      <c r="D922" s="455"/>
      <c r="E922" s="455"/>
      <c r="F922" s="456"/>
      <c r="G922" s="144"/>
      <c r="H922" s="142"/>
      <c r="I922" s="482" t="s">
        <v>68</v>
      </c>
      <c r="J922" s="483"/>
      <c r="K922" s="478"/>
      <c r="L922" s="478"/>
      <c r="M922" s="478"/>
      <c r="N922" s="478"/>
      <c r="O922" s="478"/>
      <c r="P922" s="479"/>
      <c r="Q922" s="146"/>
      <c r="R922" s="661"/>
      <c r="S922" s="153"/>
      <c r="T922" s="97"/>
      <c r="U922" s="97"/>
      <c r="V922" s="98"/>
      <c r="W922" s="402"/>
      <c r="X922" s="403"/>
      <c r="Y922" s="403"/>
      <c r="Z922" s="364"/>
      <c r="AA922" s="365"/>
      <c r="AB922" s="366"/>
      <c r="AC922" s="176"/>
      <c r="AD922" s="176"/>
      <c r="AE922" s="176"/>
      <c r="AF922" s="176"/>
      <c r="AG922" s="176"/>
      <c r="AH922" s="176"/>
    </row>
    <row r="923" spans="1:34" ht="10.5" customHeight="1" x14ac:dyDescent="0.3">
      <c r="A923" s="463"/>
      <c r="B923" s="455"/>
      <c r="C923" s="455"/>
      <c r="D923" s="455"/>
      <c r="E923" s="455"/>
      <c r="F923" s="456"/>
      <c r="G923" s="144"/>
      <c r="H923" s="143"/>
      <c r="I923" s="117"/>
      <c r="J923" s="117"/>
      <c r="K923" s="480"/>
      <c r="L923" s="480"/>
      <c r="M923" s="480"/>
      <c r="N923" s="480"/>
      <c r="O923" s="480"/>
      <c r="P923" s="481"/>
      <c r="Q923" s="146"/>
      <c r="R923" s="661"/>
      <c r="S923" s="153"/>
      <c r="T923" s="97"/>
      <c r="U923" s="97"/>
      <c r="V923" s="98"/>
      <c r="W923" s="402"/>
      <c r="X923" s="403"/>
      <c r="Y923" s="403"/>
      <c r="Z923" s="364"/>
      <c r="AA923" s="365"/>
      <c r="AB923" s="366"/>
      <c r="AC923" s="176"/>
      <c r="AD923" s="176"/>
      <c r="AE923" s="176"/>
      <c r="AF923" s="176"/>
      <c r="AG923" s="176"/>
      <c r="AH923" s="176"/>
    </row>
    <row r="924" spans="1:34" ht="10.5" customHeight="1" x14ac:dyDescent="0.3">
      <c r="A924" s="463"/>
      <c r="B924" s="455"/>
      <c r="C924" s="455"/>
      <c r="D924" s="455"/>
      <c r="E924" s="455"/>
      <c r="F924" s="456"/>
      <c r="G924" s="144"/>
      <c r="H924" s="145"/>
      <c r="I924" s="145"/>
      <c r="J924" s="145"/>
      <c r="K924" s="145"/>
      <c r="L924" s="145"/>
      <c r="M924" s="145"/>
      <c r="N924" s="145"/>
      <c r="O924" s="145"/>
      <c r="P924" s="145"/>
      <c r="Q924" s="146"/>
      <c r="R924" s="661"/>
      <c r="S924" s="153"/>
      <c r="T924" s="97"/>
      <c r="U924" s="97"/>
      <c r="V924" s="98"/>
      <c r="W924" s="402"/>
      <c r="X924" s="403"/>
      <c r="Y924" s="403"/>
      <c r="Z924" s="364"/>
      <c r="AA924" s="365"/>
      <c r="AB924" s="366"/>
      <c r="AC924" s="176"/>
      <c r="AD924" s="176"/>
      <c r="AE924" s="176"/>
      <c r="AF924" s="176"/>
      <c r="AG924" s="176"/>
      <c r="AH924" s="176"/>
    </row>
    <row r="925" spans="1:34" ht="10.5" customHeight="1" x14ac:dyDescent="0.3">
      <c r="A925" s="463"/>
      <c r="B925" s="455"/>
      <c r="C925" s="455"/>
      <c r="D925" s="455"/>
      <c r="E925" s="455"/>
      <c r="F925" s="456"/>
      <c r="G925" s="144"/>
      <c r="H925" s="141"/>
      <c r="I925" s="242"/>
      <c r="J925" s="242"/>
      <c r="K925" s="476" t="s">
        <v>286</v>
      </c>
      <c r="L925" s="476"/>
      <c r="M925" s="476"/>
      <c r="N925" s="476"/>
      <c r="O925" s="476"/>
      <c r="P925" s="477"/>
      <c r="Q925" s="146"/>
      <c r="R925" s="661"/>
      <c r="S925" s="153"/>
      <c r="T925" s="97"/>
      <c r="U925" s="97"/>
      <c r="V925" s="98"/>
      <c r="W925" s="402"/>
      <c r="X925" s="403"/>
      <c r="Y925" s="403"/>
      <c r="Z925" s="364"/>
      <c r="AA925" s="365"/>
      <c r="AB925" s="366"/>
      <c r="AC925" s="176"/>
      <c r="AD925" s="176"/>
      <c r="AE925" s="176"/>
      <c r="AF925" s="176"/>
      <c r="AG925" s="176"/>
      <c r="AH925" s="176"/>
    </row>
    <row r="926" spans="1:34" ht="18" customHeight="1" x14ac:dyDescent="0.3">
      <c r="A926" s="463"/>
      <c r="B926" s="455"/>
      <c r="C926" s="455"/>
      <c r="D926" s="455"/>
      <c r="E926" s="455"/>
      <c r="F926" s="456"/>
      <c r="G926" s="144"/>
      <c r="H926" s="142"/>
      <c r="I926" s="482" t="s">
        <v>68</v>
      </c>
      <c r="J926" s="483"/>
      <c r="K926" s="478"/>
      <c r="L926" s="478"/>
      <c r="M926" s="478"/>
      <c r="N926" s="478"/>
      <c r="O926" s="478"/>
      <c r="P926" s="479"/>
      <c r="Q926" s="146"/>
      <c r="R926" s="661"/>
      <c r="S926" s="153"/>
      <c r="T926" s="97"/>
      <c r="U926" s="97"/>
      <c r="V926" s="98"/>
      <c r="W926" s="402"/>
      <c r="X926" s="403"/>
      <c r="Y926" s="403"/>
      <c r="Z926" s="364"/>
      <c r="AA926" s="365"/>
      <c r="AB926" s="366"/>
      <c r="AC926" s="176"/>
      <c r="AD926" s="176"/>
      <c r="AE926" s="176"/>
      <c r="AF926" s="176"/>
      <c r="AG926" s="176"/>
      <c r="AH926" s="176"/>
    </row>
    <row r="927" spans="1:34" ht="10.5" customHeight="1" x14ac:dyDescent="0.3">
      <c r="A927" s="463"/>
      <c r="B927" s="455"/>
      <c r="C927" s="455"/>
      <c r="D927" s="455"/>
      <c r="E927" s="455"/>
      <c r="F927" s="456"/>
      <c r="G927" s="144"/>
      <c r="H927" s="143"/>
      <c r="I927" s="117"/>
      <c r="J927" s="117"/>
      <c r="K927" s="480"/>
      <c r="L927" s="480"/>
      <c r="M927" s="480"/>
      <c r="N927" s="480"/>
      <c r="O927" s="480"/>
      <c r="P927" s="481"/>
      <c r="Q927" s="146"/>
      <c r="R927" s="661"/>
      <c r="S927" s="153"/>
      <c r="T927" s="97"/>
      <c r="U927" s="97"/>
      <c r="V927" s="98"/>
      <c r="W927" s="402"/>
      <c r="X927" s="403"/>
      <c r="Y927" s="403"/>
      <c r="Z927" s="364"/>
      <c r="AA927" s="365"/>
      <c r="AB927" s="366"/>
      <c r="AC927" s="176"/>
      <c r="AD927" s="176"/>
      <c r="AE927" s="176"/>
      <c r="AF927" s="176"/>
      <c r="AG927" s="176"/>
      <c r="AH927" s="176"/>
    </row>
    <row r="928" spans="1:34" ht="10.5" customHeight="1" x14ac:dyDescent="0.3">
      <c r="A928" s="463"/>
      <c r="B928" s="455"/>
      <c r="C928" s="455"/>
      <c r="D928" s="455"/>
      <c r="E928" s="455"/>
      <c r="F928" s="456"/>
      <c r="G928" s="144"/>
      <c r="H928" s="145"/>
      <c r="I928" s="145"/>
      <c r="J928" s="145"/>
      <c r="K928" s="145"/>
      <c r="L928" s="145"/>
      <c r="M928" s="145"/>
      <c r="N928" s="145"/>
      <c r="O928" s="145"/>
      <c r="P928" s="145"/>
      <c r="Q928" s="146"/>
      <c r="R928" s="661"/>
      <c r="S928" s="153"/>
      <c r="T928" s="97"/>
      <c r="U928" s="97"/>
      <c r="V928" s="98"/>
      <c r="W928" s="402"/>
      <c r="X928" s="403"/>
      <c r="Y928" s="403"/>
      <c r="Z928" s="364"/>
      <c r="AA928" s="365"/>
      <c r="AB928" s="366"/>
      <c r="AC928" s="176"/>
      <c r="AD928" s="176"/>
      <c r="AE928" s="176"/>
      <c r="AF928" s="176"/>
      <c r="AG928" s="176"/>
      <c r="AH928" s="176"/>
    </row>
    <row r="929" spans="1:34" ht="10.5" customHeight="1" x14ac:dyDescent="0.3">
      <c r="A929" s="463"/>
      <c r="B929" s="455"/>
      <c r="C929" s="455"/>
      <c r="D929" s="455"/>
      <c r="E929" s="455"/>
      <c r="F929" s="456"/>
      <c r="G929" s="144"/>
      <c r="H929" s="141"/>
      <c r="I929" s="242"/>
      <c r="J929" s="242"/>
      <c r="K929" s="476" t="s">
        <v>287</v>
      </c>
      <c r="L929" s="476"/>
      <c r="M929" s="476"/>
      <c r="N929" s="476"/>
      <c r="O929" s="476"/>
      <c r="P929" s="477"/>
      <c r="Q929" s="146"/>
      <c r="R929" s="661"/>
      <c r="S929" s="153"/>
      <c r="T929" s="97"/>
      <c r="U929" s="97"/>
      <c r="V929" s="98"/>
      <c r="W929" s="402"/>
      <c r="X929" s="403"/>
      <c r="Y929" s="403"/>
      <c r="Z929" s="364"/>
      <c r="AA929" s="365"/>
      <c r="AB929" s="366"/>
      <c r="AC929" s="176"/>
      <c r="AD929" s="176"/>
      <c r="AE929" s="176"/>
      <c r="AF929" s="176"/>
      <c r="AG929" s="176"/>
      <c r="AH929" s="176"/>
    </row>
    <row r="930" spans="1:34" ht="18" customHeight="1" x14ac:dyDescent="0.3">
      <c r="A930" s="463"/>
      <c r="B930" s="455"/>
      <c r="C930" s="455"/>
      <c r="D930" s="455"/>
      <c r="E930" s="455"/>
      <c r="F930" s="456"/>
      <c r="G930" s="144"/>
      <c r="H930" s="142"/>
      <c r="I930" s="482" t="s">
        <v>68</v>
      </c>
      <c r="J930" s="483"/>
      <c r="K930" s="478"/>
      <c r="L930" s="478"/>
      <c r="M930" s="478"/>
      <c r="N930" s="478"/>
      <c r="O930" s="478"/>
      <c r="P930" s="479"/>
      <c r="Q930" s="146"/>
      <c r="R930" s="661"/>
      <c r="S930" s="153"/>
      <c r="T930" s="97"/>
      <c r="U930" s="97"/>
      <c r="V930" s="98"/>
      <c r="W930" s="402"/>
      <c r="X930" s="403"/>
      <c r="Y930" s="403"/>
      <c r="Z930" s="364"/>
      <c r="AA930" s="365"/>
      <c r="AB930" s="366"/>
      <c r="AC930" s="176"/>
      <c r="AD930" s="176"/>
      <c r="AE930" s="176"/>
      <c r="AF930" s="176"/>
      <c r="AG930" s="176"/>
      <c r="AH930" s="176"/>
    </row>
    <row r="931" spans="1:34" ht="10.5" customHeight="1" x14ac:dyDescent="0.3">
      <c r="A931" s="464"/>
      <c r="B931" s="458"/>
      <c r="C931" s="458"/>
      <c r="D931" s="458"/>
      <c r="E931" s="458"/>
      <c r="F931" s="459"/>
      <c r="G931" s="144"/>
      <c r="H931" s="143"/>
      <c r="I931" s="117"/>
      <c r="J931" s="117"/>
      <c r="K931" s="480"/>
      <c r="L931" s="480"/>
      <c r="M931" s="480"/>
      <c r="N931" s="480"/>
      <c r="O931" s="480"/>
      <c r="P931" s="481"/>
      <c r="Q931" s="146"/>
      <c r="R931" s="661"/>
      <c r="S931" s="153"/>
      <c r="T931" s="97"/>
      <c r="U931" s="97"/>
      <c r="V931" s="98"/>
      <c r="W931" s="402"/>
      <c r="X931" s="403"/>
      <c r="Y931" s="403"/>
      <c r="Z931" s="364"/>
      <c r="AA931" s="365"/>
      <c r="AB931" s="366"/>
      <c r="AC931" s="176"/>
      <c r="AD931" s="176"/>
      <c r="AE931" s="176"/>
      <c r="AF931" s="176"/>
      <c r="AG931" s="176"/>
      <c r="AH931" s="176"/>
    </row>
    <row r="932" spans="1:34" ht="18" customHeight="1" x14ac:dyDescent="0.3">
      <c r="A932" s="484" t="s">
        <v>288</v>
      </c>
      <c r="B932" s="484"/>
      <c r="C932" s="484"/>
      <c r="D932" s="484"/>
      <c r="E932" s="484"/>
      <c r="F932" s="484"/>
      <c r="G932" s="144"/>
      <c r="H932" s="145"/>
      <c r="I932" s="145"/>
      <c r="J932" s="145"/>
      <c r="K932" s="145"/>
      <c r="L932" s="145"/>
      <c r="M932" s="145"/>
      <c r="N932" s="145"/>
      <c r="O932" s="145"/>
      <c r="P932" s="145"/>
      <c r="Q932" s="146"/>
      <c r="R932" s="661"/>
      <c r="S932" s="35"/>
      <c r="T932" s="36"/>
      <c r="U932" s="36"/>
      <c r="V932" s="37"/>
      <c r="W932" s="402"/>
      <c r="X932" s="403"/>
      <c r="Y932" s="403"/>
      <c r="Z932" s="364"/>
      <c r="AA932" s="365"/>
      <c r="AB932" s="366"/>
      <c r="AC932" s="176"/>
      <c r="AD932" s="176"/>
      <c r="AE932" s="176"/>
      <c r="AF932" s="176"/>
      <c r="AG932" s="176"/>
      <c r="AH932" s="176"/>
    </row>
    <row r="933" spans="1:34" ht="18" hidden="1" customHeight="1" outlineLevel="1" x14ac:dyDescent="0.3">
      <c r="A933" s="460" t="str">
        <f>HYPERLINK("http://sdlegislature.gov/Rules/DisplayRule.aspx?Rule=24:05:28:03","Justification for Placement 
(24:05:28:03)")</f>
        <v>Justification for Placement 
(24:05:28:03)</v>
      </c>
      <c r="B933" s="461"/>
      <c r="C933" s="461"/>
      <c r="D933" s="461"/>
      <c r="E933" s="461"/>
      <c r="F933" s="462"/>
      <c r="G933" s="144"/>
      <c r="H933" s="141"/>
      <c r="I933" s="242"/>
      <c r="J933" s="242"/>
      <c r="K933" s="476" t="s">
        <v>289</v>
      </c>
      <c r="L933" s="476"/>
      <c r="M933" s="476"/>
      <c r="N933" s="476"/>
      <c r="O933" s="476"/>
      <c r="P933" s="477"/>
      <c r="Q933" s="146"/>
      <c r="R933" s="661"/>
      <c r="S933" s="153"/>
      <c r="T933" s="97"/>
      <c r="U933" s="97"/>
      <c r="V933" s="98"/>
      <c r="W933" s="402"/>
      <c r="X933" s="403"/>
      <c r="Y933" s="403"/>
      <c r="Z933" s="364"/>
      <c r="AA933" s="365"/>
      <c r="AB933" s="366"/>
      <c r="AC933" s="176"/>
      <c r="AD933" s="176"/>
      <c r="AE933" s="176"/>
      <c r="AF933" s="176"/>
      <c r="AG933" s="176"/>
      <c r="AH933" s="176"/>
    </row>
    <row r="934" spans="1:34" ht="18" hidden="1" customHeight="1" outlineLevel="1" x14ac:dyDescent="0.3">
      <c r="A934" s="463"/>
      <c r="B934" s="455"/>
      <c r="C934" s="455"/>
      <c r="D934" s="455"/>
      <c r="E934" s="455"/>
      <c r="F934" s="456"/>
      <c r="G934" s="144"/>
      <c r="H934" s="142"/>
      <c r="I934" s="482" t="s">
        <v>68</v>
      </c>
      <c r="J934" s="483"/>
      <c r="K934" s="478"/>
      <c r="L934" s="478"/>
      <c r="M934" s="478"/>
      <c r="N934" s="478"/>
      <c r="O934" s="478"/>
      <c r="P934" s="479"/>
      <c r="Q934" s="146"/>
      <c r="R934" s="661"/>
      <c r="S934" s="153"/>
      <c r="T934" s="97"/>
      <c r="U934" s="97"/>
      <c r="V934" s="98"/>
      <c r="W934" s="402"/>
      <c r="X934" s="403"/>
      <c r="Y934" s="403"/>
      <c r="Z934" s="364"/>
      <c r="AA934" s="365"/>
      <c r="AB934" s="366"/>
      <c r="AC934" s="176"/>
      <c r="AD934" s="176"/>
      <c r="AE934" s="176"/>
      <c r="AF934" s="176"/>
      <c r="AG934" s="176"/>
      <c r="AH934" s="176"/>
    </row>
    <row r="935" spans="1:34" ht="18" hidden="1" customHeight="1" outlineLevel="1" x14ac:dyDescent="0.3">
      <c r="A935" s="463"/>
      <c r="B935" s="455"/>
      <c r="C935" s="455"/>
      <c r="D935" s="455"/>
      <c r="E935" s="455"/>
      <c r="F935" s="456"/>
      <c r="G935" s="144"/>
      <c r="H935" s="143"/>
      <c r="I935" s="117"/>
      <c r="J935" s="117"/>
      <c r="K935" s="480"/>
      <c r="L935" s="480"/>
      <c r="M935" s="480"/>
      <c r="N935" s="480"/>
      <c r="O935" s="480"/>
      <c r="P935" s="481"/>
      <c r="Q935" s="146"/>
      <c r="R935" s="661"/>
      <c r="S935" s="153"/>
      <c r="T935" s="97"/>
      <c r="U935" s="97"/>
      <c r="V935" s="98"/>
      <c r="W935" s="402"/>
      <c r="X935" s="403"/>
      <c r="Y935" s="403"/>
      <c r="Z935" s="364"/>
      <c r="AA935" s="365"/>
      <c r="AB935" s="366"/>
      <c r="AC935" s="176"/>
      <c r="AD935" s="176"/>
      <c r="AE935" s="176"/>
      <c r="AF935" s="176"/>
      <c r="AG935" s="176"/>
      <c r="AH935" s="176"/>
    </row>
    <row r="936" spans="1:34" ht="10.5" hidden="1" customHeight="1" outlineLevel="1" x14ac:dyDescent="0.3">
      <c r="A936" s="463"/>
      <c r="B936" s="455"/>
      <c r="C936" s="455"/>
      <c r="D936" s="455"/>
      <c r="E936" s="455"/>
      <c r="F936" s="456"/>
      <c r="G936" s="144"/>
      <c r="H936" s="148"/>
      <c r="I936" s="148"/>
      <c r="J936" s="148"/>
      <c r="K936" s="148"/>
      <c r="L936" s="148"/>
      <c r="M936" s="148"/>
      <c r="N936" s="148"/>
      <c r="O936" s="148"/>
      <c r="P936" s="148"/>
      <c r="Q936" s="149"/>
      <c r="R936" s="661"/>
      <c r="S936" s="153"/>
      <c r="T936" s="97"/>
      <c r="U936" s="97"/>
      <c r="V936" s="98"/>
      <c r="W936" s="402"/>
      <c r="X936" s="403"/>
      <c r="Y936" s="403"/>
      <c r="Z936" s="364"/>
      <c r="AA936" s="365"/>
      <c r="AB936" s="366"/>
      <c r="AC936" s="176"/>
      <c r="AD936" s="176"/>
      <c r="AE936" s="176"/>
      <c r="AF936" s="176"/>
      <c r="AG936" s="176"/>
      <c r="AH936" s="176"/>
    </row>
    <row r="937" spans="1:34" ht="18" hidden="1" customHeight="1" outlineLevel="1" x14ac:dyDescent="0.3">
      <c r="A937" s="463"/>
      <c r="B937" s="455"/>
      <c r="C937" s="455"/>
      <c r="D937" s="455"/>
      <c r="E937" s="455"/>
      <c r="F937" s="456"/>
      <c r="G937" s="144"/>
      <c r="H937" s="141"/>
      <c r="I937" s="242"/>
      <c r="J937" s="242"/>
      <c r="K937" s="476" t="s">
        <v>290</v>
      </c>
      <c r="L937" s="476"/>
      <c r="M937" s="476"/>
      <c r="N937" s="476"/>
      <c r="O937" s="476"/>
      <c r="P937" s="477"/>
      <c r="Q937" s="149"/>
      <c r="R937" s="661"/>
      <c r="S937" s="153"/>
      <c r="T937" s="97"/>
      <c r="U937" s="97"/>
      <c r="V937" s="98"/>
      <c r="W937" s="402"/>
      <c r="X937" s="403"/>
      <c r="Y937" s="403"/>
      <c r="Z937" s="364"/>
      <c r="AA937" s="365"/>
      <c r="AB937" s="366"/>
      <c r="AC937" s="176"/>
      <c r="AD937" s="176"/>
      <c r="AE937" s="176"/>
      <c r="AF937" s="176"/>
      <c r="AG937" s="176"/>
      <c r="AH937" s="176"/>
    </row>
    <row r="938" spans="1:34" ht="18" hidden="1" customHeight="1" outlineLevel="1" x14ac:dyDescent="0.3">
      <c r="A938" s="463"/>
      <c r="B938" s="455"/>
      <c r="C938" s="455"/>
      <c r="D938" s="455"/>
      <c r="E938" s="455"/>
      <c r="F938" s="456"/>
      <c r="G938" s="144"/>
      <c r="H938" s="142"/>
      <c r="I938" s="482" t="s">
        <v>68</v>
      </c>
      <c r="J938" s="483"/>
      <c r="K938" s="478"/>
      <c r="L938" s="478"/>
      <c r="M938" s="478"/>
      <c r="N938" s="478"/>
      <c r="O938" s="478"/>
      <c r="P938" s="479"/>
      <c r="Q938" s="149"/>
      <c r="R938" s="661"/>
      <c r="S938" s="153"/>
      <c r="T938" s="97"/>
      <c r="U938" s="97"/>
      <c r="V938" s="98"/>
      <c r="W938" s="402"/>
      <c r="X938" s="403"/>
      <c r="Y938" s="403"/>
      <c r="Z938" s="364"/>
      <c r="AA938" s="365"/>
      <c r="AB938" s="366"/>
      <c r="AC938" s="176"/>
      <c r="AD938" s="176"/>
      <c r="AE938" s="176"/>
      <c r="AF938" s="176"/>
      <c r="AG938" s="176"/>
      <c r="AH938" s="176"/>
    </row>
    <row r="939" spans="1:34" ht="18" hidden="1" customHeight="1" outlineLevel="1" x14ac:dyDescent="0.3">
      <c r="A939" s="463"/>
      <c r="B939" s="455"/>
      <c r="C939" s="455"/>
      <c r="D939" s="455"/>
      <c r="E939" s="455"/>
      <c r="F939" s="456"/>
      <c r="G939" s="144"/>
      <c r="H939" s="143"/>
      <c r="I939" s="117"/>
      <c r="J939" s="117"/>
      <c r="K939" s="480"/>
      <c r="L939" s="480"/>
      <c r="M939" s="480"/>
      <c r="N939" s="480"/>
      <c r="O939" s="480"/>
      <c r="P939" s="481"/>
      <c r="Q939" s="149"/>
      <c r="R939" s="661"/>
      <c r="S939" s="153"/>
      <c r="T939" s="97"/>
      <c r="U939" s="97"/>
      <c r="V939" s="98"/>
      <c r="W939" s="402"/>
      <c r="X939" s="403"/>
      <c r="Y939" s="403"/>
      <c r="Z939" s="364"/>
      <c r="AA939" s="365"/>
      <c r="AB939" s="366"/>
      <c r="AC939" s="176"/>
      <c r="AD939" s="176"/>
      <c r="AE939" s="176"/>
      <c r="AF939" s="176"/>
      <c r="AG939" s="176"/>
      <c r="AH939" s="176"/>
    </row>
    <row r="940" spans="1:34" ht="10.5" hidden="1" customHeight="1" outlineLevel="1" x14ac:dyDescent="0.3">
      <c r="A940" s="463"/>
      <c r="B940" s="455"/>
      <c r="C940" s="455"/>
      <c r="D940" s="455"/>
      <c r="E940" s="455"/>
      <c r="F940" s="456"/>
      <c r="G940" s="144"/>
      <c r="H940" s="148"/>
      <c r="I940" s="148"/>
      <c r="J940" s="148"/>
      <c r="K940" s="148"/>
      <c r="L940" s="148"/>
      <c r="M940" s="148"/>
      <c r="N940" s="148"/>
      <c r="O940" s="148"/>
      <c r="P940" s="148"/>
      <c r="Q940" s="149"/>
      <c r="R940" s="661"/>
      <c r="S940" s="153"/>
      <c r="T940" s="97"/>
      <c r="U940" s="97"/>
      <c r="V940" s="98"/>
      <c r="W940" s="402"/>
      <c r="X940" s="403"/>
      <c r="Y940" s="403"/>
      <c r="Z940" s="364"/>
      <c r="AA940" s="365"/>
      <c r="AB940" s="366"/>
      <c r="AC940" s="176"/>
      <c r="AD940" s="176"/>
      <c r="AE940" s="176"/>
      <c r="AF940" s="176"/>
      <c r="AG940" s="176"/>
      <c r="AH940" s="176"/>
    </row>
    <row r="941" spans="1:34" ht="18" hidden="1" customHeight="1" outlineLevel="1" x14ac:dyDescent="0.3">
      <c r="A941" s="463"/>
      <c r="B941" s="455"/>
      <c r="C941" s="455"/>
      <c r="D941" s="455"/>
      <c r="E941" s="455"/>
      <c r="F941" s="456"/>
      <c r="G941" s="144"/>
      <c r="H941" s="141"/>
      <c r="I941" s="242"/>
      <c r="J941" s="242"/>
      <c r="K941" s="476" t="s">
        <v>291</v>
      </c>
      <c r="L941" s="476"/>
      <c r="M941" s="476"/>
      <c r="N941" s="476"/>
      <c r="O941" s="476"/>
      <c r="P941" s="477"/>
      <c r="Q941" s="149"/>
      <c r="R941" s="661"/>
      <c r="S941" s="153"/>
      <c r="T941" s="97"/>
      <c r="U941" s="97"/>
      <c r="V941" s="98"/>
      <c r="W941" s="402"/>
      <c r="X941" s="403"/>
      <c r="Y941" s="403"/>
      <c r="Z941" s="364"/>
      <c r="AA941" s="365"/>
      <c r="AB941" s="366"/>
      <c r="AC941" s="176"/>
      <c r="AD941" s="176"/>
      <c r="AE941" s="176"/>
      <c r="AF941" s="176"/>
      <c r="AG941" s="176"/>
      <c r="AH941" s="176"/>
    </row>
    <row r="942" spans="1:34" ht="18" hidden="1" customHeight="1" outlineLevel="1" x14ac:dyDescent="0.3">
      <c r="A942" s="463"/>
      <c r="B942" s="455"/>
      <c r="C942" s="455"/>
      <c r="D942" s="455"/>
      <c r="E942" s="455"/>
      <c r="F942" s="456"/>
      <c r="G942" s="144"/>
      <c r="H942" s="142"/>
      <c r="I942" s="482" t="s">
        <v>68</v>
      </c>
      <c r="J942" s="483"/>
      <c r="K942" s="478"/>
      <c r="L942" s="478"/>
      <c r="M942" s="478"/>
      <c r="N942" s="478"/>
      <c r="O942" s="478"/>
      <c r="P942" s="479"/>
      <c r="Q942" s="149"/>
      <c r="R942" s="661"/>
      <c r="S942" s="153"/>
      <c r="T942" s="97"/>
      <c r="U942" s="97"/>
      <c r="V942" s="98"/>
      <c r="W942" s="402"/>
      <c r="X942" s="403"/>
      <c r="Y942" s="403"/>
      <c r="Z942" s="364"/>
      <c r="AA942" s="365"/>
      <c r="AB942" s="366"/>
      <c r="AC942" s="176"/>
      <c r="AD942" s="176"/>
      <c r="AE942" s="176"/>
      <c r="AF942" s="176"/>
      <c r="AG942" s="176"/>
      <c r="AH942" s="176"/>
    </row>
    <row r="943" spans="1:34" ht="18" hidden="1" customHeight="1" outlineLevel="1" x14ac:dyDescent="0.3">
      <c r="A943" s="463"/>
      <c r="B943" s="455"/>
      <c r="C943" s="455"/>
      <c r="D943" s="455"/>
      <c r="E943" s="455"/>
      <c r="F943" s="456"/>
      <c r="G943" s="144"/>
      <c r="H943" s="143"/>
      <c r="I943" s="117"/>
      <c r="J943" s="117"/>
      <c r="K943" s="480"/>
      <c r="L943" s="480"/>
      <c r="M943" s="480"/>
      <c r="N943" s="480"/>
      <c r="O943" s="480"/>
      <c r="P943" s="481"/>
      <c r="Q943" s="149"/>
      <c r="R943" s="661"/>
      <c r="S943" s="153"/>
      <c r="T943" s="97"/>
      <c r="U943" s="97"/>
      <c r="V943" s="98"/>
      <c r="W943" s="402"/>
      <c r="X943" s="403"/>
      <c r="Y943" s="403"/>
      <c r="Z943" s="364"/>
      <c r="AA943" s="365"/>
      <c r="AB943" s="366"/>
      <c r="AC943" s="176"/>
      <c r="AD943" s="176"/>
      <c r="AE943" s="176"/>
      <c r="AF943" s="176"/>
      <c r="AG943" s="176"/>
      <c r="AH943" s="176"/>
    </row>
    <row r="944" spans="1:34" ht="10.5" hidden="1" customHeight="1" outlineLevel="1" x14ac:dyDescent="0.3">
      <c r="A944" s="463"/>
      <c r="B944" s="455"/>
      <c r="C944" s="455"/>
      <c r="D944" s="455"/>
      <c r="E944" s="455"/>
      <c r="F944" s="456"/>
      <c r="G944" s="144"/>
      <c r="H944" s="148"/>
      <c r="I944" s="148"/>
      <c r="J944" s="148"/>
      <c r="K944" s="148"/>
      <c r="L944" s="148"/>
      <c r="M944" s="148"/>
      <c r="N944" s="148"/>
      <c r="O944" s="148"/>
      <c r="P944" s="148"/>
      <c r="Q944" s="149"/>
      <c r="R944" s="661"/>
      <c r="S944" s="153"/>
      <c r="T944" s="97"/>
      <c r="U944" s="97"/>
      <c r="V944" s="98"/>
      <c r="W944" s="402"/>
      <c r="X944" s="403"/>
      <c r="Y944" s="403"/>
      <c r="Z944" s="364"/>
      <c r="AA944" s="365"/>
      <c r="AB944" s="366"/>
      <c r="AC944" s="176"/>
      <c r="AD944" s="176"/>
      <c r="AE944" s="176"/>
      <c r="AF944" s="176"/>
      <c r="AG944" s="176"/>
      <c r="AH944" s="176"/>
    </row>
    <row r="945" spans="1:34" ht="18" hidden="1" customHeight="1" outlineLevel="1" x14ac:dyDescent="0.3">
      <c r="A945" s="463"/>
      <c r="B945" s="455"/>
      <c r="C945" s="455"/>
      <c r="D945" s="455"/>
      <c r="E945" s="455"/>
      <c r="F945" s="456"/>
      <c r="G945" s="144"/>
      <c r="H945" s="141"/>
      <c r="I945" s="242"/>
      <c r="J945" s="242"/>
      <c r="K945" s="476" t="s">
        <v>292</v>
      </c>
      <c r="L945" s="476"/>
      <c r="M945" s="476"/>
      <c r="N945" s="476"/>
      <c r="O945" s="476"/>
      <c r="P945" s="477"/>
      <c r="Q945" s="149"/>
      <c r="R945" s="661"/>
      <c r="S945" s="153"/>
      <c r="T945" s="97"/>
      <c r="U945" s="97"/>
      <c r="V945" s="98"/>
      <c r="W945" s="402"/>
      <c r="X945" s="403"/>
      <c r="Y945" s="403"/>
      <c r="Z945" s="364"/>
      <c r="AA945" s="365"/>
      <c r="AB945" s="366"/>
      <c r="AC945" s="176"/>
      <c r="AD945" s="176"/>
      <c r="AE945" s="176"/>
      <c r="AF945" s="176"/>
      <c r="AG945" s="176"/>
      <c r="AH945" s="176"/>
    </row>
    <row r="946" spans="1:34" ht="18" hidden="1" customHeight="1" outlineLevel="1" x14ac:dyDescent="0.3">
      <c r="A946" s="463"/>
      <c r="B946" s="455"/>
      <c r="C946" s="455"/>
      <c r="D946" s="455"/>
      <c r="E946" s="455"/>
      <c r="F946" s="456"/>
      <c r="G946" s="144"/>
      <c r="H946" s="142"/>
      <c r="I946" s="482" t="s">
        <v>68</v>
      </c>
      <c r="J946" s="483"/>
      <c r="K946" s="478"/>
      <c r="L946" s="478"/>
      <c r="M946" s="478"/>
      <c r="N946" s="478"/>
      <c r="O946" s="478"/>
      <c r="P946" s="479"/>
      <c r="Q946" s="149"/>
      <c r="R946" s="661"/>
      <c r="S946" s="153"/>
      <c r="T946" s="97"/>
      <c r="U946" s="97"/>
      <c r="V946" s="98"/>
      <c r="W946" s="402"/>
      <c r="X946" s="403"/>
      <c r="Y946" s="403"/>
      <c r="Z946" s="364"/>
      <c r="AA946" s="365"/>
      <c r="AB946" s="366"/>
      <c r="AC946" s="176"/>
      <c r="AD946" s="176"/>
      <c r="AE946" s="176"/>
      <c r="AF946" s="176"/>
      <c r="AG946" s="176"/>
      <c r="AH946" s="176"/>
    </row>
    <row r="947" spans="1:34" ht="18" hidden="1" customHeight="1" outlineLevel="1" x14ac:dyDescent="0.3">
      <c r="A947" s="463"/>
      <c r="B947" s="455"/>
      <c r="C947" s="455"/>
      <c r="D947" s="455"/>
      <c r="E947" s="455"/>
      <c r="F947" s="456"/>
      <c r="G947" s="144"/>
      <c r="H947" s="143"/>
      <c r="I947" s="117"/>
      <c r="J947" s="117"/>
      <c r="K947" s="480"/>
      <c r="L947" s="480"/>
      <c r="M947" s="480"/>
      <c r="N947" s="480"/>
      <c r="O947" s="480"/>
      <c r="P947" s="481"/>
      <c r="Q947" s="149"/>
      <c r="R947" s="661"/>
      <c r="S947" s="153"/>
      <c r="T947" s="97"/>
      <c r="U947" s="97"/>
      <c r="V947" s="98"/>
      <c r="W947" s="402"/>
      <c r="X947" s="403"/>
      <c r="Y947" s="403"/>
      <c r="Z947" s="364"/>
      <c r="AA947" s="365"/>
      <c r="AB947" s="366"/>
      <c r="AC947" s="176"/>
      <c r="AD947" s="176"/>
      <c r="AE947" s="176"/>
      <c r="AF947" s="176"/>
      <c r="AG947" s="176"/>
      <c r="AH947" s="176"/>
    </row>
    <row r="948" spans="1:34" ht="10.5" hidden="1" customHeight="1" outlineLevel="1" x14ac:dyDescent="0.3">
      <c r="A948" s="463"/>
      <c r="B948" s="455"/>
      <c r="C948" s="455"/>
      <c r="D948" s="455"/>
      <c r="E948" s="455"/>
      <c r="F948" s="456"/>
      <c r="G948" s="144"/>
      <c r="H948" s="148"/>
      <c r="I948" s="148"/>
      <c r="J948" s="148"/>
      <c r="K948" s="148"/>
      <c r="L948" s="148"/>
      <c r="M948" s="148"/>
      <c r="N948" s="148"/>
      <c r="O948" s="148"/>
      <c r="P948" s="148"/>
      <c r="Q948" s="149"/>
      <c r="R948" s="661"/>
      <c r="S948" s="153"/>
      <c r="T948" s="97"/>
      <c r="U948" s="97"/>
      <c r="V948" s="98"/>
      <c r="W948" s="402"/>
      <c r="X948" s="403"/>
      <c r="Y948" s="403"/>
      <c r="Z948" s="364"/>
      <c r="AA948" s="365"/>
      <c r="AB948" s="366"/>
      <c r="AC948" s="176"/>
      <c r="AD948" s="176"/>
      <c r="AE948" s="176"/>
      <c r="AF948" s="176"/>
      <c r="AG948" s="176"/>
      <c r="AH948" s="176"/>
    </row>
    <row r="949" spans="1:34" ht="10.5" hidden="1" customHeight="1" outlineLevel="1" x14ac:dyDescent="0.3">
      <c r="A949" s="463"/>
      <c r="B949" s="455"/>
      <c r="C949" s="455"/>
      <c r="D949" s="455"/>
      <c r="E949" s="455"/>
      <c r="F949" s="456"/>
      <c r="G949" s="144"/>
      <c r="H949" s="141"/>
      <c r="I949" s="242"/>
      <c r="J949" s="242"/>
      <c r="K949" s="476" t="s">
        <v>293</v>
      </c>
      <c r="L949" s="476"/>
      <c r="M949" s="476"/>
      <c r="N949" s="476"/>
      <c r="O949" s="476"/>
      <c r="P949" s="477"/>
      <c r="Q949" s="149"/>
      <c r="R949" s="661"/>
      <c r="S949" s="153"/>
      <c r="T949" s="97"/>
      <c r="U949" s="97"/>
      <c r="V949" s="98"/>
      <c r="W949" s="402"/>
      <c r="X949" s="403"/>
      <c r="Y949" s="403"/>
      <c r="Z949" s="364"/>
      <c r="AA949" s="365"/>
      <c r="AB949" s="366"/>
      <c r="AC949" s="176"/>
      <c r="AD949" s="176"/>
      <c r="AE949" s="176"/>
      <c r="AF949" s="176"/>
      <c r="AG949" s="176"/>
      <c r="AH949" s="176"/>
    </row>
    <row r="950" spans="1:34" ht="18" hidden="1" customHeight="1" outlineLevel="1" x14ac:dyDescent="0.3">
      <c r="A950" s="463"/>
      <c r="B950" s="455"/>
      <c r="C950" s="455"/>
      <c r="D950" s="455"/>
      <c r="E950" s="455"/>
      <c r="F950" s="456"/>
      <c r="G950" s="144"/>
      <c r="H950" s="142"/>
      <c r="I950" s="482" t="s">
        <v>68</v>
      </c>
      <c r="J950" s="483"/>
      <c r="K950" s="478"/>
      <c r="L950" s="478"/>
      <c r="M950" s="478"/>
      <c r="N950" s="478"/>
      <c r="O950" s="478"/>
      <c r="P950" s="479"/>
      <c r="Q950" s="149"/>
      <c r="R950" s="661"/>
      <c r="S950" s="43"/>
      <c r="T950" s="370" t="s">
        <v>68</v>
      </c>
      <c r="U950" s="371"/>
      <c r="V950" s="50"/>
      <c r="W950" s="402"/>
      <c r="X950" s="403"/>
      <c r="Y950" s="403"/>
      <c r="Z950" s="364"/>
      <c r="AA950" s="365"/>
      <c r="AB950" s="366"/>
      <c r="AC950" s="176"/>
      <c r="AD950" s="176"/>
      <c r="AE950" s="176" t="str">
        <f>T950</f>
        <v>Select</v>
      </c>
      <c r="AF950" s="176" t="str">
        <f>T950</f>
        <v>Select</v>
      </c>
      <c r="AG950" s="176"/>
      <c r="AH950" s="176"/>
    </row>
    <row r="951" spans="1:34" ht="10.5" hidden="1" customHeight="1" outlineLevel="1" x14ac:dyDescent="0.3">
      <c r="A951" s="463"/>
      <c r="B951" s="455"/>
      <c r="C951" s="455"/>
      <c r="D951" s="455"/>
      <c r="E951" s="455"/>
      <c r="F951" s="456"/>
      <c r="G951" s="144"/>
      <c r="H951" s="143"/>
      <c r="I951" s="117"/>
      <c r="J951" s="117"/>
      <c r="K951" s="480"/>
      <c r="L951" s="480"/>
      <c r="M951" s="480"/>
      <c r="N951" s="480"/>
      <c r="O951" s="480"/>
      <c r="P951" s="481"/>
      <c r="Q951" s="149"/>
      <c r="R951" s="661"/>
      <c r="S951" s="153"/>
      <c r="T951" s="97"/>
      <c r="U951" s="97"/>
      <c r="V951" s="98"/>
      <c r="W951" s="402"/>
      <c r="X951" s="403"/>
      <c r="Y951" s="403"/>
      <c r="Z951" s="364"/>
      <c r="AA951" s="365"/>
      <c r="AB951" s="366"/>
      <c r="AC951" s="176"/>
      <c r="AD951" s="176"/>
      <c r="AE951" s="176"/>
      <c r="AF951" s="176"/>
      <c r="AG951" s="176"/>
      <c r="AH951" s="176"/>
    </row>
    <row r="952" spans="1:34" ht="10.5" hidden="1" customHeight="1" outlineLevel="1" x14ac:dyDescent="0.3">
      <c r="A952" s="463"/>
      <c r="B952" s="455"/>
      <c r="C952" s="455"/>
      <c r="D952" s="455"/>
      <c r="E952" s="455"/>
      <c r="F952" s="456"/>
      <c r="G952" s="144"/>
      <c r="H952" s="148"/>
      <c r="I952" s="148"/>
      <c r="J952" s="148"/>
      <c r="K952" s="148"/>
      <c r="L952" s="148"/>
      <c r="M952" s="148"/>
      <c r="N952" s="148"/>
      <c r="O952" s="148"/>
      <c r="P952" s="148"/>
      <c r="Q952" s="149"/>
      <c r="R952" s="661"/>
      <c r="S952" s="153"/>
      <c r="T952" s="97"/>
      <c r="U952" s="97"/>
      <c r="V952" s="98"/>
      <c r="W952" s="402"/>
      <c r="X952" s="403"/>
      <c r="Y952" s="403"/>
      <c r="Z952" s="364"/>
      <c r="AA952" s="365"/>
      <c r="AB952" s="366"/>
      <c r="AC952" s="176"/>
      <c r="AD952" s="176"/>
      <c r="AE952" s="176"/>
      <c r="AF952" s="176"/>
      <c r="AG952" s="176"/>
      <c r="AH952" s="176"/>
    </row>
    <row r="953" spans="1:34" ht="10.5" hidden="1" customHeight="1" outlineLevel="1" x14ac:dyDescent="0.3">
      <c r="A953" s="463"/>
      <c r="B953" s="455"/>
      <c r="C953" s="455"/>
      <c r="D953" s="455"/>
      <c r="E953" s="455"/>
      <c r="F953" s="456"/>
      <c r="G953" s="144"/>
      <c r="H953" s="141"/>
      <c r="I953" s="242"/>
      <c r="J953" s="242"/>
      <c r="K953" s="476" t="s">
        <v>294</v>
      </c>
      <c r="L953" s="476"/>
      <c r="M953" s="476"/>
      <c r="N953" s="476"/>
      <c r="O953" s="476"/>
      <c r="P953" s="477"/>
      <c r="Q953" s="149"/>
      <c r="R953" s="661"/>
      <c r="S953" s="153"/>
      <c r="T953" s="97"/>
      <c r="U953" s="97"/>
      <c r="V953" s="98"/>
      <c r="W953" s="402"/>
      <c r="X953" s="403"/>
      <c r="Y953" s="403"/>
      <c r="Z953" s="364"/>
      <c r="AA953" s="365"/>
      <c r="AB953" s="366"/>
      <c r="AC953" s="176"/>
      <c r="AD953" s="176"/>
      <c r="AE953" s="176"/>
      <c r="AF953" s="176"/>
      <c r="AG953" s="176"/>
      <c r="AH953" s="176"/>
    </row>
    <row r="954" spans="1:34" ht="18" hidden="1" customHeight="1" outlineLevel="1" x14ac:dyDescent="0.3">
      <c r="A954" s="463"/>
      <c r="B954" s="455"/>
      <c r="C954" s="455"/>
      <c r="D954" s="455"/>
      <c r="E954" s="455"/>
      <c r="F954" s="456"/>
      <c r="G954" s="144"/>
      <c r="H954" s="142"/>
      <c r="I954" s="482" t="s">
        <v>68</v>
      </c>
      <c r="J954" s="483"/>
      <c r="K954" s="478"/>
      <c r="L954" s="478"/>
      <c r="M954" s="478"/>
      <c r="N954" s="478"/>
      <c r="O954" s="478"/>
      <c r="P954" s="479"/>
      <c r="Q954" s="149"/>
      <c r="R954" s="661"/>
      <c r="S954" s="153"/>
      <c r="T954" s="97"/>
      <c r="U954" s="97"/>
      <c r="V954" s="98"/>
      <c r="W954" s="402"/>
      <c r="X954" s="403"/>
      <c r="Y954" s="403"/>
      <c r="Z954" s="364"/>
      <c r="AA954" s="365"/>
      <c r="AB954" s="366"/>
      <c r="AC954" s="176"/>
      <c r="AD954" s="176"/>
      <c r="AE954" s="176"/>
      <c r="AF954" s="176"/>
      <c r="AG954" s="176"/>
      <c r="AH954" s="176"/>
    </row>
    <row r="955" spans="1:34" ht="10.5" hidden="1" customHeight="1" outlineLevel="1" x14ac:dyDescent="0.3">
      <c r="A955" s="463"/>
      <c r="B955" s="455"/>
      <c r="C955" s="455"/>
      <c r="D955" s="455"/>
      <c r="E955" s="455"/>
      <c r="F955" s="456"/>
      <c r="G955" s="144"/>
      <c r="H955" s="143"/>
      <c r="I955" s="117"/>
      <c r="J955" s="117"/>
      <c r="K955" s="480"/>
      <c r="L955" s="480"/>
      <c r="M955" s="480"/>
      <c r="N955" s="480"/>
      <c r="O955" s="480"/>
      <c r="P955" s="481"/>
      <c r="Q955" s="149"/>
      <c r="R955" s="661"/>
      <c r="S955" s="153"/>
      <c r="T955" s="97"/>
      <c r="U955" s="97"/>
      <c r="V955" s="98"/>
      <c r="W955" s="402"/>
      <c r="X955" s="403"/>
      <c r="Y955" s="403"/>
      <c r="Z955" s="364"/>
      <c r="AA955" s="365"/>
      <c r="AB955" s="366"/>
      <c r="AC955" s="176"/>
      <c r="AD955" s="176"/>
      <c r="AE955" s="176"/>
      <c r="AF955" s="176"/>
      <c r="AG955" s="176"/>
      <c r="AH955" s="176"/>
    </row>
    <row r="956" spans="1:34" ht="10.5" hidden="1" customHeight="1" outlineLevel="1" x14ac:dyDescent="0.3">
      <c r="A956" s="463"/>
      <c r="B956" s="455"/>
      <c r="C956" s="455"/>
      <c r="D956" s="455"/>
      <c r="E956" s="455"/>
      <c r="F956" s="456"/>
      <c r="G956" s="144"/>
      <c r="H956" s="145"/>
      <c r="I956" s="145"/>
      <c r="J956" s="145"/>
      <c r="K956" s="145"/>
      <c r="L956" s="145"/>
      <c r="M956" s="145"/>
      <c r="N956" s="145"/>
      <c r="O956" s="145"/>
      <c r="P956" s="145"/>
      <c r="Q956" s="149"/>
      <c r="R956" s="661"/>
      <c r="S956" s="153"/>
      <c r="T956" s="97"/>
      <c r="U956" s="97"/>
      <c r="V956" s="98"/>
      <c r="W956" s="402"/>
      <c r="X956" s="403"/>
      <c r="Y956" s="403"/>
      <c r="Z956" s="364"/>
      <c r="AA956" s="365"/>
      <c r="AB956" s="366"/>
      <c r="AC956" s="176"/>
      <c r="AD956" s="176"/>
      <c r="AE956" s="176"/>
      <c r="AF956" s="176"/>
      <c r="AG956" s="176"/>
      <c r="AH956" s="176"/>
    </row>
    <row r="957" spans="1:34" ht="10.5" hidden="1" customHeight="1" outlineLevel="1" x14ac:dyDescent="0.3">
      <c r="A957" s="463"/>
      <c r="B957" s="455"/>
      <c r="C957" s="455"/>
      <c r="D957" s="455"/>
      <c r="E957" s="455"/>
      <c r="F957" s="456"/>
      <c r="G957" s="144"/>
      <c r="H957" s="141"/>
      <c r="I957" s="242"/>
      <c r="J957" s="242"/>
      <c r="K957" s="476" t="s">
        <v>295</v>
      </c>
      <c r="L957" s="476"/>
      <c r="M957" s="476"/>
      <c r="N957" s="476"/>
      <c r="O957" s="476"/>
      <c r="P957" s="477"/>
      <c r="Q957" s="149"/>
      <c r="R957" s="661"/>
      <c r="S957" s="153"/>
      <c r="T957" s="97"/>
      <c r="U957" s="97"/>
      <c r="V957" s="98"/>
      <c r="W957" s="402"/>
      <c r="X957" s="403"/>
      <c r="Y957" s="403"/>
      <c r="Z957" s="364"/>
      <c r="AA957" s="365"/>
      <c r="AB957" s="366"/>
      <c r="AC957" s="176"/>
      <c r="AD957" s="176"/>
      <c r="AE957" s="176"/>
      <c r="AF957" s="176"/>
      <c r="AG957" s="176"/>
      <c r="AH957" s="176"/>
    </row>
    <row r="958" spans="1:34" ht="18" hidden="1" customHeight="1" outlineLevel="1" x14ac:dyDescent="0.3">
      <c r="A958" s="463"/>
      <c r="B958" s="455"/>
      <c r="C958" s="455"/>
      <c r="D958" s="455"/>
      <c r="E958" s="455"/>
      <c r="F958" s="456"/>
      <c r="G958" s="144"/>
      <c r="H958" s="142"/>
      <c r="I958" s="482" t="s">
        <v>68</v>
      </c>
      <c r="J958" s="483"/>
      <c r="K958" s="478"/>
      <c r="L958" s="478"/>
      <c r="M958" s="478"/>
      <c r="N958" s="478"/>
      <c r="O958" s="478"/>
      <c r="P958" s="479"/>
      <c r="Q958" s="149"/>
      <c r="R958" s="661"/>
      <c r="S958" s="153"/>
      <c r="T958" s="97"/>
      <c r="U958" s="97"/>
      <c r="V958" s="98"/>
      <c r="W958" s="402"/>
      <c r="X958" s="403"/>
      <c r="Y958" s="403"/>
      <c r="Z958" s="364"/>
      <c r="AA958" s="365"/>
      <c r="AB958" s="366"/>
      <c r="AC958" s="176"/>
      <c r="AD958" s="176"/>
      <c r="AE958" s="176"/>
      <c r="AF958" s="176"/>
      <c r="AG958" s="176"/>
      <c r="AH958" s="176"/>
    </row>
    <row r="959" spans="1:34" ht="10.5" hidden="1" customHeight="1" outlineLevel="1" x14ac:dyDescent="0.3">
      <c r="A959" s="463"/>
      <c r="B959" s="455"/>
      <c r="C959" s="455"/>
      <c r="D959" s="455"/>
      <c r="E959" s="455"/>
      <c r="F959" s="456"/>
      <c r="G959" s="144"/>
      <c r="H959" s="143"/>
      <c r="I959" s="117"/>
      <c r="J959" s="117"/>
      <c r="K959" s="480"/>
      <c r="L959" s="480"/>
      <c r="M959" s="480"/>
      <c r="N959" s="480"/>
      <c r="O959" s="480"/>
      <c r="P959" s="481"/>
      <c r="Q959" s="149"/>
      <c r="R959" s="661"/>
      <c r="S959" s="153"/>
      <c r="T959" s="97"/>
      <c r="U959" s="97"/>
      <c r="V959" s="98"/>
      <c r="W959" s="402"/>
      <c r="X959" s="403"/>
      <c r="Y959" s="403"/>
      <c r="Z959" s="364"/>
      <c r="AA959" s="365"/>
      <c r="AB959" s="366"/>
      <c r="AC959" s="176"/>
      <c r="AD959" s="176"/>
      <c r="AE959" s="176"/>
      <c r="AF959" s="176"/>
      <c r="AG959" s="176"/>
      <c r="AH959" s="176"/>
    </row>
    <row r="960" spans="1:34" ht="10.5" hidden="1" customHeight="1" outlineLevel="1" x14ac:dyDescent="0.3">
      <c r="A960" s="463"/>
      <c r="B960" s="455"/>
      <c r="C960" s="455"/>
      <c r="D960" s="455"/>
      <c r="E960" s="455"/>
      <c r="F960" s="456"/>
      <c r="G960" s="144"/>
      <c r="H960" s="145"/>
      <c r="I960" s="145"/>
      <c r="J960" s="145"/>
      <c r="K960" s="145"/>
      <c r="L960" s="145"/>
      <c r="M960" s="145"/>
      <c r="N960" s="145"/>
      <c r="O960" s="145"/>
      <c r="P960" s="145"/>
      <c r="Q960" s="149"/>
      <c r="R960" s="661"/>
      <c r="S960" s="153"/>
      <c r="T960" s="97"/>
      <c r="U960" s="97"/>
      <c r="V960" s="98"/>
      <c r="W960" s="402"/>
      <c r="X960" s="403"/>
      <c r="Y960" s="403"/>
      <c r="Z960" s="364"/>
      <c r="AA960" s="365"/>
      <c r="AB960" s="366"/>
      <c r="AC960" s="176"/>
      <c r="AD960" s="176"/>
      <c r="AE960" s="176"/>
      <c r="AF960" s="176"/>
      <c r="AG960" s="176"/>
      <c r="AH960" s="176"/>
    </row>
    <row r="961" spans="1:34" ht="10.5" hidden="1" customHeight="1" outlineLevel="1" x14ac:dyDescent="0.3">
      <c r="A961" s="463"/>
      <c r="B961" s="455"/>
      <c r="C961" s="455"/>
      <c r="D961" s="455"/>
      <c r="E961" s="455"/>
      <c r="F961" s="456"/>
      <c r="G961" s="144"/>
      <c r="H961" s="141"/>
      <c r="I961" s="242"/>
      <c r="J961" s="242"/>
      <c r="K961" s="476" t="s">
        <v>296</v>
      </c>
      <c r="L961" s="476"/>
      <c r="M961" s="476"/>
      <c r="N961" s="476"/>
      <c r="O961" s="476"/>
      <c r="P961" s="477"/>
      <c r="Q961" s="149"/>
      <c r="R961" s="661"/>
      <c r="S961" s="153"/>
      <c r="T961" s="97"/>
      <c r="U961" s="97"/>
      <c r="V961" s="98"/>
      <c r="W961" s="402"/>
      <c r="X961" s="403"/>
      <c r="Y961" s="403"/>
      <c r="Z961" s="364"/>
      <c r="AA961" s="365"/>
      <c r="AB961" s="366"/>
      <c r="AC961" s="176"/>
      <c r="AD961" s="176"/>
      <c r="AE961" s="176"/>
      <c r="AF961" s="176"/>
      <c r="AG961" s="176"/>
      <c r="AH961" s="176"/>
    </row>
    <row r="962" spans="1:34" ht="18" hidden="1" customHeight="1" outlineLevel="1" x14ac:dyDescent="0.3">
      <c r="A962" s="463"/>
      <c r="B962" s="455"/>
      <c r="C962" s="455"/>
      <c r="D962" s="455"/>
      <c r="E962" s="455"/>
      <c r="F962" s="456"/>
      <c r="G962" s="144"/>
      <c r="H962" s="142"/>
      <c r="I962" s="482" t="s">
        <v>68</v>
      </c>
      <c r="J962" s="483"/>
      <c r="K962" s="478"/>
      <c r="L962" s="478"/>
      <c r="M962" s="478"/>
      <c r="N962" s="478"/>
      <c r="O962" s="478"/>
      <c r="P962" s="479"/>
      <c r="Q962" s="149"/>
      <c r="R962" s="661"/>
      <c r="S962" s="153"/>
      <c r="T962" s="97"/>
      <c r="U962" s="97"/>
      <c r="V962" s="98"/>
      <c r="W962" s="402"/>
      <c r="X962" s="403"/>
      <c r="Y962" s="403"/>
      <c r="Z962" s="364"/>
      <c r="AA962" s="365"/>
      <c r="AB962" s="366"/>
      <c r="AC962" s="176"/>
      <c r="AD962" s="176"/>
      <c r="AE962" s="176"/>
      <c r="AF962" s="176"/>
      <c r="AG962" s="176"/>
      <c r="AH962" s="176"/>
    </row>
    <row r="963" spans="1:34" ht="10.5" hidden="1" customHeight="1" outlineLevel="1" x14ac:dyDescent="0.3">
      <c r="A963" s="463"/>
      <c r="B963" s="455"/>
      <c r="C963" s="455"/>
      <c r="D963" s="455"/>
      <c r="E963" s="455"/>
      <c r="F963" s="456"/>
      <c r="G963" s="144"/>
      <c r="H963" s="143"/>
      <c r="I963" s="117"/>
      <c r="J963" s="117"/>
      <c r="K963" s="480"/>
      <c r="L963" s="480"/>
      <c r="M963" s="480"/>
      <c r="N963" s="480"/>
      <c r="O963" s="480"/>
      <c r="P963" s="481"/>
      <c r="Q963" s="149"/>
      <c r="R963" s="661"/>
      <c r="S963" s="153"/>
      <c r="T963" s="97"/>
      <c r="U963" s="97"/>
      <c r="V963" s="98"/>
      <c r="W963" s="402"/>
      <c r="X963" s="403"/>
      <c r="Y963" s="403"/>
      <c r="Z963" s="364"/>
      <c r="AA963" s="365"/>
      <c r="AB963" s="366"/>
      <c r="AC963" s="176"/>
      <c r="AD963" s="176"/>
      <c r="AE963" s="176"/>
      <c r="AF963" s="176"/>
      <c r="AG963" s="176"/>
      <c r="AH963" s="176"/>
    </row>
    <row r="964" spans="1:34" ht="10.5" hidden="1" customHeight="1" outlineLevel="1" x14ac:dyDescent="0.3">
      <c r="A964" s="463"/>
      <c r="B964" s="455"/>
      <c r="C964" s="455"/>
      <c r="D964" s="455"/>
      <c r="E964" s="455"/>
      <c r="F964" s="456"/>
      <c r="G964" s="144"/>
      <c r="H964" s="148"/>
      <c r="I964" s="148"/>
      <c r="J964" s="148"/>
      <c r="K964" s="148"/>
      <c r="L964" s="148"/>
      <c r="M964" s="148"/>
      <c r="N964" s="148"/>
      <c r="O964" s="148"/>
      <c r="P964" s="148"/>
      <c r="Q964" s="149"/>
      <c r="R964" s="661"/>
      <c r="S964" s="153"/>
      <c r="T964" s="97"/>
      <c r="U964" s="97"/>
      <c r="V964" s="98"/>
      <c r="W964" s="402"/>
      <c r="X964" s="403"/>
      <c r="Y964" s="403"/>
      <c r="Z964" s="364"/>
      <c r="AA964" s="365"/>
      <c r="AB964" s="366"/>
      <c r="AC964" s="176"/>
      <c r="AD964" s="176"/>
      <c r="AE964" s="176"/>
      <c r="AF964" s="176"/>
      <c r="AG964" s="176"/>
      <c r="AH964" s="176"/>
    </row>
    <row r="965" spans="1:34" ht="10.5" hidden="1" customHeight="1" outlineLevel="1" x14ac:dyDescent="0.3">
      <c r="A965" s="463"/>
      <c r="B965" s="455"/>
      <c r="C965" s="455"/>
      <c r="D965" s="455"/>
      <c r="E965" s="455"/>
      <c r="F965" s="456"/>
      <c r="G965" s="144"/>
      <c r="H965" s="141"/>
      <c r="I965" s="242"/>
      <c r="J965" s="242"/>
      <c r="K965" s="476" t="s">
        <v>297</v>
      </c>
      <c r="L965" s="476"/>
      <c r="M965" s="476"/>
      <c r="N965" s="476"/>
      <c r="O965" s="476"/>
      <c r="P965" s="477"/>
      <c r="Q965" s="149"/>
      <c r="R965" s="661"/>
      <c r="S965" s="153"/>
      <c r="T965" s="97"/>
      <c r="U965" s="97"/>
      <c r="V965" s="98"/>
      <c r="W965" s="402"/>
      <c r="X965" s="403"/>
      <c r="Y965" s="403"/>
      <c r="Z965" s="364"/>
      <c r="AA965" s="365"/>
      <c r="AB965" s="366"/>
      <c r="AC965" s="176"/>
      <c r="AD965" s="176"/>
      <c r="AE965" s="176"/>
      <c r="AF965" s="176"/>
      <c r="AG965" s="176"/>
      <c r="AH965" s="176"/>
    </row>
    <row r="966" spans="1:34" ht="18" hidden="1" customHeight="1" outlineLevel="1" x14ac:dyDescent="0.3">
      <c r="A966" s="463"/>
      <c r="B966" s="455"/>
      <c r="C966" s="455"/>
      <c r="D966" s="455"/>
      <c r="E966" s="455"/>
      <c r="F966" s="456"/>
      <c r="G966" s="144"/>
      <c r="H966" s="142"/>
      <c r="I966" s="482" t="s">
        <v>68</v>
      </c>
      <c r="J966" s="483"/>
      <c r="K966" s="478"/>
      <c r="L966" s="478"/>
      <c r="M966" s="478"/>
      <c r="N966" s="478"/>
      <c r="O966" s="478"/>
      <c r="P966" s="479"/>
      <c r="Q966" s="149"/>
      <c r="R966" s="661"/>
      <c r="S966" s="153"/>
      <c r="T966" s="97"/>
      <c r="U966" s="97"/>
      <c r="V966" s="98"/>
      <c r="W966" s="402"/>
      <c r="X966" s="403"/>
      <c r="Y966" s="403"/>
      <c r="Z966" s="364"/>
      <c r="AA966" s="365"/>
      <c r="AB966" s="366"/>
      <c r="AC966" s="176"/>
      <c r="AD966" s="176"/>
      <c r="AE966" s="176"/>
      <c r="AF966" s="176"/>
      <c r="AG966" s="176"/>
      <c r="AH966" s="176"/>
    </row>
    <row r="967" spans="1:34" ht="10.5" hidden="1" customHeight="1" outlineLevel="1" x14ac:dyDescent="0.3">
      <c r="A967" s="464"/>
      <c r="B967" s="458"/>
      <c r="C967" s="458"/>
      <c r="D967" s="458"/>
      <c r="E967" s="458"/>
      <c r="F967" s="459"/>
      <c r="G967" s="144"/>
      <c r="H967" s="143"/>
      <c r="I967" s="117"/>
      <c r="J967" s="117"/>
      <c r="K967" s="480"/>
      <c r="L967" s="480"/>
      <c r="M967" s="480"/>
      <c r="N967" s="480"/>
      <c r="O967" s="480"/>
      <c r="P967" s="481"/>
      <c r="Q967" s="149"/>
      <c r="R967" s="661"/>
      <c r="S967" s="153"/>
      <c r="T967" s="97"/>
      <c r="U967" s="97"/>
      <c r="V967" s="98"/>
      <c r="W967" s="402"/>
      <c r="X967" s="403"/>
      <c r="Y967" s="403"/>
      <c r="Z967" s="364"/>
      <c r="AA967" s="365"/>
      <c r="AB967" s="366"/>
      <c r="AC967" s="176"/>
      <c r="AD967" s="176"/>
      <c r="AE967" s="176"/>
      <c r="AF967" s="176"/>
      <c r="AG967" s="176"/>
      <c r="AH967" s="176"/>
    </row>
    <row r="968" spans="1:34" ht="10.5" customHeight="1" collapsed="1" x14ac:dyDescent="0.3">
      <c r="A968" s="484" t="s">
        <v>298</v>
      </c>
      <c r="B968" s="484"/>
      <c r="C968" s="484"/>
      <c r="D968" s="484"/>
      <c r="E968" s="484"/>
      <c r="F968" s="484"/>
      <c r="G968" s="144"/>
      <c r="H968" s="148"/>
      <c r="I968" s="148"/>
      <c r="J968" s="148"/>
      <c r="K968" s="148"/>
      <c r="L968" s="148"/>
      <c r="M968" s="148"/>
      <c r="N968" s="148"/>
      <c r="O968" s="148"/>
      <c r="P968" s="148"/>
      <c r="Q968" s="149"/>
      <c r="R968" s="661"/>
      <c r="S968" s="35"/>
      <c r="T968" s="36"/>
      <c r="U968" s="36"/>
      <c r="V968" s="37"/>
      <c r="W968" s="402"/>
      <c r="X968" s="403"/>
      <c r="Y968" s="403"/>
      <c r="Z968" s="367"/>
      <c r="AA968" s="368"/>
      <c r="AB968" s="369"/>
      <c r="AC968" s="176"/>
      <c r="AD968" s="176"/>
      <c r="AE968" s="176"/>
      <c r="AF968" s="176"/>
      <c r="AG968" s="176"/>
      <c r="AH968" s="176"/>
    </row>
    <row r="969" spans="1:34" ht="18" customHeight="1" x14ac:dyDescent="0.3">
      <c r="A969" s="451" t="str">
        <f>HYPERLINK("http://sdlegislature.gov/Rules/DisplayRule.aspx?Rule=24:05:25:26","Extended School Year
(24:05:25:26)")</f>
        <v>Extended School Year
(24:05:25:26)</v>
      </c>
      <c r="B969" s="660"/>
      <c r="C969" s="660"/>
      <c r="D969" s="660"/>
      <c r="E969" s="660"/>
      <c r="F969" s="660"/>
      <c r="G969" s="590" t="s">
        <v>144</v>
      </c>
      <c r="H969" s="496"/>
      <c r="I969" s="496"/>
      <c r="J969" s="496"/>
      <c r="K969" s="496"/>
      <c r="L969" s="496"/>
      <c r="M969" s="496"/>
      <c r="N969" s="496"/>
      <c r="O969" s="496"/>
      <c r="P969" s="496"/>
      <c r="Q969" s="783"/>
      <c r="R969" s="661"/>
      <c r="S969" s="153"/>
      <c r="T969" s="97"/>
      <c r="U969" s="97"/>
      <c r="V969" s="98"/>
      <c r="W969" s="402"/>
      <c r="X969" s="403"/>
      <c r="Y969" s="403"/>
      <c r="Z969" s="361"/>
      <c r="AA969" s="362"/>
      <c r="AB969" s="363"/>
      <c r="AC969" s="176"/>
      <c r="AD969" s="176"/>
      <c r="AE969" s="176"/>
      <c r="AF969" s="176"/>
      <c r="AG969" s="176"/>
      <c r="AH969" s="176"/>
    </row>
    <row r="970" spans="1:34" ht="10.5" customHeight="1" x14ac:dyDescent="0.3">
      <c r="A970" s="670"/>
      <c r="B970" s="671"/>
      <c r="C970" s="671"/>
      <c r="D970" s="671"/>
      <c r="E970" s="671"/>
      <c r="F970" s="661"/>
      <c r="G970" s="80"/>
      <c r="H970" s="85"/>
      <c r="I970" s="85"/>
      <c r="J970" s="85"/>
      <c r="K970" s="85"/>
      <c r="L970" s="85"/>
      <c r="M970" s="85"/>
      <c r="N970" s="85"/>
      <c r="O970" s="85"/>
      <c r="P970" s="85"/>
      <c r="Q970" s="84"/>
      <c r="R970" s="661"/>
      <c r="S970" s="153"/>
      <c r="T970" s="97"/>
      <c r="U970" s="97"/>
      <c r="V970" s="98"/>
      <c r="W970" s="402"/>
      <c r="X970" s="403"/>
      <c r="Y970" s="403"/>
      <c r="Z970" s="364"/>
      <c r="AA970" s="365"/>
      <c r="AB970" s="366"/>
      <c r="AC970" s="176"/>
      <c r="AD970" s="176"/>
      <c r="AE970" s="176"/>
      <c r="AF970" s="176"/>
      <c r="AG970" s="176"/>
      <c r="AH970" s="176"/>
    </row>
    <row r="971" spans="1:34" ht="10.5" customHeight="1" x14ac:dyDescent="0.3">
      <c r="A971" s="670"/>
      <c r="B971" s="671"/>
      <c r="C971" s="671"/>
      <c r="D971" s="671"/>
      <c r="E971" s="671"/>
      <c r="F971" s="661"/>
      <c r="G971" s="81"/>
      <c r="H971" s="27"/>
      <c r="I971" s="51"/>
      <c r="J971" s="51"/>
      <c r="K971" s="51"/>
      <c r="L971" s="51"/>
      <c r="M971" s="242"/>
      <c r="N971" s="151"/>
      <c r="O971" s="151"/>
      <c r="P971" s="28"/>
      <c r="Q971" s="83"/>
      <c r="R971" s="661"/>
      <c r="S971" s="153"/>
      <c r="T971" s="97"/>
      <c r="U971" s="97"/>
      <c r="V971" s="98"/>
      <c r="W971" s="402"/>
      <c r="X971" s="403"/>
      <c r="Y971" s="403"/>
      <c r="Z971" s="364"/>
      <c r="AA971" s="365"/>
      <c r="AB971" s="366"/>
      <c r="AC971" s="176"/>
      <c r="AD971" s="176"/>
      <c r="AE971" s="176"/>
      <c r="AF971" s="176"/>
      <c r="AG971" s="176"/>
      <c r="AH971" s="176"/>
    </row>
    <row r="972" spans="1:34" ht="18" customHeight="1" x14ac:dyDescent="0.3">
      <c r="A972" s="670"/>
      <c r="B972" s="671"/>
      <c r="C972" s="671"/>
      <c r="D972" s="671"/>
      <c r="E972" s="671"/>
      <c r="F972" s="661"/>
      <c r="G972" s="81"/>
      <c r="H972" s="471" t="s">
        <v>299</v>
      </c>
      <c r="I972" s="383"/>
      <c r="J972" s="383"/>
      <c r="K972" s="383"/>
      <c r="L972" s="472"/>
      <c r="M972" s="384" t="s">
        <v>68</v>
      </c>
      <c r="N972" s="385"/>
      <c r="O972" s="386"/>
      <c r="P972" s="29"/>
      <c r="Q972" s="83"/>
      <c r="R972" s="661"/>
      <c r="S972" s="153"/>
      <c r="T972" s="97"/>
      <c r="U972" s="97"/>
      <c r="V972" s="98"/>
      <c r="W972" s="402"/>
      <c r="X972" s="403"/>
      <c r="Y972" s="403"/>
      <c r="Z972" s="364"/>
      <c r="AA972" s="365"/>
      <c r="AB972" s="366"/>
      <c r="AC972" s="176"/>
      <c r="AD972" s="176"/>
      <c r="AE972" s="176"/>
      <c r="AF972" s="176"/>
      <c r="AG972" s="176"/>
      <c r="AH972" s="176"/>
    </row>
    <row r="973" spans="1:34" ht="4.95" customHeight="1" x14ac:dyDescent="0.3">
      <c r="A973" s="670"/>
      <c r="B973" s="671"/>
      <c r="C973" s="671"/>
      <c r="D973" s="671"/>
      <c r="E973" s="671"/>
      <c r="F973" s="661"/>
      <c r="G973" s="81"/>
      <c r="H973" s="52"/>
      <c r="I973" s="234"/>
      <c r="J973" s="234"/>
      <c r="K973" s="234"/>
      <c r="L973" s="234"/>
      <c r="M973" s="234"/>
      <c r="N973" s="234"/>
      <c r="O973" s="234"/>
      <c r="P973" s="29"/>
      <c r="Q973" s="83"/>
      <c r="R973" s="661"/>
      <c r="S973" s="153"/>
      <c r="T973" s="97"/>
      <c r="U973" s="97"/>
      <c r="V973" s="98"/>
      <c r="W973" s="402"/>
      <c r="X973" s="403"/>
      <c r="Y973" s="403"/>
      <c r="Z973" s="364"/>
      <c r="AA973" s="365"/>
      <c r="AB973" s="366"/>
      <c r="AC973" s="176"/>
      <c r="AD973" s="176"/>
      <c r="AE973" s="176"/>
      <c r="AF973" s="176"/>
      <c r="AG973" s="176"/>
      <c r="AH973" s="176"/>
    </row>
    <row r="974" spans="1:34" ht="18" customHeight="1" x14ac:dyDescent="0.3">
      <c r="A974" s="670"/>
      <c r="B974" s="671"/>
      <c r="C974" s="671"/>
      <c r="D974" s="671"/>
      <c r="E974" s="671"/>
      <c r="F974" s="661"/>
      <c r="G974" s="81"/>
      <c r="H974" s="52"/>
      <c r="I974" s="473" t="s">
        <v>300</v>
      </c>
      <c r="J974" s="473"/>
      <c r="K974" s="473"/>
      <c r="L974" s="473"/>
      <c r="M974" s="474"/>
      <c r="N974" s="475"/>
      <c r="O974" s="475"/>
      <c r="P974" s="152"/>
      <c r="Q974" s="83"/>
      <c r="R974" s="661"/>
      <c r="S974" s="43"/>
      <c r="T974" s="370" t="s">
        <v>68</v>
      </c>
      <c r="U974" s="371"/>
      <c r="V974" s="50"/>
      <c r="W974" s="402"/>
      <c r="X974" s="403"/>
      <c r="Y974" s="403"/>
      <c r="Z974" s="364"/>
      <c r="AA974" s="365"/>
      <c r="AB974" s="366"/>
      <c r="AC974" s="176"/>
      <c r="AD974" s="176"/>
      <c r="AE974" s="176" t="str">
        <f>T974</f>
        <v>Select</v>
      </c>
      <c r="AF974" s="176" t="str">
        <f>T974</f>
        <v>Select</v>
      </c>
      <c r="AG974" s="176"/>
      <c r="AH974" s="176"/>
    </row>
    <row r="975" spans="1:34" ht="10.5" customHeight="1" x14ac:dyDescent="0.3">
      <c r="A975" s="670"/>
      <c r="B975" s="671"/>
      <c r="C975" s="671"/>
      <c r="D975" s="671"/>
      <c r="E975" s="671"/>
      <c r="F975" s="661"/>
      <c r="G975" s="81"/>
      <c r="H975" s="70"/>
      <c r="I975" s="30"/>
      <c r="J975" s="30"/>
      <c r="K975" s="30"/>
      <c r="L975" s="30"/>
      <c r="M975" s="30"/>
      <c r="N975" s="30"/>
      <c r="O975" s="30"/>
      <c r="P975" s="31"/>
      <c r="Q975" s="83"/>
      <c r="R975" s="661"/>
      <c r="S975" s="153"/>
      <c r="T975" s="97"/>
      <c r="U975" s="97"/>
      <c r="V975" s="98"/>
      <c r="W975" s="402"/>
      <c r="X975" s="403"/>
      <c r="Y975" s="403"/>
      <c r="Z975" s="364"/>
      <c r="AA975" s="365"/>
      <c r="AB975" s="366"/>
      <c r="AC975" s="176"/>
      <c r="AD975" s="176"/>
      <c r="AE975" s="176"/>
      <c r="AF975" s="176"/>
      <c r="AG975" s="176"/>
      <c r="AH975" s="176"/>
    </row>
    <row r="976" spans="1:34" ht="10.5" customHeight="1" x14ac:dyDescent="0.3">
      <c r="A976" s="670"/>
      <c r="B976" s="671"/>
      <c r="C976" s="671"/>
      <c r="D976" s="671"/>
      <c r="E976" s="671"/>
      <c r="F976" s="661"/>
      <c r="G976" s="81"/>
      <c r="H976" s="82"/>
      <c r="I976" s="82"/>
      <c r="J976" s="82"/>
      <c r="K976" s="82"/>
      <c r="L976" s="82"/>
      <c r="M976" s="82"/>
      <c r="N976" s="82"/>
      <c r="O976" s="82"/>
      <c r="P976" s="82"/>
      <c r="Q976" s="83"/>
      <c r="R976" s="661"/>
      <c r="S976" s="153"/>
      <c r="T976" s="97"/>
      <c r="U976" s="97"/>
      <c r="V976" s="98"/>
      <c r="W976" s="402"/>
      <c r="X976" s="403"/>
      <c r="Y976" s="403"/>
      <c r="Z976" s="364"/>
      <c r="AA976" s="365"/>
      <c r="AB976" s="366"/>
      <c r="AC976" s="176"/>
      <c r="AD976" s="176"/>
      <c r="AE976" s="176"/>
      <c r="AF976" s="176"/>
      <c r="AG976" s="176"/>
      <c r="AH976" s="176"/>
    </row>
    <row r="977" spans="1:35" ht="10.5" customHeight="1" x14ac:dyDescent="0.3">
      <c r="A977" s="670"/>
      <c r="B977" s="671"/>
      <c r="C977" s="671"/>
      <c r="D977" s="671"/>
      <c r="E977" s="671"/>
      <c r="F977" s="661"/>
      <c r="G977" s="81"/>
      <c r="H977" s="465" t="s">
        <v>301</v>
      </c>
      <c r="I977" s="466"/>
      <c r="J977" s="466"/>
      <c r="K977" s="467"/>
      <c r="L977" s="82"/>
      <c r="M977" s="465" t="s">
        <v>302</v>
      </c>
      <c r="N977" s="466"/>
      <c r="O977" s="466"/>
      <c r="P977" s="467"/>
      <c r="Q977" s="83"/>
      <c r="R977" s="661"/>
      <c r="S977" s="153"/>
      <c r="T977" s="97"/>
      <c r="U977" s="97"/>
      <c r="V977" s="98"/>
      <c r="W977" s="402"/>
      <c r="X977" s="403"/>
      <c r="Y977" s="403"/>
      <c r="Z977" s="364"/>
      <c r="AA977" s="365"/>
      <c r="AB977" s="366"/>
      <c r="AC977" s="176"/>
      <c r="AD977" s="176"/>
      <c r="AE977" s="176"/>
      <c r="AF977" s="176"/>
      <c r="AG977" s="176"/>
      <c r="AH977" s="176"/>
    </row>
    <row r="978" spans="1:35" ht="10.5" customHeight="1" x14ac:dyDescent="0.3">
      <c r="A978" s="670"/>
      <c r="B978" s="671"/>
      <c r="C978" s="671"/>
      <c r="D978" s="671"/>
      <c r="E978" s="671"/>
      <c r="F978" s="661"/>
      <c r="G978" s="81"/>
      <c r="H978" s="468"/>
      <c r="I978" s="469"/>
      <c r="J978" s="469"/>
      <c r="K978" s="470"/>
      <c r="L978" s="82"/>
      <c r="M978" s="468"/>
      <c r="N978" s="469"/>
      <c r="O978" s="469"/>
      <c r="P978" s="470"/>
      <c r="Q978" s="83"/>
      <c r="R978" s="661"/>
      <c r="S978" s="153"/>
      <c r="T978" s="97"/>
      <c r="U978" s="97"/>
      <c r="V978" s="98"/>
      <c r="W978" s="402"/>
      <c r="X978" s="403"/>
      <c r="Y978" s="403"/>
      <c r="Z978" s="364"/>
      <c r="AA978" s="365"/>
      <c r="AB978" s="366"/>
      <c r="AC978" s="176"/>
      <c r="AD978" s="176"/>
      <c r="AE978" s="176"/>
      <c r="AF978" s="176"/>
      <c r="AG978" s="176"/>
      <c r="AH978" s="176"/>
    </row>
    <row r="979" spans="1:35" ht="18" customHeight="1" x14ac:dyDescent="0.3">
      <c r="A979" s="670"/>
      <c r="B979" s="671"/>
      <c r="C979" s="671"/>
      <c r="D979" s="671"/>
      <c r="E979" s="671"/>
      <c r="F979" s="661"/>
      <c r="G979" s="81"/>
      <c r="H979" s="52"/>
      <c r="I979" s="384" t="s">
        <v>68</v>
      </c>
      <c r="J979" s="386"/>
      <c r="K979" s="29"/>
      <c r="L979" s="82"/>
      <c r="M979" s="52"/>
      <c r="N979" s="384" t="s">
        <v>68</v>
      </c>
      <c r="O979" s="386"/>
      <c r="P979" s="29"/>
      <c r="Q979" s="83"/>
      <c r="R979" s="661"/>
      <c r="S979" s="153"/>
      <c r="T979" s="97"/>
      <c r="U979" s="97"/>
      <c r="V979" s="98"/>
      <c r="W979" s="402"/>
      <c r="X979" s="403"/>
      <c r="Y979" s="403"/>
      <c r="Z979" s="364"/>
      <c r="AA979" s="365"/>
      <c r="AB979" s="366"/>
      <c r="AC979" s="176"/>
      <c r="AD979" s="176"/>
      <c r="AE979" s="176"/>
      <c r="AF979" s="176"/>
      <c r="AG979" s="176"/>
      <c r="AH979" s="176"/>
    </row>
    <row r="980" spans="1:35" ht="10.5" customHeight="1" x14ac:dyDescent="0.3">
      <c r="A980" s="670"/>
      <c r="B980" s="671"/>
      <c r="C980" s="671"/>
      <c r="D980" s="671"/>
      <c r="E980" s="671"/>
      <c r="F980" s="661"/>
      <c r="G980" s="81"/>
      <c r="H980" s="70"/>
      <c r="I980" s="30"/>
      <c r="J980" s="30"/>
      <c r="K980" s="31"/>
      <c r="L980" s="82"/>
      <c r="M980" s="70"/>
      <c r="N980" s="30"/>
      <c r="O980" s="30"/>
      <c r="P980" s="31"/>
      <c r="Q980" s="83"/>
      <c r="R980" s="661"/>
      <c r="S980" s="153"/>
      <c r="T980" s="97"/>
      <c r="U980" s="97"/>
      <c r="V980" s="98"/>
      <c r="W980" s="402"/>
      <c r="X980" s="403"/>
      <c r="Y980" s="403"/>
      <c r="Z980" s="364"/>
      <c r="AA980" s="365"/>
      <c r="AB980" s="366"/>
      <c r="AC980" s="176"/>
      <c r="AD980" s="176"/>
      <c r="AE980" s="176"/>
      <c r="AF980" s="176"/>
      <c r="AG980" s="176"/>
      <c r="AH980" s="176"/>
    </row>
    <row r="981" spans="1:35" ht="10.5" customHeight="1" x14ac:dyDescent="0.3">
      <c r="A981" s="670"/>
      <c r="B981" s="671"/>
      <c r="C981" s="671"/>
      <c r="D981" s="671"/>
      <c r="E981" s="671"/>
      <c r="F981" s="661"/>
      <c r="G981" s="81"/>
      <c r="H981" s="82"/>
      <c r="I981" s="82"/>
      <c r="J981" s="82"/>
      <c r="K981" s="82"/>
      <c r="L981" s="82"/>
      <c r="M981" s="82"/>
      <c r="N981" s="82"/>
      <c r="O981" s="82"/>
      <c r="P981" s="82"/>
      <c r="Q981" s="83"/>
      <c r="R981" s="661"/>
      <c r="S981" s="153"/>
      <c r="T981" s="97"/>
      <c r="U981" s="97"/>
      <c r="V981" s="98"/>
      <c r="W981" s="402"/>
      <c r="X981" s="403"/>
      <c r="Y981" s="403"/>
      <c r="Z981" s="364"/>
      <c r="AA981" s="365"/>
      <c r="AB981" s="366"/>
      <c r="AC981" s="176"/>
      <c r="AD981" s="176"/>
      <c r="AE981" s="176"/>
      <c r="AF981" s="176"/>
      <c r="AG981" s="176"/>
      <c r="AH981" s="176"/>
    </row>
    <row r="982" spans="1:35" ht="10.5" customHeight="1" x14ac:dyDescent="0.3">
      <c r="A982" s="670"/>
      <c r="B982" s="671"/>
      <c r="C982" s="671"/>
      <c r="D982" s="671"/>
      <c r="E982" s="671"/>
      <c r="F982" s="661"/>
      <c r="G982" s="81"/>
      <c r="H982" s="465" t="s">
        <v>303</v>
      </c>
      <c r="I982" s="466"/>
      <c r="J982" s="466"/>
      <c r="K982" s="467"/>
      <c r="L982" s="82"/>
      <c r="M982" s="465" t="s">
        <v>304</v>
      </c>
      <c r="N982" s="466"/>
      <c r="O982" s="466"/>
      <c r="P982" s="467"/>
      <c r="Q982" s="83"/>
      <c r="R982" s="661"/>
      <c r="S982" s="153"/>
      <c r="T982" s="97"/>
      <c r="U982" s="97"/>
      <c r="V982" s="98"/>
      <c r="W982" s="402"/>
      <c r="X982" s="403"/>
      <c r="Y982" s="403"/>
      <c r="Z982" s="364"/>
      <c r="AA982" s="365"/>
      <c r="AB982" s="366"/>
      <c r="AC982" s="176"/>
      <c r="AD982" s="176"/>
      <c r="AE982" s="176"/>
      <c r="AF982" s="176"/>
      <c r="AG982" s="176"/>
      <c r="AH982" s="176"/>
    </row>
    <row r="983" spans="1:35" ht="10.5" customHeight="1" x14ac:dyDescent="0.3">
      <c r="A983" s="670"/>
      <c r="B983" s="671"/>
      <c r="C983" s="671"/>
      <c r="D983" s="671"/>
      <c r="E983" s="671"/>
      <c r="F983" s="661"/>
      <c r="G983" s="81"/>
      <c r="H983" s="468"/>
      <c r="I983" s="469"/>
      <c r="J983" s="469"/>
      <c r="K983" s="470"/>
      <c r="L983" s="82"/>
      <c r="M983" s="468"/>
      <c r="N983" s="469"/>
      <c r="O983" s="469"/>
      <c r="P983" s="470"/>
      <c r="Q983" s="83"/>
      <c r="R983" s="661"/>
      <c r="S983" s="153"/>
      <c r="T983" s="97"/>
      <c r="U983" s="97"/>
      <c r="V983" s="98"/>
      <c r="W983" s="402"/>
      <c r="X983" s="403"/>
      <c r="Y983" s="403"/>
      <c r="Z983" s="364"/>
      <c r="AA983" s="365"/>
      <c r="AB983" s="366"/>
      <c r="AC983" s="176"/>
      <c r="AD983" s="176"/>
      <c r="AE983" s="176"/>
      <c r="AF983" s="176"/>
      <c r="AG983" s="176"/>
      <c r="AH983" s="176"/>
    </row>
    <row r="984" spans="1:35" ht="18" customHeight="1" x14ac:dyDescent="0.3">
      <c r="A984" s="670"/>
      <c r="B984" s="671"/>
      <c r="C984" s="671"/>
      <c r="D984" s="671"/>
      <c r="E984" s="671"/>
      <c r="F984" s="661"/>
      <c r="G984" s="81"/>
      <c r="H984" s="52"/>
      <c r="I984" s="384" t="s">
        <v>68</v>
      </c>
      <c r="J984" s="386"/>
      <c r="K984" s="29"/>
      <c r="L984" s="82"/>
      <c r="M984" s="52"/>
      <c r="N984" s="384" t="s">
        <v>68</v>
      </c>
      <c r="O984" s="386"/>
      <c r="P984" s="29"/>
      <c r="Q984" s="83"/>
      <c r="R984" s="661"/>
      <c r="S984" s="153"/>
      <c r="T984" s="97"/>
      <c r="U984" s="97"/>
      <c r="V984" s="98"/>
      <c r="W984" s="402"/>
      <c r="X984" s="403"/>
      <c r="Y984" s="403"/>
      <c r="Z984" s="364"/>
      <c r="AA984" s="365"/>
      <c r="AB984" s="366"/>
      <c r="AC984" s="176"/>
      <c r="AD984" s="176"/>
      <c r="AE984" s="176"/>
      <c r="AF984" s="176"/>
      <c r="AG984" s="176"/>
      <c r="AH984" s="176"/>
    </row>
    <row r="985" spans="1:35" ht="10.5" customHeight="1" x14ac:dyDescent="0.3">
      <c r="A985" s="670"/>
      <c r="B985" s="671"/>
      <c r="C985" s="671"/>
      <c r="D985" s="671"/>
      <c r="E985" s="671"/>
      <c r="F985" s="661"/>
      <c r="G985" s="81"/>
      <c r="H985" s="70"/>
      <c r="I985" s="30"/>
      <c r="J985" s="30"/>
      <c r="K985" s="31"/>
      <c r="L985" s="82"/>
      <c r="M985" s="70"/>
      <c r="N985" s="30"/>
      <c r="O985" s="30"/>
      <c r="P985" s="31"/>
      <c r="Q985" s="83"/>
      <c r="R985" s="661"/>
      <c r="S985" s="153"/>
      <c r="T985" s="97"/>
      <c r="U985" s="97"/>
      <c r="V985" s="98"/>
      <c r="W985" s="402"/>
      <c r="X985" s="403"/>
      <c r="Y985" s="403"/>
      <c r="Z985" s="364"/>
      <c r="AA985" s="365"/>
      <c r="AB985" s="366"/>
      <c r="AC985" s="176"/>
      <c r="AD985" s="176"/>
      <c r="AE985" s="176"/>
      <c r="AF985" s="176"/>
      <c r="AG985" s="176"/>
      <c r="AH985" s="176"/>
    </row>
    <row r="986" spans="1:35" ht="10.5" customHeight="1" x14ac:dyDescent="0.3">
      <c r="A986" s="670"/>
      <c r="B986" s="671"/>
      <c r="C986" s="671"/>
      <c r="D986" s="671"/>
      <c r="E986" s="671"/>
      <c r="F986" s="661"/>
      <c r="G986" s="81"/>
      <c r="H986" s="82"/>
      <c r="I986" s="82"/>
      <c r="J986" s="82"/>
      <c r="K986" s="82"/>
      <c r="L986" s="82"/>
      <c r="M986" s="82"/>
      <c r="N986" s="82"/>
      <c r="O986" s="82"/>
      <c r="P986" s="82"/>
      <c r="Q986" s="83"/>
      <c r="R986" s="661"/>
      <c r="S986" s="153"/>
      <c r="T986" s="97"/>
      <c r="U986" s="97"/>
      <c r="V986" s="98"/>
      <c r="W986" s="402"/>
      <c r="X986" s="403"/>
      <c r="Y986" s="403"/>
      <c r="Z986" s="364"/>
      <c r="AA986" s="365"/>
      <c r="AB986" s="366"/>
      <c r="AC986" s="176"/>
      <c r="AD986" s="176"/>
      <c r="AE986" s="176"/>
      <c r="AF986" s="176"/>
      <c r="AG986" s="176"/>
      <c r="AH986" s="176"/>
    </row>
    <row r="987" spans="1:35" ht="18" customHeight="1" x14ac:dyDescent="0.3">
      <c r="A987" s="798"/>
      <c r="B987" s="653"/>
      <c r="C987" s="653"/>
      <c r="D987" s="653"/>
      <c r="E987" s="653"/>
      <c r="F987" s="653"/>
      <c r="G987" s="674"/>
      <c r="H987" s="674"/>
      <c r="I987" s="674"/>
      <c r="J987" s="674"/>
      <c r="K987" s="674"/>
      <c r="L987" s="674"/>
      <c r="M987" s="674"/>
      <c r="N987" s="674"/>
      <c r="O987" s="674"/>
      <c r="P987" s="674"/>
      <c r="Q987" s="674"/>
      <c r="R987" s="674"/>
      <c r="S987" s="35"/>
      <c r="T987" s="36"/>
      <c r="U987" s="36"/>
      <c r="V987" s="37"/>
      <c r="W987" s="402"/>
      <c r="X987" s="403"/>
      <c r="Y987" s="403"/>
      <c r="Z987" s="367"/>
      <c r="AA987" s="368"/>
      <c r="AB987" s="369"/>
      <c r="AC987" s="176"/>
      <c r="AD987" s="176">
        <f>AE987+AF987</f>
        <v>0</v>
      </c>
      <c r="AE987" s="182">
        <f>COUNTIF(AE816:AE986,"Yes")*3</f>
        <v>0</v>
      </c>
      <c r="AF987" s="182">
        <f>COUNTIF(AF816:AF986,"No")*3</f>
        <v>0</v>
      </c>
      <c r="AG987" s="176"/>
      <c r="AH987" s="176"/>
    </row>
    <row r="988" spans="1:35" ht="4.5" customHeight="1" x14ac:dyDescent="0.3">
      <c r="A988" s="796"/>
      <c r="B988" s="661"/>
      <c r="C988" s="661"/>
      <c r="D988" s="661"/>
      <c r="E988" s="661"/>
      <c r="F988" s="661"/>
      <c r="G988" s="661"/>
      <c r="H988" s="661"/>
      <c r="I988" s="661"/>
      <c r="J988" s="661"/>
      <c r="K988" s="661"/>
      <c r="L988" s="661"/>
      <c r="M988" s="661"/>
      <c r="N988" s="661"/>
      <c r="O988" s="661"/>
      <c r="P988" s="661"/>
      <c r="Q988" s="661"/>
      <c r="R988" s="661"/>
      <c r="S988" s="661"/>
      <c r="T988" s="661"/>
      <c r="U988" s="661"/>
      <c r="V988" s="661"/>
      <c r="W988" s="166"/>
      <c r="X988" s="166"/>
      <c r="Y988" s="166"/>
      <c r="Z988" s="166"/>
      <c r="AA988" s="166"/>
      <c r="AB988" s="166"/>
      <c r="AC988" s="169"/>
      <c r="AD988" s="176"/>
      <c r="AE988" s="176"/>
      <c r="AF988" s="176"/>
      <c r="AG988" s="176"/>
      <c r="AH988" s="176"/>
    </row>
    <row r="989" spans="1:35" ht="19.5" customHeight="1" x14ac:dyDescent="0.3">
      <c r="A989" s="704" t="s">
        <v>305</v>
      </c>
      <c r="B989" s="653"/>
      <c r="C989" s="653"/>
      <c r="D989" s="653"/>
      <c r="E989" s="653"/>
      <c r="F989" s="653"/>
      <c r="G989" s="653"/>
      <c r="H989" s="653"/>
      <c r="I989" s="653"/>
      <c r="J989" s="653"/>
      <c r="K989" s="653"/>
      <c r="L989" s="653"/>
      <c r="M989" s="653"/>
      <c r="N989" s="653"/>
      <c r="O989" s="653"/>
      <c r="P989" s="653"/>
      <c r="Q989" s="653"/>
      <c r="R989" s="654"/>
      <c r="S989" s="665" t="str">
        <f>IFERROR(AE1012/AD1012,"N/A")</f>
        <v>N/A</v>
      </c>
      <c r="T989" s="666"/>
      <c r="U989" s="667"/>
      <c r="V989" s="668"/>
      <c r="W989" s="404"/>
      <c r="X989" s="405"/>
      <c r="Y989" s="405"/>
      <c r="Z989" s="408"/>
      <c r="AA989" s="409"/>
      <c r="AB989" s="410"/>
      <c r="AC989" s="176"/>
      <c r="AD989" s="176"/>
      <c r="AE989" s="176"/>
      <c r="AF989" s="176"/>
      <c r="AG989" s="176"/>
      <c r="AH989" s="176"/>
    </row>
    <row r="990" spans="1:35" ht="18" customHeight="1" x14ac:dyDescent="0.3">
      <c r="A990" s="559" t="str">
        <f>HYPERLINK("http://sdlegislature.gov/Rules/DisplayRule.aspx?Rule=24:05:30:04","Prior Written Notice Sent to Parent Regarding IEP Implementation
(24:05:30:04)")</f>
        <v>Prior Written Notice Sent to Parent Regarding IEP Implementation
(24:05:30:04)</v>
      </c>
      <c r="B990" s="660"/>
      <c r="C990" s="660"/>
      <c r="D990" s="660"/>
      <c r="E990" s="660"/>
      <c r="F990" s="660"/>
      <c r="G990" s="791" t="s">
        <v>83</v>
      </c>
      <c r="H990" s="653"/>
      <c r="I990" s="653"/>
      <c r="J990" s="654"/>
      <c r="K990" s="655"/>
      <c r="L990" s="539"/>
      <c r="M990" s="540"/>
      <c r="N990" s="380" t="s">
        <v>306</v>
      </c>
      <c r="O990" s="381"/>
      <c r="P990" s="381"/>
      <c r="Q990" s="381"/>
      <c r="R990" s="381"/>
      <c r="S990" s="32"/>
      <c r="T990" s="33"/>
      <c r="U990" s="33"/>
      <c r="V990" s="34"/>
      <c r="W990" s="402"/>
      <c r="X990" s="403"/>
      <c r="Y990" s="403"/>
      <c r="Z990" s="361"/>
      <c r="AA990" s="362"/>
      <c r="AB990" s="363"/>
      <c r="AC990" s="176"/>
      <c r="AD990" s="176"/>
      <c r="AE990" s="176"/>
      <c r="AF990" s="176"/>
      <c r="AG990" s="176"/>
      <c r="AH990" s="176"/>
    </row>
    <row r="991" spans="1:35" ht="18" customHeight="1" x14ac:dyDescent="0.3">
      <c r="A991" s="670"/>
      <c r="B991" s="671"/>
      <c r="C991" s="671"/>
      <c r="D991" s="671"/>
      <c r="E991" s="671"/>
      <c r="F991" s="661"/>
      <c r="G991" s="791" t="s">
        <v>307</v>
      </c>
      <c r="H991" s="653"/>
      <c r="I991" s="653"/>
      <c r="J991" s="654"/>
      <c r="K991" s="792">
        <f>IFERROR(AH991,"Input Date Sent")</f>
        <v>5</v>
      </c>
      <c r="L991" s="539"/>
      <c r="M991" s="540"/>
      <c r="N991" s="382"/>
      <c r="O991" s="383"/>
      <c r="P991" s="383"/>
      <c r="Q991" s="383"/>
      <c r="R991" s="383"/>
      <c r="S991" s="43"/>
      <c r="T991" s="370" t="s">
        <v>68</v>
      </c>
      <c r="U991" s="371"/>
      <c r="V991" s="50"/>
      <c r="W991" s="402"/>
      <c r="X991" s="403"/>
      <c r="Y991" s="403"/>
      <c r="Z991" s="364"/>
      <c r="AA991" s="365"/>
      <c r="AB991" s="366"/>
      <c r="AC991" s="176"/>
      <c r="AD991" s="176"/>
      <c r="AE991" s="176" t="str">
        <f>T991</f>
        <v>Select</v>
      </c>
      <c r="AF991" s="176" t="str">
        <f>T991</f>
        <v>Select</v>
      </c>
      <c r="AG991" s="176"/>
      <c r="AH991" s="176">
        <f>IF(AI991="Yes",K990, K990+5)</f>
        <v>5</v>
      </c>
      <c r="AI991" s="176" t="str">
        <f>O992</f>
        <v>Select</v>
      </c>
    </row>
    <row r="992" spans="1:35" ht="18" customHeight="1" x14ac:dyDescent="0.3">
      <c r="A992" s="670"/>
      <c r="B992" s="671"/>
      <c r="C992" s="671"/>
      <c r="D992" s="671"/>
      <c r="E992" s="671"/>
      <c r="F992" s="661"/>
      <c r="G992" s="793" t="s">
        <v>308</v>
      </c>
      <c r="H992" s="794"/>
      <c r="I992" s="794"/>
      <c r="J992" s="794"/>
      <c r="K992" s="794"/>
      <c r="L992" s="794"/>
      <c r="M992" s="795"/>
      <c r="N992" s="46"/>
      <c r="O992" s="384" t="s">
        <v>68</v>
      </c>
      <c r="P992" s="385"/>
      <c r="Q992" s="386"/>
      <c r="R992" s="46"/>
      <c r="S992" s="43"/>
      <c r="T992" s="48"/>
      <c r="U992" s="48"/>
      <c r="V992" s="50"/>
      <c r="W992" s="402"/>
      <c r="X992" s="403"/>
      <c r="Y992" s="403"/>
      <c r="Z992" s="364"/>
      <c r="AA992" s="365"/>
      <c r="AB992" s="366"/>
      <c r="AC992" s="176"/>
      <c r="AD992" s="176"/>
      <c r="AE992" s="176"/>
      <c r="AF992" s="176"/>
      <c r="AG992" s="176"/>
      <c r="AH992" s="176"/>
    </row>
    <row r="993" spans="1:34" ht="18" customHeight="1" x14ac:dyDescent="0.3">
      <c r="A993" s="670"/>
      <c r="B993" s="661"/>
      <c r="C993" s="661"/>
      <c r="D993" s="661"/>
      <c r="E993" s="661"/>
      <c r="F993" s="661"/>
      <c r="G993" s="510"/>
      <c r="H993" s="511"/>
      <c r="I993" s="511"/>
      <c r="J993" s="511"/>
      <c r="K993" s="511"/>
      <c r="L993" s="511"/>
      <c r="M993" s="512"/>
      <c r="N993" s="53"/>
      <c r="O993" s="53"/>
      <c r="P993" s="53"/>
      <c r="Q993" s="53"/>
      <c r="R993" s="53"/>
      <c r="S993" s="35"/>
      <c r="T993" s="36"/>
      <c r="U993" s="36"/>
      <c r="V993" s="37"/>
      <c r="W993" s="402"/>
      <c r="X993" s="403"/>
      <c r="Y993" s="403"/>
      <c r="Z993" s="364"/>
      <c r="AA993" s="365"/>
      <c r="AB993" s="366"/>
      <c r="AC993" s="176"/>
      <c r="AD993" s="176"/>
      <c r="AE993" s="176"/>
      <c r="AF993" s="176"/>
      <c r="AG993" s="182"/>
      <c r="AH993" s="176"/>
    </row>
    <row r="994" spans="1:34" ht="18" customHeight="1" x14ac:dyDescent="0.3">
      <c r="A994" s="451" t="str">
        <f>HYPERLINK("http://sdlegislature.gov/Rules/DisplayRule.aspx?Rule=24:05:30:05","Content of PPWN
(24:05:30:05)")</f>
        <v>Content of PPWN
(24:05:30:05)</v>
      </c>
      <c r="B994" s="660"/>
      <c r="C994" s="660"/>
      <c r="D994" s="660"/>
      <c r="E994" s="660"/>
      <c r="F994" s="660"/>
      <c r="G994" s="590" t="s">
        <v>88</v>
      </c>
      <c r="H994" s="591"/>
      <c r="I994" s="591"/>
      <c r="J994" s="591"/>
      <c r="K994" s="591"/>
      <c r="L994" s="591"/>
      <c r="M994" s="591"/>
      <c r="N994" s="591"/>
      <c r="O994" s="591"/>
      <c r="P994" s="591"/>
      <c r="Q994" s="591"/>
      <c r="R994" s="592"/>
      <c r="S994" s="96"/>
      <c r="T994" s="97"/>
      <c r="U994" s="97"/>
      <c r="V994" s="98"/>
      <c r="W994" s="403"/>
      <c r="X994" s="403"/>
      <c r="Y994" s="403"/>
      <c r="Z994" s="364"/>
      <c r="AA994" s="365"/>
      <c r="AB994" s="366"/>
      <c r="AC994" s="176"/>
      <c r="AD994" s="176"/>
      <c r="AE994" s="176"/>
      <c r="AF994" s="176"/>
      <c r="AG994" s="176"/>
      <c r="AH994" s="176"/>
    </row>
    <row r="995" spans="1:34" ht="10.5" customHeight="1" x14ac:dyDescent="0.3">
      <c r="A995" s="670"/>
      <c r="B995" s="671"/>
      <c r="C995" s="671"/>
      <c r="D995" s="671"/>
      <c r="E995" s="671"/>
      <c r="F995" s="671"/>
      <c r="G995" s="429"/>
      <c r="H995" s="486"/>
      <c r="I995" s="486"/>
      <c r="J995" s="486"/>
      <c r="K995" s="486"/>
      <c r="L995" s="486"/>
      <c r="M995" s="486"/>
      <c r="N995" s="486"/>
      <c r="O995" s="486"/>
      <c r="P995" s="486"/>
      <c r="Q995" s="486"/>
      <c r="R995" s="487"/>
      <c r="S995" s="96"/>
      <c r="T995" s="97"/>
      <c r="U995" s="97"/>
      <c r="V995" s="98"/>
      <c r="W995" s="403"/>
      <c r="X995" s="403"/>
      <c r="Y995" s="403"/>
      <c r="Z995" s="364"/>
      <c r="AA995" s="365"/>
      <c r="AB995" s="366"/>
      <c r="AC995" s="176"/>
      <c r="AD995" s="176"/>
      <c r="AE995" s="176"/>
      <c r="AF995" s="176"/>
      <c r="AG995" s="176"/>
      <c r="AH995" s="176"/>
    </row>
    <row r="996" spans="1:34" ht="18" customHeight="1" x14ac:dyDescent="0.3">
      <c r="A996" s="670"/>
      <c r="B996" s="671"/>
      <c r="C996" s="671"/>
      <c r="D996" s="671"/>
      <c r="E996" s="671"/>
      <c r="F996" s="671"/>
      <c r="G996" s="220"/>
      <c r="H996" s="530" t="s">
        <v>89</v>
      </c>
      <c r="I996" s="531"/>
      <c r="J996" s="531"/>
      <c r="K996" s="531"/>
      <c r="L996" s="531"/>
      <c r="M996" s="531"/>
      <c r="N996" s="38"/>
      <c r="O996" s="242"/>
      <c r="P996" s="242"/>
      <c r="Q996" s="28"/>
      <c r="R996" s="221"/>
      <c r="S996" s="96"/>
      <c r="T996" s="97"/>
      <c r="U996" s="97"/>
      <c r="V996" s="98"/>
      <c r="W996" s="403"/>
      <c r="X996" s="403"/>
      <c r="Y996" s="403"/>
      <c r="Z996" s="364"/>
      <c r="AA996" s="365"/>
      <c r="AB996" s="366"/>
      <c r="AC996" s="176"/>
      <c r="AD996" s="176"/>
      <c r="AE996" s="176"/>
      <c r="AF996" s="176"/>
      <c r="AG996" s="176"/>
      <c r="AH996" s="176"/>
    </row>
    <row r="997" spans="1:34" ht="18" customHeight="1" x14ac:dyDescent="0.3">
      <c r="A997" s="670"/>
      <c r="B997" s="671"/>
      <c r="C997" s="671"/>
      <c r="D997" s="671"/>
      <c r="E997" s="671"/>
      <c r="F997" s="671"/>
      <c r="G997" s="220"/>
      <c r="H997" s="533"/>
      <c r="I997" s="534"/>
      <c r="J997" s="534"/>
      <c r="K997" s="534"/>
      <c r="L997" s="534"/>
      <c r="M997" s="534"/>
      <c r="N997" s="39"/>
      <c r="O997" s="384" t="s">
        <v>68</v>
      </c>
      <c r="P997" s="386"/>
      <c r="Q997" s="29"/>
      <c r="R997" s="221"/>
      <c r="S997" s="96"/>
      <c r="T997" s="97"/>
      <c r="U997" s="97"/>
      <c r="V997" s="98"/>
      <c r="W997" s="403"/>
      <c r="X997" s="403"/>
      <c r="Y997" s="403"/>
      <c r="Z997" s="364"/>
      <c r="AA997" s="365"/>
      <c r="AB997" s="366"/>
      <c r="AC997" s="176"/>
      <c r="AD997" s="176"/>
      <c r="AE997" s="176"/>
      <c r="AF997" s="176"/>
      <c r="AG997" s="176"/>
      <c r="AH997" s="176"/>
    </row>
    <row r="998" spans="1:34" ht="18" customHeight="1" x14ac:dyDescent="0.3">
      <c r="A998" s="670"/>
      <c r="B998" s="671"/>
      <c r="C998" s="671"/>
      <c r="D998" s="671"/>
      <c r="E998" s="671"/>
      <c r="F998" s="671"/>
      <c r="G998" s="220"/>
      <c r="H998" s="644"/>
      <c r="I998" s="645"/>
      <c r="J998" s="645"/>
      <c r="K998" s="645"/>
      <c r="L998" s="645"/>
      <c r="M998" s="645"/>
      <c r="N998" s="40"/>
      <c r="O998" s="30"/>
      <c r="P998" s="30"/>
      <c r="Q998" s="31"/>
      <c r="R998" s="221"/>
      <c r="S998" s="96"/>
      <c r="T998" s="97"/>
      <c r="U998" s="97"/>
      <c r="V998" s="98"/>
      <c r="W998" s="403"/>
      <c r="X998" s="403"/>
      <c r="Y998" s="403"/>
      <c r="Z998" s="364"/>
      <c r="AA998" s="365"/>
      <c r="AB998" s="366"/>
      <c r="AC998" s="176"/>
      <c r="AD998" s="176"/>
      <c r="AE998" s="176"/>
      <c r="AF998" s="176"/>
      <c r="AG998" s="176"/>
      <c r="AH998" s="176"/>
    </row>
    <row r="999" spans="1:34" ht="10.5" customHeight="1" x14ac:dyDescent="0.3">
      <c r="A999" s="670"/>
      <c r="B999" s="671"/>
      <c r="C999" s="671"/>
      <c r="D999" s="671"/>
      <c r="E999" s="671"/>
      <c r="F999" s="671"/>
      <c r="G999" s="220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21"/>
      <c r="S999" s="96"/>
      <c r="T999" s="97"/>
      <c r="U999" s="97"/>
      <c r="V999" s="98"/>
      <c r="W999" s="403"/>
      <c r="X999" s="403"/>
      <c r="Y999" s="403"/>
      <c r="Z999" s="364"/>
      <c r="AA999" s="365"/>
      <c r="AB999" s="366"/>
      <c r="AC999" s="176"/>
      <c r="AD999" s="176"/>
      <c r="AE999" s="176"/>
      <c r="AF999" s="176"/>
      <c r="AG999" s="176"/>
      <c r="AH999" s="176"/>
    </row>
    <row r="1000" spans="1:34" ht="18" customHeight="1" x14ac:dyDescent="0.3">
      <c r="A1000" s="670"/>
      <c r="B1000" s="671"/>
      <c r="C1000" s="671"/>
      <c r="D1000" s="671"/>
      <c r="E1000" s="671"/>
      <c r="F1000" s="671"/>
      <c r="G1000" s="220"/>
      <c r="H1000" s="530" t="s">
        <v>309</v>
      </c>
      <c r="I1000" s="531"/>
      <c r="J1000" s="531"/>
      <c r="K1000" s="531"/>
      <c r="L1000" s="531"/>
      <c r="M1000" s="531"/>
      <c r="N1000" s="38"/>
      <c r="O1000" s="242"/>
      <c r="P1000" s="242"/>
      <c r="Q1000" s="28"/>
      <c r="R1000" s="221"/>
      <c r="S1000" s="96"/>
      <c r="T1000" s="97"/>
      <c r="U1000" s="97"/>
      <c r="V1000" s="98"/>
      <c r="W1000" s="403"/>
      <c r="X1000" s="403"/>
      <c r="Y1000" s="403"/>
      <c r="Z1000" s="364"/>
      <c r="AA1000" s="365"/>
      <c r="AB1000" s="366"/>
      <c r="AC1000" s="176"/>
      <c r="AD1000" s="176"/>
      <c r="AE1000" s="176"/>
      <c r="AF1000" s="176"/>
      <c r="AG1000" s="176"/>
      <c r="AH1000" s="176"/>
    </row>
    <row r="1001" spans="1:34" ht="18" customHeight="1" x14ac:dyDescent="0.3">
      <c r="A1001" s="670"/>
      <c r="B1001" s="671"/>
      <c r="C1001" s="671"/>
      <c r="D1001" s="671"/>
      <c r="E1001" s="671"/>
      <c r="F1001" s="671"/>
      <c r="G1001" s="220"/>
      <c r="H1001" s="533"/>
      <c r="I1001" s="534"/>
      <c r="J1001" s="534"/>
      <c r="K1001" s="534"/>
      <c r="L1001" s="534"/>
      <c r="M1001" s="534"/>
      <c r="N1001" s="39"/>
      <c r="O1001" s="384" t="s">
        <v>68</v>
      </c>
      <c r="P1001" s="386"/>
      <c r="Q1001" s="29"/>
      <c r="R1001" s="221"/>
      <c r="S1001" s="96"/>
      <c r="T1001" s="97"/>
      <c r="U1001" s="97"/>
      <c r="V1001" s="98"/>
      <c r="W1001" s="403"/>
      <c r="X1001" s="403"/>
      <c r="Y1001" s="403"/>
      <c r="Z1001" s="364"/>
      <c r="AA1001" s="365"/>
      <c r="AB1001" s="366"/>
      <c r="AC1001" s="176"/>
      <c r="AD1001" s="176"/>
      <c r="AE1001" s="176"/>
      <c r="AF1001" s="176"/>
      <c r="AG1001" s="176"/>
      <c r="AH1001" s="176"/>
    </row>
    <row r="1002" spans="1:34" ht="18" customHeight="1" x14ac:dyDescent="0.3">
      <c r="A1002" s="670"/>
      <c r="B1002" s="671"/>
      <c r="C1002" s="671"/>
      <c r="D1002" s="671"/>
      <c r="E1002" s="671"/>
      <c r="F1002" s="671"/>
      <c r="G1002" s="220"/>
      <c r="H1002" s="644"/>
      <c r="I1002" s="645"/>
      <c r="J1002" s="645"/>
      <c r="K1002" s="645"/>
      <c r="L1002" s="645"/>
      <c r="M1002" s="645"/>
      <c r="N1002" s="40"/>
      <c r="O1002" s="30"/>
      <c r="P1002" s="30"/>
      <c r="Q1002" s="31"/>
      <c r="R1002" s="221"/>
      <c r="S1002" s="43"/>
      <c r="T1002" s="370" t="s">
        <v>68</v>
      </c>
      <c r="U1002" s="371"/>
      <c r="V1002" s="50"/>
      <c r="W1002" s="403"/>
      <c r="X1002" s="403"/>
      <c r="Y1002" s="403"/>
      <c r="Z1002" s="364"/>
      <c r="AA1002" s="365"/>
      <c r="AB1002" s="366"/>
      <c r="AC1002" s="176"/>
      <c r="AD1002" s="176"/>
      <c r="AE1002" s="176" t="str">
        <f>T1002</f>
        <v>Select</v>
      </c>
      <c r="AF1002" s="176" t="str">
        <f>T1002</f>
        <v>Select</v>
      </c>
      <c r="AG1002" s="176"/>
      <c r="AH1002" s="176"/>
    </row>
    <row r="1003" spans="1:34" ht="10.5" customHeight="1" x14ac:dyDescent="0.3">
      <c r="A1003" s="670"/>
      <c r="B1003" s="671"/>
      <c r="C1003" s="671"/>
      <c r="D1003" s="671"/>
      <c r="E1003" s="671"/>
      <c r="F1003" s="671"/>
      <c r="G1003" s="640"/>
      <c r="H1003" s="536"/>
      <c r="I1003" s="536"/>
      <c r="J1003" s="536"/>
      <c r="K1003" s="536"/>
      <c r="L1003" s="536"/>
      <c r="M1003" s="536"/>
      <c r="N1003" s="536"/>
      <c r="O1003" s="536"/>
      <c r="P1003" s="536"/>
      <c r="Q1003" s="536"/>
      <c r="R1003" s="537"/>
      <c r="S1003" s="96"/>
      <c r="T1003" s="97"/>
      <c r="U1003" s="97"/>
      <c r="V1003" s="98"/>
      <c r="W1003" s="403"/>
      <c r="X1003" s="403"/>
      <c r="Y1003" s="403"/>
      <c r="Z1003" s="364"/>
      <c r="AA1003" s="365"/>
      <c r="AB1003" s="366"/>
      <c r="AC1003" s="176"/>
      <c r="AD1003" s="176"/>
      <c r="AE1003" s="176"/>
      <c r="AF1003" s="176"/>
      <c r="AG1003" s="176"/>
      <c r="AH1003" s="176"/>
    </row>
    <row r="1004" spans="1:34" ht="18" customHeight="1" x14ac:dyDescent="0.3">
      <c r="A1004" s="670"/>
      <c r="B1004" s="671"/>
      <c r="C1004" s="671"/>
      <c r="D1004" s="671"/>
      <c r="E1004" s="671"/>
      <c r="F1004" s="671"/>
      <c r="G1004" s="220"/>
      <c r="H1004" s="530" t="s">
        <v>91</v>
      </c>
      <c r="I1004" s="531"/>
      <c r="J1004" s="531"/>
      <c r="K1004" s="531"/>
      <c r="L1004" s="531"/>
      <c r="M1004" s="531"/>
      <c r="N1004" s="38"/>
      <c r="O1004" s="242"/>
      <c r="P1004" s="242"/>
      <c r="Q1004" s="28"/>
      <c r="R1004" s="221"/>
      <c r="S1004" s="96"/>
      <c r="T1004" s="97"/>
      <c r="U1004" s="97"/>
      <c r="V1004" s="98"/>
      <c r="W1004" s="403"/>
      <c r="X1004" s="403"/>
      <c r="Y1004" s="403"/>
      <c r="Z1004" s="364"/>
      <c r="AA1004" s="365"/>
      <c r="AB1004" s="366"/>
      <c r="AC1004" s="176"/>
      <c r="AD1004" s="176"/>
      <c r="AE1004" s="176"/>
      <c r="AF1004" s="176"/>
      <c r="AG1004" s="176"/>
      <c r="AH1004" s="176"/>
    </row>
    <row r="1005" spans="1:34" ht="18" customHeight="1" x14ac:dyDescent="0.3">
      <c r="A1005" s="670"/>
      <c r="B1005" s="671"/>
      <c r="C1005" s="671"/>
      <c r="D1005" s="671"/>
      <c r="E1005" s="671"/>
      <c r="F1005" s="671"/>
      <c r="G1005" s="220"/>
      <c r="H1005" s="533"/>
      <c r="I1005" s="534"/>
      <c r="J1005" s="534"/>
      <c r="K1005" s="534"/>
      <c r="L1005" s="534"/>
      <c r="M1005" s="534"/>
      <c r="N1005" s="39"/>
      <c r="O1005" s="384" t="s">
        <v>68</v>
      </c>
      <c r="P1005" s="386"/>
      <c r="Q1005" s="29"/>
      <c r="R1005" s="221"/>
      <c r="S1005" s="96"/>
      <c r="T1005" s="97"/>
      <c r="U1005" s="97"/>
      <c r="V1005" s="98"/>
      <c r="W1005" s="403"/>
      <c r="X1005" s="403"/>
      <c r="Y1005" s="403"/>
      <c r="Z1005" s="364"/>
      <c r="AA1005" s="365"/>
      <c r="AB1005" s="366"/>
      <c r="AC1005" s="176"/>
      <c r="AD1005" s="176"/>
      <c r="AE1005" s="176"/>
      <c r="AF1005" s="176"/>
      <c r="AG1005" s="176"/>
      <c r="AH1005" s="176"/>
    </row>
    <row r="1006" spans="1:34" ht="18" customHeight="1" x14ac:dyDescent="0.3">
      <c r="A1006" s="670"/>
      <c r="B1006" s="671"/>
      <c r="C1006" s="671"/>
      <c r="D1006" s="671"/>
      <c r="E1006" s="671"/>
      <c r="F1006" s="671"/>
      <c r="G1006" s="220"/>
      <c r="H1006" s="644"/>
      <c r="I1006" s="645"/>
      <c r="J1006" s="645"/>
      <c r="K1006" s="645"/>
      <c r="L1006" s="645"/>
      <c r="M1006" s="645"/>
      <c r="N1006" s="40"/>
      <c r="O1006" s="30"/>
      <c r="P1006" s="30"/>
      <c r="Q1006" s="31"/>
      <c r="R1006" s="221"/>
      <c r="S1006" s="96"/>
      <c r="T1006" s="97"/>
      <c r="U1006" s="97"/>
      <c r="V1006" s="98"/>
      <c r="W1006" s="403"/>
      <c r="X1006" s="403"/>
      <c r="Y1006" s="403"/>
      <c r="Z1006" s="364"/>
      <c r="AA1006" s="365"/>
      <c r="AB1006" s="366"/>
      <c r="AC1006" s="176"/>
      <c r="AD1006" s="176"/>
      <c r="AE1006" s="176"/>
      <c r="AF1006" s="176"/>
      <c r="AG1006" s="176"/>
      <c r="AH1006" s="176"/>
    </row>
    <row r="1007" spans="1:34" ht="10.5" customHeight="1" x14ac:dyDescent="0.3">
      <c r="A1007" s="670"/>
      <c r="B1007" s="671"/>
      <c r="C1007" s="671"/>
      <c r="D1007" s="671"/>
      <c r="E1007" s="671"/>
      <c r="F1007" s="671"/>
      <c r="G1007" s="220"/>
      <c r="H1007" s="216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21"/>
      <c r="S1007" s="96"/>
      <c r="T1007" s="97"/>
      <c r="U1007" s="97"/>
      <c r="V1007" s="98"/>
      <c r="W1007" s="403"/>
      <c r="X1007" s="403"/>
      <c r="Y1007" s="403"/>
      <c r="Z1007" s="364"/>
      <c r="AA1007" s="365"/>
      <c r="AB1007" s="366"/>
      <c r="AC1007" s="176"/>
      <c r="AD1007" s="176"/>
      <c r="AE1007" s="176"/>
      <c r="AF1007" s="176"/>
      <c r="AG1007" s="176"/>
      <c r="AH1007" s="176"/>
    </row>
    <row r="1008" spans="1:34" ht="18" customHeight="1" x14ac:dyDescent="0.3">
      <c r="A1008" s="670"/>
      <c r="B1008" s="671"/>
      <c r="C1008" s="671"/>
      <c r="D1008" s="671"/>
      <c r="E1008" s="671"/>
      <c r="F1008" s="671"/>
      <c r="G1008" s="220"/>
      <c r="H1008" s="530" t="s">
        <v>92</v>
      </c>
      <c r="I1008" s="531"/>
      <c r="J1008" s="531"/>
      <c r="K1008" s="531"/>
      <c r="L1008" s="531"/>
      <c r="M1008" s="531"/>
      <c r="N1008" s="38"/>
      <c r="O1008" s="242"/>
      <c r="P1008" s="242"/>
      <c r="Q1008" s="28"/>
      <c r="R1008" s="221"/>
      <c r="S1008" s="96"/>
      <c r="T1008" s="97"/>
      <c r="U1008" s="97"/>
      <c r="V1008" s="98"/>
      <c r="W1008" s="403"/>
      <c r="X1008" s="403"/>
      <c r="Y1008" s="403"/>
      <c r="Z1008" s="364"/>
      <c r="AA1008" s="365"/>
      <c r="AB1008" s="366"/>
      <c r="AC1008" s="176"/>
      <c r="AD1008" s="176"/>
      <c r="AE1008" s="176"/>
      <c r="AF1008" s="176"/>
      <c r="AG1008" s="176"/>
      <c r="AH1008" s="176"/>
    </row>
    <row r="1009" spans="1:34" ht="18" customHeight="1" x14ac:dyDescent="0.3">
      <c r="A1009" s="670"/>
      <c r="B1009" s="671"/>
      <c r="C1009" s="671"/>
      <c r="D1009" s="671"/>
      <c r="E1009" s="671"/>
      <c r="F1009" s="671"/>
      <c r="G1009" s="220"/>
      <c r="H1009" s="533"/>
      <c r="I1009" s="534"/>
      <c r="J1009" s="534"/>
      <c r="K1009" s="534"/>
      <c r="L1009" s="534"/>
      <c r="M1009" s="534"/>
      <c r="N1009" s="39"/>
      <c r="O1009" s="384" t="s">
        <v>68</v>
      </c>
      <c r="P1009" s="386"/>
      <c r="Q1009" s="29"/>
      <c r="R1009" s="221"/>
      <c r="S1009" s="96"/>
      <c r="T1009" s="97"/>
      <c r="U1009" s="97"/>
      <c r="V1009" s="98"/>
      <c r="W1009" s="403"/>
      <c r="X1009" s="403"/>
      <c r="Y1009" s="403"/>
      <c r="Z1009" s="364"/>
      <c r="AA1009" s="365"/>
      <c r="AB1009" s="366"/>
      <c r="AC1009" s="176"/>
      <c r="AD1009" s="176"/>
      <c r="AE1009" s="176"/>
      <c r="AF1009" s="176"/>
      <c r="AG1009" s="176"/>
      <c r="AH1009" s="176"/>
    </row>
    <row r="1010" spans="1:34" ht="18" customHeight="1" x14ac:dyDescent="0.3">
      <c r="A1010" s="670"/>
      <c r="B1010" s="671"/>
      <c r="C1010" s="671"/>
      <c r="D1010" s="671"/>
      <c r="E1010" s="671"/>
      <c r="F1010" s="671"/>
      <c r="G1010" s="220"/>
      <c r="H1010" s="644"/>
      <c r="I1010" s="645"/>
      <c r="J1010" s="645"/>
      <c r="K1010" s="645"/>
      <c r="L1010" s="645"/>
      <c r="M1010" s="645"/>
      <c r="N1010" s="40"/>
      <c r="O1010" s="30"/>
      <c r="P1010" s="30"/>
      <c r="Q1010" s="31"/>
      <c r="R1010" s="221"/>
      <c r="S1010" s="96"/>
      <c r="T1010" s="97"/>
      <c r="U1010" s="97"/>
      <c r="V1010" s="98"/>
      <c r="W1010" s="403"/>
      <c r="X1010" s="403"/>
      <c r="Y1010" s="403"/>
      <c r="Z1010" s="364"/>
      <c r="AA1010" s="365"/>
      <c r="AB1010" s="366"/>
      <c r="AC1010" s="176"/>
      <c r="AD1010" s="176"/>
      <c r="AE1010" s="176"/>
      <c r="AF1010" s="176"/>
      <c r="AG1010" s="176"/>
      <c r="AH1010" s="176"/>
    </row>
    <row r="1011" spans="1:34" ht="10.5" customHeight="1" x14ac:dyDescent="0.3">
      <c r="A1011" s="670"/>
      <c r="B1011" s="671"/>
      <c r="C1011" s="671"/>
      <c r="D1011" s="671"/>
      <c r="E1011" s="671"/>
      <c r="F1011" s="671"/>
      <c r="G1011" s="640"/>
      <c r="H1011" s="536"/>
      <c r="I1011" s="536"/>
      <c r="J1011" s="536"/>
      <c r="K1011" s="536"/>
      <c r="L1011" s="536"/>
      <c r="M1011" s="536"/>
      <c r="N1011" s="536"/>
      <c r="O1011" s="536"/>
      <c r="P1011" s="536"/>
      <c r="Q1011" s="536"/>
      <c r="R1011" s="537"/>
      <c r="S1011" s="96"/>
      <c r="T1011" s="97"/>
      <c r="U1011" s="97"/>
      <c r="V1011" s="98"/>
      <c r="W1011" s="403"/>
      <c r="X1011" s="403"/>
      <c r="Y1011" s="403"/>
      <c r="Z1011" s="364"/>
      <c r="AA1011" s="365"/>
      <c r="AB1011" s="366"/>
      <c r="AC1011" s="176"/>
      <c r="AD1011" s="176"/>
      <c r="AE1011" s="176"/>
      <c r="AF1011" s="176"/>
      <c r="AG1011" s="176"/>
      <c r="AH1011" s="176"/>
    </row>
    <row r="1012" spans="1:34" ht="18" customHeight="1" x14ac:dyDescent="0.3">
      <c r="A1012" s="670"/>
      <c r="B1012" s="671"/>
      <c r="C1012" s="671"/>
      <c r="D1012" s="671"/>
      <c r="E1012" s="671"/>
      <c r="F1012" s="671"/>
      <c r="G1012" s="641" t="s">
        <v>93</v>
      </c>
      <c r="H1012" s="642"/>
      <c r="I1012" s="642"/>
      <c r="J1012" s="642"/>
      <c r="K1012" s="642"/>
      <c r="L1012" s="642"/>
      <c r="M1012" s="642"/>
      <c r="N1012" s="642"/>
      <c r="O1012" s="642"/>
      <c r="P1012" s="642"/>
      <c r="Q1012" s="642"/>
      <c r="R1012" s="643"/>
      <c r="S1012" s="96"/>
      <c r="T1012" s="97"/>
      <c r="U1012" s="97"/>
      <c r="V1012" s="98"/>
      <c r="W1012" s="403"/>
      <c r="X1012" s="403"/>
      <c r="Y1012" s="403"/>
      <c r="Z1012" s="367"/>
      <c r="AA1012" s="368"/>
      <c r="AB1012" s="369"/>
      <c r="AC1012" s="176"/>
      <c r="AD1012" s="176">
        <f>AE1012+AF1012</f>
        <v>0</v>
      </c>
      <c r="AE1012" s="182">
        <f>COUNTIF(AE990:AE1011,"Yes")*3</f>
        <v>0</v>
      </c>
      <c r="AF1012" s="182">
        <f>COUNTIF(AF990:AF1011,"No")*3</f>
        <v>0</v>
      </c>
      <c r="AG1012" s="176"/>
      <c r="AH1012" s="176"/>
    </row>
    <row r="1013" spans="1:34" ht="4.5" customHeight="1" x14ac:dyDescent="0.3">
      <c r="A1013" s="788"/>
      <c r="B1013" s="653"/>
      <c r="C1013" s="653"/>
      <c r="D1013" s="653"/>
      <c r="E1013" s="653"/>
      <c r="F1013" s="653"/>
      <c r="G1013" s="653"/>
      <c r="H1013" s="653"/>
      <c r="I1013" s="653"/>
      <c r="J1013" s="653"/>
      <c r="K1013" s="653"/>
      <c r="L1013" s="653"/>
      <c r="M1013" s="653"/>
      <c r="N1013" s="653"/>
      <c r="O1013" s="653"/>
      <c r="P1013" s="653"/>
      <c r="Q1013" s="653"/>
      <c r="R1013" s="653"/>
      <c r="S1013" s="653"/>
      <c r="T1013" s="653"/>
      <c r="U1013" s="653"/>
      <c r="V1013" s="653"/>
      <c r="W1013" s="166"/>
      <c r="X1013" s="166"/>
      <c r="Y1013" s="166"/>
      <c r="Z1013" s="166"/>
      <c r="AA1013" s="166"/>
      <c r="AB1013" s="166"/>
      <c r="AC1013" s="169"/>
      <c r="AD1013" s="176"/>
      <c r="AE1013" s="176"/>
      <c r="AF1013" s="176"/>
      <c r="AG1013" s="176"/>
      <c r="AH1013" s="176"/>
    </row>
    <row r="1014" spans="1:34" ht="19.5" customHeight="1" x14ac:dyDescent="0.3">
      <c r="A1014" s="704" t="s">
        <v>310</v>
      </c>
      <c r="B1014" s="653"/>
      <c r="C1014" s="653"/>
      <c r="D1014" s="653"/>
      <c r="E1014" s="653"/>
      <c r="F1014" s="653"/>
      <c r="G1014" s="653"/>
      <c r="H1014" s="653"/>
      <c r="I1014" s="653"/>
      <c r="J1014" s="653"/>
      <c r="K1014" s="653"/>
      <c r="L1014" s="653"/>
      <c r="M1014" s="653"/>
      <c r="N1014" s="653"/>
      <c r="O1014" s="653"/>
      <c r="P1014" s="653"/>
      <c r="Q1014" s="653"/>
      <c r="R1014" s="654"/>
      <c r="S1014" s="665" t="str">
        <f>IFERROR(AE1020/AD1020,"N/A")</f>
        <v>N/A</v>
      </c>
      <c r="T1014" s="666"/>
      <c r="U1014" s="667"/>
      <c r="V1014" s="668"/>
      <c r="W1014" s="404"/>
      <c r="X1014" s="405"/>
      <c r="Y1014" s="405"/>
      <c r="Z1014" s="408"/>
      <c r="AA1014" s="409"/>
      <c r="AB1014" s="410"/>
      <c r="AC1014" s="176"/>
      <c r="AD1014" s="176"/>
      <c r="AE1014" s="176"/>
      <c r="AF1014" s="176"/>
      <c r="AG1014" s="176"/>
      <c r="AH1014" s="176"/>
    </row>
    <row r="1015" spans="1:34" ht="18" customHeight="1" x14ac:dyDescent="0.3">
      <c r="A1015" s="789" t="s">
        <v>310</v>
      </c>
      <c r="B1015" s="660"/>
      <c r="C1015" s="660"/>
      <c r="D1015" s="660"/>
      <c r="E1015" s="660"/>
      <c r="F1015" s="669"/>
      <c r="G1015" s="484"/>
      <c r="H1015" s="484"/>
      <c r="I1015" s="484"/>
      <c r="J1015" s="484"/>
      <c r="K1015" s="484"/>
      <c r="L1015" s="484"/>
      <c r="M1015" s="484"/>
      <c r="N1015" s="484"/>
      <c r="O1015" s="484"/>
      <c r="P1015" s="484"/>
      <c r="Q1015" s="484"/>
      <c r="R1015" s="698"/>
      <c r="S1015" s="32"/>
      <c r="T1015" s="33"/>
      <c r="U1015" s="33"/>
      <c r="V1015" s="34"/>
      <c r="W1015" s="402"/>
      <c r="X1015" s="403"/>
      <c r="Y1015" s="403"/>
      <c r="Z1015" s="361"/>
      <c r="AA1015" s="362"/>
      <c r="AB1015" s="363"/>
      <c r="AC1015" s="176"/>
      <c r="AD1015" s="176"/>
      <c r="AE1015" s="176"/>
      <c r="AF1015" s="176"/>
      <c r="AG1015" s="176"/>
      <c r="AH1015" s="176"/>
    </row>
    <row r="1016" spans="1:34" ht="18" customHeight="1" x14ac:dyDescent="0.3">
      <c r="A1016" s="154"/>
      <c r="B1016" s="222"/>
      <c r="C1016" s="222"/>
      <c r="D1016" s="222"/>
      <c r="E1016" s="222"/>
      <c r="F1016" s="228"/>
      <c r="G1016" s="484"/>
      <c r="H1016" s="484"/>
      <c r="I1016" s="484"/>
      <c r="J1016" s="484"/>
      <c r="K1016" s="484"/>
      <c r="L1016" s="484"/>
      <c r="M1016" s="484"/>
      <c r="N1016" s="484"/>
      <c r="O1016" s="484"/>
      <c r="P1016" s="484"/>
      <c r="Q1016" s="484"/>
      <c r="R1016" s="698"/>
      <c r="S1016" s="43"/>
      <c r="T1016" s="370" t="s">
        <v>68</v>
      </c>
      <c r="U1016" s="371"/>
      <c r="V1016" s="50"/>
      <c r="W1016" s="402"/>
      <c r="X1016" s="403"/>
      <c r="Y1016" s="403"/>
      <c r="Z1016" s="364"/>
      <c r="AA1016" s="365"/>
      <c r="AB1016" s="366"/>
      <c r="AC1016" s="176"/>
      <c r="AD1016" s="176"/>
      <c r="AE1016" s="176" t="str">
        <f>T1016</f>
        <v>Select</v>
      </c>
      <c r="AF1016" s="176" t="str">
        <f>T1016</f>
        <v>Select</v>
      </c>
      <c r="AG1016" s="176"/>
      <c r="AH1016" s="176"/>
    </row>
    <row r="1017" spans="1:34" ht="18" customHeight="1" x14ac:dyDescent="0.3">
      <c r="A1017" s="790" t="str">
        <f>HYPERLINK("http://sdlegislature.gov/Rules/DisplayRule.aspx?Rule=24:05:27:08.01","(24:05:27:08.01)")</f>
        <v>(24:05:27:08.01)</v>
      </c>
      <c r="B1017" s="674"/>
      <c r="C1017" s="674"/>
      <c r="D1017" s="787" t="str">
        <f>HYPERLINK("http://sdlegislature.gov/Rules/DisplayRule.aspx?Rule=24:05:27:08.02","(24:05:27:08.02)")</f>
        <v>(24:05:27:08.02)</v>
      </c>
      <c r="E1017" s="674"/>
      <c r="F1017" s="675"/>
      <c r="G1017" s="484"/>
      <c r="H1017" s="484"/>
      <c r="I1017" s="484"/>
      <c r="J1017" s="484"/>
      <c r="K1017" s="484"/>
      <c r="L1017" s="484"/>
      <c r="M1017" s="484"/>
      <c r="N1017" s="484"/>
      <c r="O1017" s="484"/>
      <c r="P1017" s="484"/>
      <c r="Q1017" s="484"/>
      <c r="R1017" s="698"/>
      <c r="S1017" s="35"/>
      <c r="T1017" s="36"/>
      <c r="U1017" s="36"/>
      <c r="V1017" s="37"/>
      <c r="W1017" s="402"/>
      <c r="X1017" s="403"/>
      <c r="Y1017" s="403"/>
      <c r="Z1017" s="364"/>
      <c r="AA1017" s="365"/>
      <c r="AB1017" s="366"/>
      <c r="AC1017" s="176"/>
      <c r="AD1017" s="176"/>
      <c r="AE1017" s="176"/>
      <c r="AF1017" s="176"/>
      <c r="AG1017" s="176"/>
      <c r="AH1017" s="176"/>
    </row>
    <row r="1018" spans="1:34" ht="18" customHeight="1" x14ac:dyDescent="0.3">
      <c r="A1018" s="454" t="str">
        <f>HYPERLINK("http://sdlegislature.gov/Rules/DisplayRule.aspx?Rule=24:05:30:04","Prior Notice
(24:05:30:04)")</f>
        <v>Prior Notice
(24:05:30:04)</v>
      </c>
      <c r="B1018" s="671"/>
      <c r="C1018" s="671"/>
      <c r="D1018" s="671"/>
      <c r="E1018" s="671"/>
      <c r="F1018" s="672"/>
      <c r="G1018" s="484" t="s">
        <v>311</v>
      </c>
      <c r="H1018" s="484"/>
      <c r="I1018" s="484"/>
      <c r="J1018" s="484"/>
      <c r="K1018" s="484"/>
      <c r="L1018" s="484"/>
      <c r="M1018" s="484"/>
      <c r="N1018" s="484"/>
      <c r="O1018" s="484"/>
      <c r="P1018" s="484"/>
      <c r="Q1018" s="484"/>
      <c r="R1018" s="698"/>
      <c r="S1018" s="153"/>
      <c r="T1018" s="97"/>
      <c r="U1018" s="97"/>
      <c r="V1018" s="98"/>
      <c r="W1018" s="402"/>
      <c r="X1018" s="403"/>
      <c r="Y1018" s="403"/>
      <c r="Z1018" s="364"/>
      <c r="AA1018" s="365"/>
      <c r="AB1018" s="366"/>
      <c r="AC1018" s="176"/>
      <c r="AD1018" s="176"/>
      <c r="AE1018" s="176"/>
      <c r="AF1018" s="176"/>
      <c r="AG1018" s="182"/>
      <c r="AH1018" s="176"/>
    </row>
    <row r="1019" spans="1:34" ht="18" customHeight="1" x14ac:dyDescent="0.3">
      <c r="A1019" s="454"/>
      <c r="B1019" s="671"/>
      <c r="C1019" s="671"/>
      <c r="D1019" s="671"/>
      <c r="E1019" s="671"/>
      <c r="F1019" s="672"/>
      <c r="G1019" s="484"/>
      <c r="H1019" s="484"/>
      <c r="I1019" s="484"/>
      <c r="J1019" s="484"/>
      <c r="K1019" s="484"/>
      <c r="L1019" s="484"/>
      <c r="M1019" s="484"/>
      <c r="N1019" s="484"/>
      <c r="O1019" s="484"/>
      <c r="P1019" s="484"/>
      <c r="Q1019" s="484"/>
      <c r="R1019" s="698"/>
      <c r="S1019" s="43"/>
      <c r="T1019" s="370" t="s">
        <v>68</v>
      </c>
      <c r="U1019" s="371"/>
      <c r="V1019" s="50"/>
      <c r="W1019" s="402"/>
      <c r="X1019" s="403"/>
      <c r="Y1019" s="403"/>
      <c r="Z1019" s="364"/>
      <c r="AA1019" s="365"/>
      <c r="AB1019" s="366"/>
      <c r="AC1019" s="176"/>
      <c r="AD1019" s="176"/>
      <c r="AE1019" s="182" t="str">
        <f>T1019</f>
        <v>Select</v>
      </c>
      <c r="AF1019" s="182" t="str">
        <f>T1019</f>
        <v>Select</v>
      </c>
      <c r="AG1019" s="182"/>
      <c r="AH1019" s="176"/>
    </row>
    <row r="1020" spans="1:34" ht="18" customHeight="1" x14ac:dyDescent="0.3">
      <c r="A1020" s="673"/>
      <c r="B1020" s="674"/>
      <c r="C1020" s="674"/>
      <c r="D1020" s="674"/>
      <c r="E1020" s="674"/>
      <c r="F1020" s="675"/>
      <c r="G1020" s="484"/>
      <c r="H1020" s="484"/>
      <c r="I1020" s="484"/>
      <c r="J1020" s="484"/>
      <c r="K1020" s="484"/>
      <c r="L1020" s="484"/>
      <c r="M1020" s="484"/>
      <c r="N1020" s="484"/>
      <c r="O1020" s="484"/>
      <c r="P1020" s="484"/>
      <c r="Q1020" s="484"/>
      <c r="R1020" s="698"/>
      <c r="S1020" s="35"/>
      <c r="T1020" s="36"/>
      <c r="U1020" s="36"/>
      <c r="V1020" s="37"/>
      <c r="W1020" s="402"/>
      <c r="X1020" s="403"/>
      <c r="Y1020" s="403"/>
      <c r="Z1020" s="367"/>
      <c r="AA1020" s="368"/>
      <c r="AB1020" s="369"/>
      <c r="AC1020" s="176"/>
      <c r="AD1020" s="176">
        <f>AE1020+AF1020</f>
        <v>0</v>
      </c>
      <c r="AE1020" s="182">
        <f>COUNTIF(AE1015:AE1019,"Yes")*3</f>
        <v>0</v>
      </c>
      <c r="AF1020" s="182">
        <f>COUNTIF(AF1015:AF1019,"No")*3</f>
        <v>0</v>
      </c>
      <c r="AG1020" s="176"/>
      <c r="AH1020" s="176"/>
    </row>
    <row r="1021" spans="1:34" ht="4.5" customHeight="1" x14ac:dyDescent="0.3">
      <c r="A1021" s="782"/>
      <c r="B1021" s="660"/>
      <c r="C1021" s="660"/>
      <c r="D1021" s="660"/>
      <c r="E1021" s="660"/>
      <c r="F1021" s="660"/>
      <c r="G1021" s="660"/>
      <c r="H1021" s="660"/>
      <c r="I1021" s="660"/>
      <c r="J1021" s="660"/>
      <c r="K1021" s="660"/>
      <c r="L1021" s="660"/>
      <c r="M1021" s="660"/>
      <c r="N1021" s="660"/>
      <c r="O1021" s="660"/>
      <c r="P1021" s="660"/>
      <c r="Q1021" s="660"/>
      <c r="R1021" s="660"/>
      <c r="S1021" s="674"/>
      <c r="T1021" s="674"/>
      <c r="U1021" s="674"/>
      <c r="V1021" s="674"/>
      <c r="W1021" s="166"/>
      <c r="X1021" s="166"/>
      <c r="Y1021" s="166"/>
      <c r="Z1021" s="166"/>
      <c r="AA1021" s="166"/>
      <c r="AB1021" s="166"/>
      <c r="AC1021" s="169"/>
      <c r="AD1021" s="176"/>
      <c r="AE1021" s="176"/>
      <c r="AF1021" s="176"/>
      <c r="AG1021" s="176"/>
      <c r="AH1021" s="176"/>
    </row>
    <row r="1022" spans="1:34" ht="19.5" customHeight="1" x14ac:dyDescent="0.3">
      <c r="A1022" s="699" t="s">
        <v>312</v>
      </c>
      <c r="B1022" s="496"/>
      <c r="C1022" s="496"/>
      <c r="D1022" s="496"/>
      <c r="E1022" s="496"/>
      <c r="F1022" s="496"/>
      <c r="G1022" s="496"/>
      <c r="H1022" s="496"/>
      <c r="I1022" s="496"/>
      <c r="J1022" s="496"/>
      <c r="K1022" s="496"/>
      <c r="L1022" s="496"/>
      <c r="M1022" s="496"/>
      <c r="N1022" s="496"/>
      <c r="O1022" s="496"/>
      <c r="P1022" s="496"/>
      <c r="Q1022" s="496"/>
      <c r="R1022" s="783"/>
      <c r="S1022" s="666" t="str">
        <f>IFERROR(AE1034/AD1034,"N/A")</f>
        <v>N/A</v>
      </c>
      <c r="T1022" s="666"/>
      <c r="U1022" s="667"/>
      <c r="V1022" s="668"/>
      <c r="W1022" s="404"/>
      <c r="X1022" s="405"/>
      <c r="Y1022" s="405"/>
      <c r="Z1022" s="408"/>
      <c r="AA1022" s="409"/>
      <c r="AB1022" s="410"/>
      <c r="AC1022" s="176"/>
      <c r="AD1022" s="176"/>
      <c r="AE1022" s="176"/>
      <c r="AF1022" s="176"/>
      <c r="AG1022" s="176"/>
      <c r="AH1022" s="176"/>
    </row>
    <row r="1023" spans="1:34" ht="18" customHeight="1" x14ac:dyDescent="0.3">
      <c r="A1023" s="423" t="s">
        <v>313</v>
      </c>
      <c r="B1023" s="661"/>
      <c r="C1023" s="661"/>
      <c r="D1023" s="661"/>
      <c r="E1023" s="661"/>
      <c r="F1023" s="661"/>
      <c r="G1023" s="784" t="s">
        <v>314</v>
      </c>
      <c r="H1023" s="674"/>
      <c r="I1023" s="674"/>
      <c r="J1023" s="674"/>
      <c r="K1023" s="675"/>
      <c r="L1023" s="785"/>
      <c r="M1023" s="786"/>
      <c r="N1023" s="776" t="str">
        <f>HYPERLINK("http://sdlegislature.gov/Rules/DisplayRule.aspx?Rule=24:05:27:04.02","(24:05:27:04.02)")</f>
        <v>(24:05:27:04.02)</v>
      </c>
      <c r="O1023" s="776"/>
      <c r="P1023" s="776"/>
      <c r="Q1023" s="776"/>
      <c r="R1023" s="776"/>
      <c r="S1023" s="32"/>
      <c r="T1023" s="33"/>
      <c r="U1023" s="33"/>
      <c r="V1023" s="34"/>
      <c r="W1023" s="403"/>
      <c r="X1023" s="403"/>
      <c r="Y1023" s="403"/>
      <c r="Z1023" s="361"/>
      <c r="AA1023" s="362"/>
      <c r="AB1023" s="363"/>
      <c r="AC1023" s="176"/>
      <c r="AD1023" s="176"/>
      <c r="AE1023" s="176"/>
      <c r="AF1023" s="176"/>
      <c r="AG1023" s="176"/>
      <c r="AH1023" s="176"/>
    </row>
    <row r="1024" spans="1:34" ht="18" customHeight="1" x14ac:dyDescent="0.3">
      <c r="A1024" s="423"/>
      <c r="B1024" s="661"/>
      <c r="C1024" s="661"/>
      <c r="D1024" s="661"/>
      <c r="E1024" s="661"/>
      <c r="F1024" s="661"/>
      <c r="G1024" s="780" t="s">
        <v>315</v>
      </c>
      <c r="H1024" s="647"/>
      <c r="I1024" s="647"/>
      <c r="J1024" s="647"/>
      <c r="K1024" s="648"/>
      <c r="L1024" s="781"/>
      <c r="M1024" s="651"/>
      <c r="N1024" s="776"/>
      <c r="O1024" s="776"/>
      <c r="P1024" s="776"/>
      <c r="Q1024" s="776"/>
      <c r="R1024" s="776"/>
      <c r="S1024" s="43"/>
      <c r="T1024" s="370" t="s">
        <v>68</v>
      </c>
      <c r="U1024" s="371"/>
      <c r="V1024" s="50"/>
      <c r="W1024" s="403"/>
      <c r="X1024" s="403"/>
      <c r="Y1024" s="403"/>
      <c r="Z1024" s="364"/>
      <c r="AA1024" s="365"/>
      <c r="AB1024" s="366"/>
      <c r="AC1024" s="176"/>
      <c r="AD1024" s="176"/>
      <c r="AE1024" s="176" t="str">
        <f>T1024</f>
        <v>Select</v>
      </c>
      <c r="AF1024" s="176" t="str">
        <f>T1024</f>
        <v>Select</v>
      </c>
      <c r="AG1024" s="176"/>
      <c r="AH1024" s="176"/>
    </row>
    <row r="1025" spans="1:34" ht="18" customHeight="1" x14ac:dyDescent="0.3">
      <c r="A1025" s="673"/>
      <c r="B1025" s="674"/>
      <c r="C1025" s="674"/>
      <c r="D1025" s="674"/>
      <c r="E1025" s="674"/>
      <c r="F1025" s="675"/>
      <c r="G1025" s="428"/>
      <c r="H1025" s="428"/>
      <c r="I1025" s="428"/>
      <c r="J1025" s="428"/>
      <c r="K1025" s="428"/>
      <c r="L1025" s="428"/>
      <c r="M1025" s="429"/>
      <c r="N1025" s="776"/>
      <c r="O1025" s="776"/>
      <c r="P1025" s="776"/>
      <c r="Q1025" s="776"/>
      <c r="R1025" s="776"/>
      <c r="S1025" s="35"/>
      <c r="T1025" s="36"/>
      <c r="U1025" s="36"/>
      <c r="V1025" s="37"/>
      <c r="W1025" s="403"/>
      <c r="X1025" s="403"/>
      <c r="Y1025" s="403"/>
      <c r="Z1025" s="364"/>
      <c r="AA1025" s="365"/>
      <c r="AB1025" s="366"/>
      <c r="AC1025" s="176"/>
      <c r="AD1025" s="176"/>
      <c r="AE1025" s="176"/>
      <c r="AF1025" s="176"/>
      <c r="AG1025" s="176"/>
      <c r="AH1025" s="176"/>
    </row>
    <row r="1026" spans="1:34" ht="18" customHeight="1" x14ac:dyDescent="0.3">
      <c r="A1026" s="421" t="s">
        <v>316</v>
      </c>
      <c r="B1026" s="422"/>
      <c r="C1026" s="422"/>
      <c r="D1026" s="422"/>
      <c r="E1026" s="422"/>
      <c r="F1026" s="422"/>
      <c r="G1026" s="427"/>
      <c r="H1026" s="427"/>
      <c r="I1026" s="427"/>
      <c r="J1026" s="427"/>
      <c r="K1026" s="427"/>
      <c r="L1026" s="427"/>
      <c r="M1026" s="427"/>
      <c r="N1026" s="427"/>
      <c r="O1026" s="427"/>
      <c r="P1026" s="427"/>
      <c r="Q1026" s="427"/>
      <c r="R1026" s="427"/>
      <c r="S1026" s="97"/>
      <c r="T1026" s="97"/>
      <c r="U1026" s="97"/>
      <c r="V1026" s="98"/>
      <c r="W1026" s="403"/>
      <c r="X1026" s="403"/>
      <c r="Y1026" s="403"/>
      <c r="Z1026" s="364"/>
      <c r="AA1026" s="365"/>
      <c r="AB1026" s="366"/>
      <c r="AC1026" s="176"/>
      <c r="AD1026" s="176"/>
      <c r="AE1026" s="176"/>
      <c r="AF1026" s="176"/>
      <c r="AG1026" s="176"/>
      <c r="AH1026" s="176"/>
    </row>
    <row r="1027" spans="1:34" ht="18" customHeight="1" x14ac:dyDescent="0.3">
      <c r="A1027" s="423"/>
      <c r="B1027" s="424"/>
      <c r="C1027" s="424"/>
      <c r="D1027" s="424"/>
      <c r="E1027" s="424"/>
      <c r="F1027" s="424"/>
      <c r="G1027" s="427"/>
      <c r="H1027" s="427"/>
      <c r="I1027" s="427"/>
      <c r="J1027" s="427"/>
      <c r="K1027" s="427"/>
      <c r="L1027" s="427"/>
      <c r="M1027" s="427"/>
      <c r="N1027" s="427"/>
      <c r="O1027" s="427"/>
      <c r="P1027" s="427"/>
      <c r="Q1027" s="427"/>
      <c r="R1027" s="427"/>
      <c r="S1027" s="43"/>
      <c r="T1027" s="370" t="s">
        <v>68</v>
      </c>
      <c r="U1027" s="371"/>
      <c r="V1027" s="50"/>
      <c r="W1027" s="403"/>
      <c r="X1027" s="403"/>
      <c r="Y1027" s="403"/>
      <c r="Z1027" s="364"/>
      <c r="AA1027" s="365"/>
      <c r="AB1027" s="366"/>
      <c r="AC1027" s="176"/>
      <c r="AD1027" s="176"/>
      <c r="AE1027" s="176" t="str">
        <f>T1027</f>
        <v>Select</v>
      </c>
      <c r="AF1027" s="176" t="str">
        <f>T1027</f>
        <v>Select</v>
      </c>
      <c r="AG1027" s="176"/>
      <c r="AH1027" s="176"/>
    </row>
    <row r="1028" spans="1:34" ht="18" customHeight="1" x14ac:dyDescent="0.3">
      <c r="A1028" s="425"/>
      <c r="B1028" s="426"/>
      <c r="C1028" s="426"/>
      <c r="D1028" s="426"/>
      <c r="E1028" s="426"/>
      <c r="F1028" s="426"/>
      <c r="G1028" s="428"/>
      <c r="H1028" s="428"/>
      <c r="I1028" s="428"/>
      <c r="J1028" s="428"/>
      <c r="K1028" s="428"/>
      <c r="L1028" s="428"/>
      <c r="M1028" s="428"/>
      <c r="N1028" s="427"/>
      <c r="O1028" s="427"/>
      <c r="P1028" s="427"/>
      <c r="Q1028" s="427"/>
      <c r="R1028" s="427"/>
      <c r="S1028" s="97"/>
      <c r="T1028" s="97"/>
      <c r="U1028" s="97"/>
      <c r="V1028" s="98"/>
      <c r="W1028" s="403"/>
      <c r="X1028" s="403"/>
      <c r="Y1028" s="403"/>
      <c r="Z1028" s="364"/>
      <c r="AA1028" s="365"/>
      <c r="AB1028" s="366"/>
      <c r="AC1028" s="176"/>
      <c r="AD1028" s="176"/>
      <c r="AE1028" s="176"/>
      <c r="AF1028" s="176"/>
      <c r="AG1028" s="176"/>
      <c r="AH1028" s="176"/>
    </row>
    <row r="1029" spans="1:34" ht="18" customHeight="1" x14ac:dyDescent="0.3">
      <c r="A1029" s="421" t="s">
        <v>317</v>
      </c>
      <c r="B1029" s="660"/>
      <c r="C1029" s="660"/>
      <c r="D1029" s="660"/>
      <c r="E1029" s="660"/>
      <c r="F1029" s="660"/>
      <c r="G1029" s="430" t="s">
        <v>315</v>
      </c>
      <c r="H1029" s="431"/>
      <c r="I1029" s="431"/>
      <c r="J1029" s="431"/>
      <c r="K1029" s="432"/>
      <c r="L1029" s="155"/>
      <c r="M1029" s="156"/>
      <c r="N1029" s="776" t="str">
        <f>HYPERLINK("http://sdlegislature.gov/Rules/DisplayRule.aspx?Rule=24:05:27:15.01","In-state (24:05:27:15.01)")</f>
        <v>In-state (24:05:27:15.01)</v>
      </c>
      <c r="O1029" s="776"/>
      <c r="P1029" s="776"/>
      <c r="Q1029" s="776"/>
      <c r="R1029" s="776"/>
      <c r="S1029" s="32"/>
      <c r="T1029" s="33"/>
      <c r="U1029" s="33"/>
      <c r="V1029" s="34"/>
      <c r="W1029" s="402"/>
      <c r="X1029" s="403"/>
      <c r="Y1029" s="403"/>
      <c r="Z1029" s="364"/>
      <c r="AA1029" s="365"/>
      <c r="AB1029" s="366"/>
      <c r="AC1029" s="176"/>
      <c r="AD1029" s="176"/>
      <c r="AE1029" s="176"/>
      <c r="AF1029" s="176"/>
      <c r="AG1029" s="176"/>
      <c r="AH1029" s="176"/>
    </row>
    <row r="1030" spans="1:34" ht="18" customHeight="1" x14ac:dyDescent="0.3">
      <c r="A1030" s="423"/>
      <c r="B1030" s="661"/>
      <c r="C1030" s="661"/>
      <c r="D1030" s="661"/>
      <c r="E1030" s="661"/>
      <c r="F1030" s="672"/>
      <c r="G1030" s="433"/>
      <c r="H1030" s="434"/>
      <c r="I1030" s="434"/>
      <c r="J1030" s="434"/>
      <c r="K1030" s="434"/>
      <c r="L1030" s="434"/>
      <c r="M1030" s="434"/>
      <c r="N1030" s="230"/>
      <c r="O1030" s="230"/>
      <c r="P1030" s="230"/>
      <c r="Q1030" s="230"/>
      <c r="R1030" s="230"/>
      <c r="S1030" s="43"/>
      <c r="T1030" s="370" t="s">
        <v>68</v>
      </c>
      <c r="U1030" s="371"/>
      <c r="V1030" s="50"/>
      <c r="W1030" s="402"/>
      <c r="X1030" s="403"/>
      <c r="Y1030" s="403"/>
      <c r="Z1030" s="364"/>
      <c r="AA1030" s="365"/>
      <c r="AB1030" s="366"/>
      <c r="AC1030" s="176"/>
      <c r="AD1030" s="176"/>
      <c r="AE1030" s="176" t="str">
        <f>T1030</f>
        <v>Select</v>
      </c>
      <c r="AF1030" s="176" t="str">
        <f>T1030</f>
        <v>Select</v>
      </c>
      <c r="AG1030" s="176"/>
      <c r="AH1030" s="176"/>
    </row>
    <row r="1031" spans="1:34" ht="18" customHeight="1" x14ac:dyDescent="0.3">
      <c r="A1031" s="673"/>
      <c r="B1031" s="674"/>
      <c r="C1031" s="674"/>
      <c r="D1031" s="674"/>
      <c r="E1031" s="674"/>
      <c r="F1031" s="675"/>
      <c r="G1031" s="435"/>
      <c r="H1031" s="436"/>
      <c r="I1031" s="436"/>
      <c r="J1031" s="436"/>
      <c r="K1031" s="436"/>
      <c r="L1031" s="436"/>
      <c r="M1031" s="436"/>
      <c r="N1031" s="776" t="str">
        <f>HYPERLINK("http://sdlegislature.gov/Rules/DisplayRule.aspx?Rule=24:05:27:15.02","Out-of-state (24:05:27:15.02)")</f>
        <v>Out-of-state (24:05:27:15.02)</v>
      </c>
      <c r="O1031" s="776"/>
      <c r="P1031" s="776"/>
      <c r="Q1031" s="776"/>
      <c r="R1031" s="776"/>
      <c r="S1031" s="35"/>
      <c r="T1031" s="36"/>
      <c r="U1031" s="36"/>
      <c r="V1031" s="37"/>
      <c r="W1031" s="402"/>
      <c r="X1031" s="403"/>
      <c r="Y1031" s="403"/>
      <c r="Z1031" s="364"/>
      <c r="AA1031" s="365"/>
      <c r="AB1031" s="366"/>
      <c r="AC1031" s="176"/>
      <c r="AD1031" s="176"/>
      <c r="AE1031" s="176"/>
      <c r="AF1031" s="176"/>
      <c r="AG1031" s="182"/>
      <c r="AH1031" s="176"/>
    </row>
    <row r="1032" spans="1:34" ht="18" customHeight="1" x14ac:dyDescent="0.3">
      <c r="A1032" s="421" t="s">
        <v>318</v>
      </c>
      <c r="B1032" s="660"/>
      <c r="C1032" s="660"/>
      <c r="D1032" s="660"/>
      <c r="E1032" s="660"/>
      <c r="F1032" s="669"/>
      <c r="G1032" s="774" t="s">
        <v>319</v>
      </c>
      <c r="H1032" s="653"/>
      <c r="I1032" s="653"/>
      <c r="J1032" s="653"/>
      <c r="K1032" s="654"/>
      <c r="L1032" s="655"/>
      <c r="M1032" s="540"/>
      <c r="N1032" s="779"/>
      <c r="O1032" s="779"/>
      <c r="P1032" s="779"/>
      <c r="Q1032" s="779"/>
      <c r="R1032" s="779"/>
      <c r="S1032" s="97"/>
      <c r="T1032" s="97"/>
      <c r="U1032" s="97"/>
      <c r="V1032" s="98"/>
      <c r="W1032" s="403"/>
      <c r="X1032" s="403"/>
      <c r="Y1032" s="403"/>
      <c r="Z1032" s="364"/>
      <c r="AA1032" s="365"/>
      <c r="AB1032" s="366"/>
      <c r="AC1032" s="176"/>
      <c r="AD1032" s="176"/>
      <c r="AE1032" s="176"/>
      <c r="AF1032" s="176"/>
      <c r="AG1032" s="176"/>
      <c r="AH1032" s="176"/>
    </row>
    <row r="1033" spans="1:34" ht="18" customHeight="1" x14ac:dyDescent="0.3">
      <c r="A1033" s="670"/>
      <c r="B1033" s="671"/>
      <c r="C1033" s="671"/>
      <c r="D1033" s="671"/>
      <c r="E1033" s="671"/>
      <c r="F1033" s="672"/>
      <c r="G1033" s="774" t="s">
        <v>320</v>
      </c>
      <c r="H1033" s="653"/>
      <c r="I1033" s="653"/>
      <c r="J1033" s="653"/>
      <c r="K1033" s="654"/>
      <c r="L1033" s="655"/>
      <c r="M1033" s="540"/>
      <c r="N1033" s="779"/>
      <c r="O1033" s="779"/>
      <c r="P1033" s="779"/>
      <c r="Q1033" s="779"/>
      <c r="R1033" s="779"/>
      <c r="S1033" s="43"/>
      <c r="T1033" s="370" t="s">
        <v>68</v>
      </c>
      <c r="U1033" s="371"/>
      <c r="V1033" s="50"/>
      <c r="W1033" s="403"/>
      <c r="X1033" s="403"/>
      <c r="Y1033" s="403"/>
      <c r="Z1033" s="364"/>
      <c r="AA1033" s="365"/>
      <c r="AB1033" s="366"/>
      <c r="AC1033" s="176"/>
      <c r="AD1033" s="176"/>
      <c r="AE1033" s="176" t="str">
        <f>T1033</f>
        <v>Select</v>
      </c>
      <c r="AF1033" s="176" t="str">
        <f>T1033</f>
        <v>Select</v>
      </c>
      <c r="AG1033" s="176"/>
      <c r="AH1033" s="176"/>
    </row>
    <row r="1034" spans="1:34" ht="18" customHeight="1" x14ac:dyDescent="0.3">
      <c r="A1034" s="673"/>
      <c r="B1034" s="674"/>
      <c r="C1034" s="674"/>
      <c r="D1034" s="674"/>
      <c r="E1034" s="674"/>
      <c r="F1034" s="675"/>
      <c r="G1034" s="774" t="s">
        <v>321</v>
      </c>
      <c r="H1034" s="653"/>
      <c r="I1034" s="653"/>
      <c r="J1034" s="653"/>
      <c r="K1034" s="654"/>
      <c r="L1034" s="655"/>
      <c r="M1034" s="540"/>
      <c r="N1034" s="779"/>
      <c r="O1034" s="779"/>
      <c r="P1034" s="779"/>
      <c r="Q1034" s="779"/>
      <c r="R1034" s="779"/>
      <c r="S1034" s="36"/>
      <c r="T1034" s="36"/>
      <c r="U1034" s="36"/>
      <c r="V1034" s="37"/>
      <c r="W1034" s="403"/>
      <c r="X1034" s="403"/>
      <c r="Y1034" s="403"/>
      <c r="Z1034" s="367"/>
      <c r="AA1034" s="368"/>
      <c r="AB1034" s="369"/>
      <c r="AC1034" s="176"/>
      <c r="AD1034" s="176">
        <f>AE1034+AF1034</f>
        <v>0</v>
      </c>
      <c r="AE1034" s="182">
        <f>COUNTIF(AE1023:AE1033,"Yes")*3</f>
        <v>0</v>
      </c>
      <c r="AF1034" s="182">
        <f>COUNTIF(AF1023:AF1033,"No")*3</f>
        <v>0</v>
      </c>
      <c r="AG1034" s="176"/>
      <c r="AH1034" s="176"/>
    </row>
    <row r="1035" spans="1:34" ht="15" customHeight="1" x14ac:dyDescent="0.3">
      <c r="A1035" s="223"/>
      <c r="B1035" s="223"/>
      <c r="C1035" s="223"/>
      <c r="D1035" s="223"/>
      <c r="E1035" s="223"/>
      <c r="F1035" s="223"/>
      <c r="G1035" s="223"/>
      <c r="H1035"/>
      <c r="I1035"/>
      <c r="J1035"/>
      <c r="K1035"/>
      <c r="L1035"/>
      <c r="M1035"/>
      <c r="N1035" s="157"/>
      <c r="O1035" s="157"/>
      <c r="P1035" s="157"/>
      <c r="Q1035" s="157"/>
      <c r="R1035" s="234"/>
      <c r="S1035" s="234"/>
      <c r="T1035" s="234"/>
      <c r="U1035" s="234"/>
      <c r="V1035" s="234"/>
      <c r="W1035" s="150"/>
      <c r="X1035" s="150"/>
      <c r="Y1035" s="150"/>
      <c r="Z1035" s="150"/>
      <c r="AA1035" s="150"/>
      <c r="AB1035" s="150"/>
    </row>
    <row r="1036" spans="1:34" ht="15" customHeight="1" thickBot="1" x14ac:dyDescent="0.3">
      <c r="A1036" s="223"/>
      <c r="B1036" s="223"/>
      <c r="C1036" s="223"/>
      <c r="D1036" s="223"/>
      <c r="E1036" s="223"/>
      <c r="F1036" s="223"/>
      <c r="G1036" s="223"/>
      <c r="H1036"/>
      <c r="I1036"/>
      <c r="J1036"/>
      <c r="K1036"/>
      <c r="L1036"/>
      <c r="M1036"/>
      <c r="N1036"/>
      <c r="O1036"/>
      <c r="P1036"/>
      <c r="Q1036"/>
      <c r="R1036" s="223"/>
      <c r="S1036" s="223"/>
      <c r="T1036" s="223"/>
      <c r="U1036" s="223"/>
      <c r="V1036" s="223"/>
    </row>
    <row r="1037" spans="1:34" ht="15" customHeight="1" thickBot="1" x14ac:dyDescent="0.3">
      <c r="A1037" s="223"/>
      <c r="B1037" s="223"/>
      <c r="C1037" s="223"/>
      <c r="D1037" s="223"/>
      <c r="E1037" s="223"/>
      <c r="F1037" s="223"/>
      <c r="G1037" s="223"/>
      <c r="H1037" s="223"/>
      <c r="I1037"/>
      <c r="J1037"/>
      <c r="K1037"/>
      <c r="L1037" s="759" t="s">
        <v>322</v>
      </c>
      <c r="M1037" s="760"/>
      <c r="N1037"/>
      <c r="O1037"/>
      <c r="P1037"/>
      <c r="Q1037" s="223"/>
      <c r="R1037" s="223"/>
      <c r="S1037" s="223"/>
      <c r="T1037" s="223"/>
      <c r="U1037" s="223"/>
      <c r="V1037" s="223"/>
    </row>
    <row r="1038" spans="1:34" ht="15" customHeight="1" x14ac:dyDescent="0.3">
      <c r="A1038" s="223"/>
      <c r="B1038" s="223"/>
      <c r="C1038" s="223"/>
      <c r="D1038" s="223"/>
      <c r="E1038" s="223"/>
      <c r="F1038" s="223"/>
      <c r="G1038" s="223"/>
      <c r="H1038"/>
      <c r="I1038"/>
      <c r="J1038"/>
      <c r="K1038"/>
      <c r="L1038"/>
      <c r="M1038"/>
      <c r="N1038"/>
      <c r="O1038"/>
      <c r="P1038"/>
      <c r="Q1038"/>
      <c r="R1038" s="223"/>
      <c r="S1038" s="223"/>
      <c r="T1038" s="223"/>
      <c r="U1038" s="223"/>
      <c r="V1038" s="223"/>
    </row>
    <row r="1039" spans="1:34" ht="15" customHeight="1" x14ac:dyDescent="0.3">
      <c r="A1039" s="223"/>
      <c r="B1039" s="223"/>
      <c r="C1039" s="223"/>
      <c r="D1039" s="223"/>
      <c r="E1039" s="223"/>
      <c r="F1039" s="223"/>
      <c r="G1039" s="223"/>
      <c r="H1039"/>
      <c r="I1039"/>
      <c r="J1039"/>
      <c r="K1039"/>
      <c r="L1039"/>
      <c r="M1039"/>
      <c r="N1039"/>
      <c r="O1039"/>
      <c r="P1039"/>
      <c r="Q1039"/>
      <c r="R1039" s="223"/>
      <c r="S1039" s="223"/>
      <c r="T1039" s="223"/>
      <c r="U1039" s="223"/>
      <c r="V1039" s="223"/>
    </row>
    <row r="1040" spans="1:34" ht="15" customHeight="1" x14ac:dyDescent="0.3">
      <c r="A1040" s="223"/>
      <c r="B1040" s="223"/>
      <c r="C1040" s="223"/>
      <c r="D1040" s="223"/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/>
      <c r="O1040"/>
      <c r="P1040"/>
      <c r="Q1040" s="223"/>
      <c r="R1040" s="223"/>
      <c r="S1040" s="223"/>
      <c r="T1040" s="223"/>
      <c r="U1040" s="223"/>
      <c r="V1040" s="223"/>
    </row>
    <row r="1041" spans="14:15" ht="15" customHeight="1" x14ac:dyDescent="0.3">
      <c r="N1041"/>
      <c r="O1041"/>
    </row>
    <row r="3417" spans="32:32" ht="15" customHeight="1" x14ac:dyDescent="0.3">
      <c r="AF3417" s="174" t="b">
        <v>0</v>
      </c>
    </row>
    <row r="4838" spans="32:32" ht="15" customHeight="1" x14ac:dyDescent="0.3">
      <c r="AF4838" s="174" t="b">
        <v>1</v>
      </c>
    </row>
    <row r="11536" spans="32:32" ht="15" customHeight="1" x14ac:dyDescent="0.3">
      <c r="AF11536" s="174" t="b">
        <v>1</v>
      </c>
    </row>
  </sheetData>
  <mergeCells count="1457">
    <mergeCell ref="A1021:V1021"/>
    <mergeCell ref="A1022:R1022"/>
    <mergeCell ref="T1033:U1033"/>
    <mergeCell ref="G1034:K1034"/>
    <mergeCell ref="L1034:M1034"/>
    <mergeCell ref="A1013:V1013"/>
    <mergeCell ref="A1014:R1014"/>
    <mergeCell ref="S1014:V1014"/>
    <mergeCell ref="W1014:Y1014"/>
    <mergeCell ref="Z70:AB82"/>
    <mergeCell ref="Z83:AB91"/>
    <mergeCell ref="Z92:AB104"/>
    <mergeCell ref="W1023:Y1034"/>
    <mergeCell ref="Z1023:AB1034"/>
    <mergeCell ref="A994:F1012"/>
    <mergeCell ref="G994:R994"/>
    <mergeCell ref="G995:R995"/>
    <mergeCell ref="H996:M998"/>
    <mergeCell ref="O997:P997"/>
    <mergeCell ref="H1000:M1002"/>
    <mergeCell ref="O1001:P1001"/>
    <mergeCell ref="W989:Y989"/>
    <mergeCell ref="S1022:V1022"/>
    <mergeCell ref="W1022:Y1022"/>
    <mergeCell ref="Z1022:AB1022"/>
    <mergeCell ref="Z1014:AB1014"/>
    <mergeCell ref="A1015:F1015"/>
    <mergeCell ref="G1015:R1017"/>
    <mergeCell ref="W1015:Y1020"/>
    <mergeCell ref="Z1015:AB1020"/>
    <mergeCell ref="T1016:U1016"/>
    <mergeCell ref="A1017:C1017"/>
    <mergeCell ref="L1037:M1037"/>
    <mergeCell ref="A1032:F1034"/>
    <mergeCell ref="G1032:K1032"/>
    <mergeCell ref="L1032:M1032"/>
    <mergeCell ref="N1032:R1034"/>
    <mergeCell ref="G1033:K1033"/>
    <mergeCell ref="L1033:M1033"/>
    <mergeCell ref="A1026:F1028"/>
    <mergeCell ref="G1026:R1028"/>
    <mergeCell ref="T1027:U1027"/>
    <mergeCell ref="A1029:F1031"/>
    <mergeCell ref="G1029:K1029"/>
    <mergeCell ref="N1029:R1029"/>
    <mergeCell ref="G1030:M1031"/>
    <mergeCell ref="T1030:U1030"/>
    <mergeCell ref="N1031:R1031"/>
    <mergeCell ref="A1023:F1025"/>
    <mergeCell ref="G1023:K1023"/>
    <mergeCell ref="L1023:M1023"/>
    <mergeCell ref="N1023:R1025"/>
    <mergeCell ref="G1024:K1024"/>
    <mergeCell ref="L1024:M1024"/>
    <mergeCell ref="T1024:U1024"/>
    <mergeCell ref="G1025:M1025"/>
    <mergeCell ref="D1017:F1017"/>
    <mergeCell ref="A1018:F1020"/>
    <mergeCell ref="G1018:R1020"/>
    <mergeCell ref="Z989:AB989"/>
    <mergeCell ref="A990:F993"/>
    <mergeCell ref="G990:J990"/>
    <mergeCell ref="K990:M990"/>
    <mergeCell ref="N990:R991"/>
    <mergeCell ref="W990:Y1012"/>
    <mergeCell ref="Z990:AB1012"/>
    <mergeCell ref="G991:J991"/>
    <mergeCell ref="K991:M991"/>
    <mergeCell ref="T1019:U1019"/>
    <mergeCell ref="A988:V988"/>
    <mergeCell ref="A989:R989"/>
    <mergeCell ref="S989:V989"/>
    <mergeCell ref="H977:K978"/>
    <mergeCell ref="M977:P978"/>
    <mergeCell ref="I979:J979"/>
    <mergeCell ref="N979:O979"/>
    <mergeCell ref="H982:K983"/>
    <mergeCell ref="M982:P983"/>
    <mergeCell ref="G1011:R1011"/>
    <mergeCell ref="G1012:R1012"/>
    <mergeCell ref="T1002:U1002"/>
    <mergeCell ref="G1003:R1003"/>
    <mergeCell ref="H1004:M1006"/>
    <mergeCell ref="O1005:P1005"/>
    <mergeCell ref="H1008:M1010"/>
    <mergeCell ref="O1009:P1009"/>
    <mergeCell ref="T991:U991"/>
    <mergeCell ref="G992:M993"/>
    <mergeCell ref="W969:Y987"/>
    <mergeCell ref="Z969:AB987"/>
    <mergeCell ref="H972:L972"/>
    <mergeCell ref="M972:O972"/>
    <mergeCell ref="I974:L974"/>
    <mergeCell ref="M974:O974"/>
    <mergeCell ref="T974:U974"/>
    <mergeCell ref="K957:P959"/>
    <mergeCell ref="I958:J958"/>
    <mergeCell ref="K961:P963"/>
    <mergeCell ref="I962:J962"/>
    <mergeCell ref="K965:P967"/>
    <mergeCell ref="I966:J966"/>
    <mergeCell ref="W900:Y968"/>
    <mergeCell ref="Z900:AB968"/>
    <mergeCell ref="K945:P947"/>
    <mergeCell ref="I946:J946"/>
    <mergeCell ref="K949:P951"/>
    <mergeCell ref="I950:J950"/>
    <mergeCell ref="T950:U950"/>
    <mergeCell ref="K953:P955"/>
    <mergeCell ref="I954:J954"/>
    <mergeCell ref="I984:J984"/>
    <mergeCell ref="N984:O984"/>
    <mergeCell ref="A987:Q987"/>
    <mergeCell ref="I930:J930"/>
    <mergeCell ref="A932:F932"/>
    <mergeCell ref="A933:F967"/>
    <mergeCell ref="K941:P943"/>
    <mergeCell ref="I942:J942"/>
    <mergeCell ref="K917:P919"/>
    <mergeCell ref="A857:F857"/>
    <mergeCell ref="A858:F898"/>
    <mergeCell ref="G858:I858"/>
    <mergeCell ref="J858:Q858"/>
    <mergeCell ref="G859:Q859"/>
    <mergeCell ref="I861:L861"/>
    <mergeCell ref="N861:O861"/>
    <mergeCell ref="I865:L865"/>
    <mergeCell ref="A900:F903"/>
    <mergeCell ref="G900:Q900"/>
    <mergeCell ref="G901:Q901"/>
    <mergeCell ref="K929:P931"/>
    <mergeCell ref="O992:Q992"/>
    <mergeCell ref="A968:F968"/>
    <mergeCell ref="A969:F986"/>
    <mergeCell ref="G969:Q969"/>
    <mergeCell ref="I893:L893"/>
    <mergeCell ref="N893:O893"/>
    <mergeCell ref="G903:Q903"/>
    <mergeCell ref="A904:F906"/>
    <mergeCell ref="G904:Q906"/>
    <mergeCell ref="T893:U893"/>
    <mergeCell ref="I897:L897"/>
    <mergeCell ref="N897:O897"/>
    <mergeCell ref="A899:F899"/>
    <mergeCell ref="I883:L883"/>
    <mergeCell ref="N883:O883"/>
    <mergeCell ref="G886:I886"/>
    <mergeCell ref="J886:Q886"/>
    <mergeCell ref="G887:Q887"/>
    <mergeCell ref="I889:L889"/>
    <mergeCell ref="N889:O889"/>
    <mergeCell ref="K933:P935"/>
    <mergeCell ref="I934:J934"/>
    <mergeCell ref="K937:P939"/>
    <mergeCell ref="I938:J938"/>
    <mergeCell ref="I918:J918"/>
    <mergeCell ref="T918:U918"/>
    <mergeCell ref="K921:P923"/>
    <mergeCell ref="I922:J922"/>
    <mergeCell ref="K925:P927"/>
    <mergeCell ref="I926:J926"/>
    <mergeCell ref="T905:U905"/>
    <mergeCell ref="A907:F931"/>
    <mergeCell ref="G907:Q907"/>
    <mergeCell ref="I908:K908"/>
    <mergeCell ref="L908:N908"/>
    <mergeCell ref="K909:P911"/>
    <mergeCell ref="I910:J910"/>
    <mergeCell ref="K913:P915"/>
    <mergeCell ref="I914:J914"/>
    <mergeCell ref="T901:U901"/>
    <mergeCell ref="G902:Q902"/>
    <mergeCell ref="I827:L827"/>
    <mergeCell ref="N827:O827"/>
    <mergeCell ref="G830:I830"/>
    <mergeCell ref="J830:Q830"/>
    <mergeCell ref="G831:Q831"/>
    <mergeCell ref="I833:L833"/>
    <mergeCell ref="N833:O833"/>
    <mergeCell ref="G873:Q873"/>
    <mergeCell ref="I875:L875"/>
    <mergeCell ref="N875:O875"/>
    <mergeCell ref="I879:L879"/>
    <mergeCell ref="N879:O879"/>
    <mergeCell ref="T879:U879"/>
    <mergeCell ref="N865:O865"/>
    <mergeCell ref="T865:U865"/>
    <mergeCell ref="I869:L869"/>
    <mergeCell ref="N869:O869"/>
    <mergeCell ref="G872:I872"/>
    <mergeCell ref="J872:Q872"/>
    <mergeCell ref="I855:L855"/>
    <mergeCell ref="N855:O855"/>
    <mergeCell ref="N841:O841"/>
    <mergeCell ref="G844:I844"/>
    <mergeCell ref="J844:Q844"/>
    <mergeCell ref="G817:Q817"/>
    <mergeCell ref="I819:L819"/>
    <mergeCell ref="N819:O819"/>
    <mergeCell ref="I823:L823"/>
    <mergeCell ref="N823:O823"/>
    <mergeCell ref="T823:U823"/>
    <mergeCell ref="A815:R815"/>
    <mergeCell ref="S815:V815"/>
    <mergeCell ref="W815:Y815"/>
    <mergeCell ref="Z815:AB815"/>
    <mergeCell ref="A816:F856"/>
    <mergeCell ref="G816:I816"/>
    <mergeCell ref="J816:Q816"/>
    <mergeCell ref="R816:R987"/>
    <mergeCell ref="W816:Y899"/>
    <mergeCell ref="Z816:AB899"/>
    <mergeCell ref="I807:L807"/>
    <mergeCell ref="N807:O807"/>
    <mergeCell ref="I811:L811"/>
    <mergeCell ref="N811:O811"/>
    <mergeCell ref="A813:F813"/>
    <mergeCell ref="A814:R814"/>
    <mergeCell ref="G845:Q845"/>
    <mergeCell ref="I847:L847"/>
    <mergeCell ref="N847:O847"/>
    <mergeCell ref="I851:L851"/>
    <mergeCell ref="N851:O851"/>
    <mergeCell ref="T851:U851"/>
    <mergeCell ref="I837:L837"/>
    <mergeCell ref="N837:O837"/>
    <mergeCell ref="T837:U837"/>
    <mergeCell ref="I841:L841"/>
    <mergeCell ref="T751:U751"/>
    <mergeCell ref="I797:L797"/>
    <mergeCell ref="N797:O797"/>
    <mergeCell ref="G800:I800"/>
    <mergeCell ref="J800:Q800"/>
    <mergeCell ref="G801:Q801"/>
    <mergeCell ref="I803:L803"/>
    <mergeCell ref="N803:O803"/>
    <mergeCell ref="G786:I786"/>
    <mergeCell ref="J786:Q786"/>
    <mergeCell ref="G787:Q787"/>
    <mergeCell ref="I789:L789"/>
    <mergeCell ref="N789:O789"/>
    <mergeCell ref="I793:L793"/>
    <mergeCell ref="N793:O793"/>
    <mergeCell ref="A772:F812"/>
    <mergeCell ref="G772:I772"/>
    <mergeCell ref="J772:Q772"/>
    <mergeCell ref="G773:Q773"/>
    <mergeCell ref="I775:L775"/>
    <mergeCell ref="N775:O775"/>
    <mergeCell ref="I779:L779"/>
    <mergeCell ref="N779:O779"/>
    <mergeCell ref="I783:L783"/>
    <mergeCell ref="N783:O783"/>
    <mergeCell ref="I741:L741"/>
    <mergeCell ref="N741:O741"/>
    <mergeCell ref="G744:I744"/>
    <mergeCell ref="J744:Q744"/>
    <mergeCell ref="Z729:AB729"/>
    <mergeCell ref="A730:F770"/>
    <mergeCell ref="G730:I730"/>
    <mergeCell ref="J730:Q730"/>
    <mergeCell ref="R730:R813"/>
    <mergeCell ref="W730:Y814"/>
    <mergeCell ref="Z730:AB814"/>
    <mergeCell ref="G731:Q731"/>
    <mergeCell ref="I733:L733"/>
    <mergeCell ref="N733:O733"/>
    <mergeCell ref="I765:L765"/>
    <mergeCell ref="N765:O765"/>
    <mergeCell ref="T765:U765"/>
    <mergeCell ref="I769:L769"/>
    <mergeCell ref="N769:O769"/>
    <mergeCell ref="A771:F771"/>
    <mergeCell ref="I755:L755"/>
    <mergeCell ref="N755:O755"/>
    <mergeCell ref="G758:I758"/>
    <mergeCell ref="J758:Q758"/>
    <mergeCell ref="G759:Q759"/>
    <mergeCell ref="I761:L761"/>
    <mergeCell ref="N761:O761"/>
    <mergeCell ref="G745:Q745"/>
    <mergeCell ref="I747:L747"/>
    <mergeCell ref="N747:O747"/>
    <mergeCell ref="I751:L751"/>
    <mergeCell ref="N751:O751"/>
    <mergeCell ref="A729:R729"/>
    <mergeCell ref="S729:V729"/>
    <mergeCell ref="W729:Y729"/>
    <mergeCell ref="G722:M722"/>
    <mergeCell ref="N722:Q722"/>
    <mergeCell ref="A723:F724"/>
    <mergeCell ref="G723:M723"/>
    <mergeCell ref="N723:Q723"/>
    <mergeCell ref="T723:U723"/>
    <mergeCell ref="G724:Q724"/>
    <mergeCell ref="A719:F720"/>
    <mergeCell ref="G719:M719"/>
    <mergeCell ref="N719:Q719"/>
    <mergeCell ref="W719:Y728"/>
    <mergeCell ref="I737:L737"/>
    <mergeCell ref="N737:O737"/>
    <mergeCell ref="T737:U737"/>
    <mergeCell ref="Z719:AB728"/>
    <mergeCell ref="G720:M720"/>
    <mergeCell ref="N720:Q720"/>
    <mergeCell ref="A721:F722"/>
    <mergeCell ref="G721:M721"/>
    <mergeCell ref="N721:Q721"/>
    <mergeCell ref="G717:J717"/>
    <mergeCell ref="K717:M717"/>
    <mergeCell ref="N717:Q717"/>
    <mergeCell ref="A718:F718"/>
    <mergeCell ref="G718:Q718"/>
    <mergeCell ref="S718:AB718"/>
    <mergeCell ref="G715:J715"/>
    <mergeCell ref="K715:M715"/>
    <mergeCell ref="N715:Q715"/>
    <mergeCell ref="T715:U715"/>
    <mergeCell ref="G716:J716"/>
    <mergeCell ref="K716:M716"/>
    <mergeCell ref="N716:Q716"/>
    <mergeCell ref="A725:F727"/>
    <mergeCell ref="G725:Q727"/>
    <mergeCell ref="A728:R728"/>
    <mergeCell ref="T711:U711"/>
    <mergeCell ref="A713:F713"/>
    <mergeCell ref="G713:Q713"/>
    <mergeCell ref="S713:AB713"/>
    <mergeCell ref="A714:F717"/>
    <mergeCell ref="G714:J714"/>
    <mergeCell ref="K714:M714"/>
    <mergeCell ref="N714:Q714"/>
    <mergeCell ref="W714:Y717"/>
    <mergeCell ref="Z714:AB717"/>
    <mergeCell ref="A708:F708"/>
    <mergeCell ref="G708:Q708"/>
    <mergeCell ref="S708:AB708"/>
    <mergeCell ref="AJ708:AN708"/>
    <mergeCell ref="A709:F712"/>
    <mergeCell ref="G709:K709"/>
    <mergeCell ref="L709:Q712"/>
    <mergeCell ref="W709:Y712"/>
    <mergeCell ref="Z709:AB712"/>
    <mergeCell ref="H711:J711"/>
    <mergeCell ref="M703:P706"/>
    <mergeCell ref="I705:J705"/>
    <mergeCell ref="AJ705:AN705"/>
    <mergeCell ref="AK706:AN706"/>
    <mergeCell ref="G707:Q707"/>
    <mergeCell ref="AK707:AN707"/>
    <mergeCell ref="A697:F707"/>
    <mergeCell ref="W697:Y707"/>
    <mergeCell ref="Z697:AB707"/>
    <mergeCell ref="H698:K699"/>
    <mergeCell ref="M698:P699"/>
    <mergeCell ref="I700:J700"/>
    <mergeCell ref="N700:O700"/>
    <mergeCell ref="L702:P702"/>
    <mergeCell ref="T702:U702"/>
    <mergeCell ref="H703:K704"/>
    <mergeCell ref="M691:P694"/>
    <mergeCell ref="I693:J693"/>
    <mergeCell ref="G695:Q695"/>
    <mergeCell ref="A696:F696"/>
    <mergeCell ref="G696:Q696"/>
    <mergeCell ref="S696:AB696"/>
    <mergeCell ref="A685:F695"/>
    <mergeCell ref="W685:Y695"/>
    <mergeCell ref="Z685:AB695"/>
    <mergeCell ref="H686:K687"/>
    <mergeCell ref="M686:P687"/>
    <mergeCell ref="I688:J688"/>
    <mergeCell ref="N688:O688"/>
    <mergeCell ref="L690:P690"/>
    <mergeCell ref="T690:U690"/>
    <mergeCell ref="H691:K692"/>
    <mergeCell ref="T676:U676"/>
    <mergeCell ref="L678:P678"/>
    <mergeCell ref="H679:K680"/>
    <mergeCell ref="M679:P682"/>
    <mergeCell ref="I681:J681"/>
    <mergeCell ref="A684:F684"/>
    <mergeCell ref="G684:Q684"/>
    <mergeCell ref="S684:AB684"/>
    <mergeCell ref="A672:F672"/>
    <mergeCell ref="G672:Q672"/>
    <mergeCell ref="S672:AB672"/>
    <mergeCell ref="A673:F683"/>
    <mergeCell ref="W673:Y683"/>
    <mergeCell ref="Z673:AB683"/>
    <mergeCell ref="H674:K675"/>
    <mergeCell ref="M674:P675"/>
    <mergeCell ref="I676:J676"/>
    <mergeCell ref="N676:O676"/>
    <mergeCell ref="M663:P666"/>
    <mergeCell ref="I665:J665"/>
    <mergeCell ref="A668:F668"/>
    <mergeCell ref="G668:Q668"/>
    <mergeCell ref="S668:AB668"/>
    <mergeCell ref="A669:F671"/>
    <mergeCell ref="G669:Q671"/>
    <mergeCell ref="W669:Y671"/>
    <mergeCell ref="Z669:AB671"/>
    <mergeCell ref="T670:U670"/>
    <mergeCell ref="A657:F667"/>
    <mergeCell ref="W657:Y667"/>
    <mergeCell ref="Z657:AB667"/>
    <mergeCell ref="H658:K659"/>
    <mergeCell ref="M658:P659"/>
    <mergeCell ref="I660:J660"/>
    <mergeCell ref="N660:O660"/>
    <mergeCell ref="L662:P662"/>
    <mergeCell ref="T662:U662"/>
    <mergeCell ref="H663:K664"/>
    <mergeCell ref="A653:F655"/>
    <mergeCell ref="G653:Q655"/>
    <mergeCell ref="T654:U654"/>
    <mergeCell ref="A656:F656"/>
    <mergeCell ref="G656:Q656"/>
    <mergeCell ref="S656:AB656"/>
    <mergeCell ref="A642:F652"/>
    <mergeCell ref="H643:K644"/>
    <mergeCell ref="M643:P644"/>
    <mergeCell ref="I645:J645"/>
    <mergeCell ref="N645:O645"/>
    <mergeCell ref="T645:U645"/>
    <mergeCell ref="L647:P647"/>
    <mergeCell ref="H648:K649"/>
    <mergeCell ref="M648:P651"/>
    <mergeCell ref="I650:J650"/>
    <mergeCell ref="W637:Y637"/>
    <mergeCell ref="Z637:AB637"/>
    <mergeCell ref="A638:F638"/>
    <mergeCell ref="G638:Q638"/>
    <mergeCell ref="S638:AB638"/>
    <mergeCell ref="A639:F641"/>
    <mergeCell ref="G639:Q641"/>
    <mergeCell ref="W639:Y655"/>
    <mergeCell ref="Z639:AB655"/>
    <mergeCell ref="T640:U640"/>
    <mergeCell ref="A637:B637"/>
    <mergeCell ref="C637:M637"/>
    <mergeCell ref="N637:R637"/>
    <mergeCell ref="S637:V637"/>
    <mergeCell ref="H623:M625"/>
    <mergeCell ref="N624:O624"/>
    <mergeCell ref="H627:M629"/>
    <mergeCell ref="N628:O628"/>
    <mergeCell ref="T628:U628"/>
    <mergeCell ref="H631:M633"/>
    <mergeCell ref="N632:O632"/>
    <mergeCell ref="Z615:AB620"/>
    <mergeCell ref="H616:M617"/>
    <mergeCell ref="O616:Q619"/>
    <mergeCell ref="T617:U617"/>
    <mergeCell ref="I618:L618"/>
    <mergeCell ref="A621:F635"/>
    <mergeCell ref="G621:Q621"/>
    <mergeCell ref="W621:Y636"/>
    <mergeCell ref="Z621:AB636"/>
    <mergeCell ref="G622:Q622"/>
    <mergeCell ref="A615:F620"/>
    <mergeCell ref="W615:Y620"/>
    <mergeCell ref="I602:J602"/>
    <mergeCell ref="N602:O602"/>
    <mergeCell ref="T602:U602"/>
    <mergeCell ref="H605:K606"/>
    <mergeCell ref="M605:P606"/>
    <mergeCell ref="I607:J607"/>
    <mergeCell ref="N607:O607"/>
    <mergeCell ref="H595:K596"/>
    <mergeCell ref="M595:P596"/>
    <mergeCell ref="I597:J597"/>
    <mergeCell ref="N597:O597"/>
    <mergeCell ref="H600:K601"/>
    <mergeCell ref="M600:P601"/>
    <mergeCell ref="G635:Q635"/>
    <mergeCell ref="A636:R636"/>
    <mergeCell ref="I552:J552"/>
    <mergeCell ref="N552:O552"/>
    <mergeCell ref="S571:V576"/>
    <mergeCell ref="I574:L574"/>
    <mergeCell ref="N574:O574"/>
    <mergeCell ref="A577:F590"/>
    <mergeCell ref="G577:Q577"/>
    <mergeCell ref="S577:V583"/>
    <mergeCell ref="N588:O588"/>
    <mergeCell ref="A562:F562"/>
    <mergeCell ref="A563:F576"/>
    <mergeCell ref="G563:Q563"/>
    <mergeCell ref="S563:V569"/>
    <mergeCell ref="H555:K555"/>
    <mergeCell ref="M555:P555"/>
    <mergeCell ref="I556:J556"/>
    <mergeCell ref="N556:O556"/>
    <mergeCell ref="W563:Y576"/>
    <mergeCell ref="Z563:AB576"/>
    <mergeCell ref="G564:Q564"/>
    <mergeCell ref="I566:L566"/>
    <mergeCell ref="N566:O566"/>
    <mergeCell ref="I570:L570"/>
    <mergeCell ref="A591:R591"/>
    <mergeCell ref="A592:Q592"/>
    <mergeCell ref="S592:V592"/>
    <mergeCell ref="W592:Y592"/>
    <mergeCell ref="Z592:AB592"/>
    <mergeCell ref="A593:F614"/>
    <mergeCell ref="G593:Q593"/>
    <mergeCell ref="R593:R634"/>
    <mergeCell ref="W593:Y614"/>
    <mergeCell ref="Z593:AB614"/>
    <mergeCell ref="W577:Y591"/>
    <mergeCell ref="Z577:AB591"/>
    <mergeCell ref="G578:Q578"/>
    <mergeCell ref="I580:L580"/>
    <mergeCell ref="N580:O580"/>
    <mergeCell ref="I584:L584"/>
    <mergeCell ref="N584:O584"/>
    <mergeCell ref="T584:U584"/>
    <mergeCell ref="S585:V591"/>
    <mergeCell ref="I588:L588"/>
    <mergeCell ref="H610:K611"/>
    <mergeCell ref="L610:P611"/>
    <mergeCell ref="I612:J612"/>
    <mergeCell ref="M612:O612"/>
    <mergeCell ref="N570:O570"/>
    <mergeCell ref="T570:U570"/>
    <mergeCell ref="M559:P559"/>
    <mergeCell ref="N560:O560"/>
    <mergeCell ref="A505:F505"/>
    <mergeCell ref="A506:F561"/>
    <mergeCell ref="G506:J506"/>
    <mergeCell ref="K506:M506"/>
    <mergeCell ref="N506:Q506"/>
    <mergeCell ref="S506:V513"/>
    <mergeCell ref="G507:K507"/>
    <mergeCell ref="M507:Q507"/>
    <mergeCell ref="H509:K509"/>
    <mergeCell ref="M509:P509"/>
    <mergeCell ref="H532:K532"/>
    <mergeCell ref="M532:P532"/>
    <mergeCell ref="I533:J533"/>
    <mergeCell ref="N533:O533"/>
    <mergeCell ref="T533:U533"/>
    <mergeCell ref="S535:V543"/>
    <mergeCell ref="H536:K536"/>
    <mergeCell ref="M536:P536"/>
    <mergeCell ref="I537:J537"/>
    <mergeCell ref="N537:O537"/>
    <mergeCell ref="G525:J525"/>
    <mergeCell ref="K525:M525"/>
    <mergeCell ref="N525:Q525"/>
    <mergeCell ref="S525:V532"/>
    <mergeCell ref="G526:K526"/>
    <mergeCell ref="M526:Q526"/>
    <mergeCell ref="H528:K528"/>
    <mergeCell ref="S544:V551"/>
    <mergeCell ref="G545:K545"/>
    <mergeCell ref="M545:Q545"/>
    <mergeCell ref="H547:K547"/>
    <mergeCell ref="M547:P547"/>
    <mergeCell ref="M528:P528"/>
    <mergeCell ref="I529:J529"/>
    <mergeCell ref="N529:O529"/>
    <mergeCell ref="T552:U552"/>
    <mergeCell ref="S554:V562"/>
    <mergeCell ref="G488:K488"/>
    <mergeCell ref="M488:Q488"/>
    <mergeCell ref="H490:K490"/>
    <mergeCell ref="M490:P490"/>
    <mergeCell ref="T514:U514"/>
    <mergeCell ref="S516:V524"/>
    <mergeCell ref="H517:K517"/>
    <mergeCell ref="M517:P517"/>
    <mergeCell ref="I518:J518"/>
    <mergeCell ref="N518:O518"/>
    <mergeCell ref="M521:P521"/>
    <mergeCell ref="N522:O522"/>
    <mergeCell ref="I510:J510"/>
    <mergeCell ref="N510:O510"/>
    <mergeCell ref="H513:K513"/>
    <mergeCell ref="M513:P513"/>
    <mergeCell ref="I514:J514"/>
    <mergeCell ref="N514:O514"/>
    <mergeCell ref="M540:P540"/>
    <mergeCell ref="N541:O541"/>
    <mergeCell ref="G544:J544"/>
    <mergeCell ref="K544:M544"/>
    <mergeCell ref="N544:Q544"/>
    <mergeCell ref="I548:J548"/>
    <mergeCell ref="N548:O548"/>
    <mergeCell ref="H551:K551"/>
    <mergeCell ref="M551:P551"/>
    <mergeCell ref="I480:J480"/>
    <mergeCell ref="N480:O480"/>
    <mergeCell ref="G468:J468"/>
    <mergeCell ref="K468:M468"/>
    <mergeCell ref="N468:Q468"/>
    <mergeCell ref="S468:V475"/>
    <mergeCell ref="G469:K469"/>
    <mergeCell ref="M469:Q469"/>
    <mergeCell ref="H471:K471"/>
    <mergeCell ref="M471:P471"/>
    <mergeCell ref="I472:J472"/>
    <mergeCell ref="N472:O472"/>
    <mergeCell ref="T495:U495"/>
    <mergeCell ref="S497:V505"/>
    <mergeCell ref="H498:K498"/>
    <mergeCell ref="M498:P498"/>
    <mergeCell ref="I499:J499"/>
    <mergeCell ref="N499:O499"/>
    <mergeCell ref="M502:P502"/>
    <mergeCell ref="N503:O503"/>
    <mergeCell ref="I491:J491"/>
    <mergeCell ref="N491:O491"/>
    <mergeCell ref="H494:K494"/>
    <mergeCell ref="M494:P494"/>
    <mergeCell ref="I495:J495"/>
    <mergeCell ref="N495:O495"/>
    <mergeCell ref="M483:P483"/>
    <mergeCell ref="N484:O484"/>
    <mergeCell ref="G487:J487"/>
    <mergeCell ref="K487:M487"/>
    <mergeCell ref="N487:Q487"/>
    <mergeCell ref="S487:V494"/>
    <mergeCell ref="T457:U457"/>
    <mergeCell ref="S459:V467"/>
    <mergeCell ref="H460:K460"/>
    <mergeCell ref="M460:P460"/>
    <mergeCell ref="I461:J461"/>
    <mergeCell ref="N461:O461"/>
    <mergeCell ref="M464:P464"/>
    <mergeCell ref="N465:O465"/>
    <mergeCell ref="I453:J453"/>
    <mergeCell ref="N453:O453"/>
    <mergeCell ref="H456:K456"/>
    <mergeCell ref="M456:P456"/>
    <mergeCell ref="I457:J457"/>
    <mergeCell ref="N457:O457"/>
    <mergeCell ref="A448:F448"/>
    <mergeCell ref="A449:F504"/>
    <mergeCell ref="G449:J449"/>
    <mergeCell ref="K449:M449"/>
    <mergeCell ref="N449:Q449"/>
    <mergeCell ref="S449:V456"/>
    <mergeCell ref="G450:K450"/>
    <mergeCell ref="M450:Q450"/>
    <mergeCell ref="H452:K452"/>
    <mergeCell ref="M452:P452"/>
    <mergeCell ref="H475:K475"/>
    <mergeCell ref="M475:P475"/>
    <mergeCell ref="I476:J476"/>
    <mergeCell ref="N476:O476"/>
    <mergeCell ref="T476:U476"/>
    <mergeCell ref="S478:V486"/>
    <mergeCell ref="H479:K479"/>
    <mergeCell ref="M479:P479"/>
    <mergeCell ref="T438:U438"/>
    <mergeCell ref="S440:V448"/>
    <mergeCell ref="H441:K441"/>
    <mergeCell ref="M441:P441"/>
    <mergeCell ref="I442:J442"/>
    <mergeCell ref="N442:O442"/>
    <mergeCell ref="M445:P445"/>
    <mergeCell ref="N446:O446"/>
    <mergeCell ref="I434:J434"/>
    <mergeCell ref="N434:O434"/>
    <mergeCell ref="H437:K437"/>
    <mergeCell ref="M437:P437"/>
    <mergeCell ref="I438:J438"/>
    <mergeCell ref="N438:O438"/>
    <mergeCell ref="M426:P426"/>
    <mergeCell ref="N427:O427"/>
    <mergeCell ref="G430:J430"/>
    <mergeCell ref="K430:M430"/>
    <mergeCell ref="N430:Q430"/>
    <mergeCell ref="S430:V437"/>
    <mergeCell ref="G431:K431"/>
    <mergeCell ref="M431:Q431"/>
    <mergeCell ref="H433:K433"/>
    <mergeCell ref="M433:P433"/>
    <mergeCell ref="M418:P418"/>
    <mergeCell ref="I419:J419"/>
    <mergeCell ref="N419:O419"/>
    <mergeCell ref="T419:U419"/>
    <mergeCell ref="S421:V429"/>
    <mergeCell ref="H422:K422"/>
    <mergeCell ref="M422:P422"/>
    <mergeCell ref="I423:J423"/>
    <mergeCell ref="N423:O423"/>
    <mergeCell ref="G411:J411"/>
    <mergeCell ref="K411:M411"/>
    <mergeCell ref="N411:Q411"/>
    <mergeCell ref="S411:V418"/>
    <mergeCell ref="G412:K412"/>
    <mergeCell ref="M412:Q412"/>
    <mergeCell ref="H414:K414"/>
    <mergeCell ref="M414:P414"/>
    <mergeCell ref="I415:J415"/>
    <mergeCell ref="N415:O415"/>
    <mergeCell ref="T400:U400"/>
    <mergeCell ref="S402:V410"/>
    <mergeCell ref="H403:K403"/>
    <mergeCell ref="M403:P403"/>
    <mergeCell ref="I404:J404"/>
    <mergeCell ref="N404:O404"/>
    <mergeCell ref="M407:P407"/>
    <mergeCell ref="N408:O408"/>
    <mergeCell ref="I396:J396"/>
    <mergeCell ref="N396:O396"/>
    <mergeCell ref="H399:K399"/>
    <mergeCell ref="M399:P399"/>
    <mergeCell ref="I400:J400"/>
    <mergeCell ref="N400:O400"/>
    <mergeCell ref="A391:F391"/>
    <mergeCell ref="A392:F447"/>
    <mergeCell ref="G392:J392"/>
    <mergeCell ref="K392:M392"/>
    <mergeCell ref="N392:Q392"/>
    <mergeCell ref="S392:V399"/>
    <mergeCell ref="G393:K393"/>
    <mergeCell ref="M393:Q393"/>
    <mergeCell ref="H395:K395"/>
    <mergeCell ref="M395:P395"/>
    <mergeCell ref="S383:V391"/>
    <mergeCell ref="H384:K384"/>
    <mergeCell ref="M384:P384"/>
    <mergeCell ref="I385:J385"/>
    <mergeCell ref="N385:O385"/>
    <mergeCell ref="M388:P388"/>
    <mergeCell ref="N389:O389"/>
    <mergeCell ref="H418:K418"/>
    <mergeCell ref="T381:U381"/>
    <mergeCell ref="N370:O370"/>
    <mergeCell ref="G373:J373"/>
    <mergeCell ref="K373:M373"/>
    <mergeCell ref="N373:Q373"/>
    <mergeCell ref="S373:V380"/>
    <mergeCell ref="G374:K374"/>
    <mergeCell ref="M374:Q374"/>
    <mergeCell ref="H376:K376"/>
    <mergeCell ref="M376:P376"/>
    <mergeCell ref="I377:J377"/>
    <mergeCell ref="M361:P361"/>
    <mergeCell ref="I362:J362"/>
    <mergeCell ref="N362:O362"/>
    <mergeCell ref="T362:U362"/>
    <mergeCell ref="S364:V372"/>
    <mergeCell ref="H365:K365"/>
    <mergeCell ref="M365:P365"/>
    <mergeCell ref="I366:J366"/>
    <mergeCell ref="N366:O366"/>
    <mergeCell ref="M369:P369"/>
    <mergeCell ref="A334:F334"/>
    <mergeCell ref="A335:F390"/>
    <mergeCell ref="G335:J335"/>
    <mergeCell ref="K335:M335"/>
    <mergeCell ref="N335:Q335"/>
    <mergeCell ref="I343:J343"/>
    <mergeCell ref="N343:O343"/>
    <mergeCell ref="G354:J354"/>
    <mergeCell ref="A278:F333"/>
    <mergeCell ref="K354:M354"/>
    <mergeCell ref="N354:Q354"/>
    <mergeCell ref="S354:V361"/>
    <mergeCell ref="G355:K355"/>
    <mergeCell ref="M355:Q355"/>
    <mergeCell ref="H357:K357"/>
    <mergeCell ref="M357:P357"/>
    <mergeCell ref="I358:J358"/>
    <mergeCell ref="N358:O358"/>
    <mergeCell ref="H361:K361"/>
    <mergeCell ref="T343:U343"/>
    <mergeCell ref="S345:V353"/>
    <mergeCell ref="H346:K346"/>
    <mergeCell ref="M346:P346"/>
    <mergeCell ref="I347:J347"/>
    <mergeCell ref="N347:O347"/>
    <mergeCell ref="M350:P350"/>
    <mergeCell ref="N351:O351"/>
    <mergeCell ref="N377:O377"/>
    <mergeCell ref="H380:K380"/>
    <mergeCell ref="M380:P380"/>
    <mergeCell ref="I381:J381"/>
    <mergeCell ref="N381:O381"/>
    <mergeCell ref="S326:V334"/>
    <mergeCell ref="H327:K327"/>
    <mergeCell ref="M327:P327"/>
    <mergeCell ref="I328:J328"/>
    <mergeCell ref="N328:O328"/>
    <mergeCell ref="G316:J316"/>
    <mergeCell ref="K316:M316"/>
    <mergeCell ref="N316:Q316"/>
    <mergeCell ref="S316:V323"/>
    <mergeCell ref="G317:K317"/>
    <mergeCell ref="M317:Q317"/>
    <mergeCell ref="H319:K319"/>
    <mergeCell ref="M319:P319"/>
    <mergeCell ref="I320:J320"/>
    <mergeCell ref="N320:O320"/>
    <mergeCell ref="S335:V342"/>
    <mergeCell ref="G336:K336"/>
    <mergeCell ref="M336:Q336"/>
    <mergeCell ref="H338:K338"/>
    <mergeCell ref="M338:P338"/>
    <mergeCell ref="I339:J339"/>
    <mergeCell ref="N339:O339"/>
    <mergeCell ref="H342:K342"/>
    <mergeCell ref="M342:P342"/>
    <mergeCell ref="M331:P331"/>
    <mergeCell ref="N332:O332"/>
    <mergeCell ref="M308:P308"/>
    <mergeCell ref="I309:J309"/>
    <mergeCell ref="N309:O309"/>
    <mergeCell ref="M312:P312"/>
    <mergeCell ref="N313:O313"/>
    <mergeCell ref="S297:V304"/>
    <mergeCell ref="G298:K298"/>
    <mergeCell ref="M298:Q298"/>
    <mergeCell ref="H300:K300"/>
    <mergeCell ref="M300:P300"/>
    <mergeCell ref="I301:J301"/>
    <mergeCell ref="N301:O301"/>
    <mergeCell ref="H304:K304"/>
    <mergeCell ref="M304:P304"/>
    <mergeCell ref="H323:K323"/>
    <mergeCell ref="M323:P323"/>
    <mergeCell ref="I324:J324"/>
    <mergeCell ref="N324:O324"/>
    <mergeCell ref="T324:U324"/>
    <mergeCell ref="M289:P289"/>
    <mergeCell ref="I290:J290"/>
    <mergeCell ref="N290:O290"/>
    <mergeCell ref="M293:P293"/>
    <mergeCell ref="N294:O294"/>
    <mergeCell ref="G297:J297"/>
    <mergeCell ref="K297:M297"/>
    <mergeCell ref="N297:Q297"/>
    <mergeCell ref="Z278:AB562"/>
    <mergeCell ref="G279:K279"/>
    <mergeCell ref="M279:Q279"/>
    <mergeCell ref="H281:K281"/>
    <mergeCell ref="M281:P281"/>
    <mergeCell ref="I282:J282"/>
    <mergeCell ref="N282:O282"/>
    <mergeCell ref="H285:K285"/>
    <mergeCell ref="M285:P285"/>
    <mergeCell ref="I286:J286"/>
    <mergeCell ref="G278:J278"/>
    <mergeCell ref="K278:M278"/>
    <mergeCell ref="N278:Q278"/>
    <mergeCell ref="S278:V285"/>
    <mergeCell ref="W278:Y562"/>
    <mergeCell ref="N286:O286"/>
    <mergeCell ref="T286:U286"/>
    <mergeCell ref="S288:V296"/>
    <mergeCell ref="H289:K289"/>
    <mergeCell ref="I305:J305"/>
    <mergeCell ref="N305:O305"/>
    <mergeCell ref="T305:U305"/>
    <mergeCell ref="S307:V315"/>
    <mergeCell ref="H308:K308"/>
    <mergeCell ref="A272:F274"/>
    <mergeCell ref="G272:Q274"/>
    <mergeCell ref="W272:Y277"/>
    <mergeCell ref="Z272:AB277"/>
    <mergeCell ref="T273:U273"/>
    <mergeCell ref="A275:F277"/>
    <mergeCell ref="G275:Q277"/>
    <mergeCell ref="T276:U276"/>
    <mergeCell ref="G270:P270"/>
    <mergeCell ref="Q270:R270"/>
    <mergeCell ref="A271:R271"/>
    <mergeCell ref="S271:V271"/>
    <mergeCell ref="W271:Y271"/>
    <mergeCell ref="Z271:AB271"/>
    <mergeCell ref="A265:F267"/>
    <mergeCell ref="G265:R267"/>
    <mergeCell ref="T266:U266"/>
    <mergeCell ref="A268:F270"/>
    <mergeCell ref="G268:K268"/>
    <mergeCell ref="L268:N268"/>
    <mergeCell ref="O268:R269"/>
    <mergeCell ref="G269:K269"/>
    <mergeCell ref="L269:N269"/>
    <mergeCell ref="T269:U269"/>
    <mergeCell ref="A261:C261"/>
    <mergeCell ref="D261:R261"/>
    <mergeCell ref="S261:V261"/>
    <mergeCell ref="W261:Y261"/>
    <mergeCell ref="Z261:AB261"/>
    <mergeCell ref="A262:F264"/>
    <mergeCell ref="G262:R264"/>
    <mergeCell ref="W262:Y270"/>
    <mergeCell ref="Z262:AB270"/>
    <mergeCell ref="T263:U263"/>
    <mergeCell ref="T257:U257"/>
    <mergeCell ref="G258:J258"/>
    <mergeCell ref="K258:N258"/>
    <mergeCell ref="S258:V259"/>
    <mergeCell ref="A259:R259"/>
    <mergeCell ref="A260:V260"/>
    <mergeCell ref="A255:R255"/>
    <mergeCell ref="S255:V256"/>
    <mergeCell ref="W255:Y259"/>
    <mergeCell ref="Z255:AB259"/>
    <mergeCell ref="A256:F258"/>
    <mergeCell ref="G256:J256"/>
    <mergeCell ref="K256:N256"/>
    <mergeCell ref="O256:R258"/>
    <mergeCell ref="G257:J257"/>
    <mergeCell ref="K257:N257"/>
    <mergeCell ref="AJ240:AN240"/>
    <mergeCell ref="AP240:AT240"/>
    <mergeCell ref="A241:F241"/>
    <mergeCell ref="AJ241:AN241"/>
    <mergeCell ref="AP241:AT241"/>
    <mergeCell ref="A230:F230"/>
    <mergeCell ref="G230:R232"/>
    <mergeCell ref="A231:F231"/>
    <mergeCell ref="T231:U231"/>
    <mergeCell ref="A232:F232"/>
    <mergeCell ref="A233:F240"/>
    <mergeCell ref="G233:R233"/>
    <mergeCell ref="H235:K236"/>
    <mergeCell ref="N235:Q236"/>
    <mergeCell ref="I237:J237"/>
    <mergeCell ref="I247:J247"/>
    <mergeCell ref="O247:P247"/>
    <mergeCell ref="A243:F243"/>
    <mergeCell ref="AJ243:AN244"/>
    <mergeCell ref="AQ243:AS243"/>
    <mergeCell ref="A244:F244"/>
    <mergeCell ref="AQ244:AS244"/>
    <mergeCell ref="H245:K246"/>
    <mergeCell ref="N245:Q246"/>
    <mergeCell ref="A242:F242"/>
    <mergeCell ref="I242:J242"/>
    <mergeCell ref="O242:P242"/>
    <mergeCell ref="T242:U242"/>
    <mergeCell ref="AJ242:AN242"/>
    <mergeCell ref="AP242:AT242"/>
    <mergeCell ref="G228:I228"/>
    <mergeCell ref="J228:L228"/>
    <mergeCell ref="M228:R229"/>
    <mergeCell ref="T228:U228"/>
    <mergeCell ref="A229:F229"/>
    <mergeCell ref="G229:I229"/>
    <mergeCell ref="J229:L229"/>
    <mergeCell ref="A225:V225"/>
    <mergeCell ref="A226:R226"/>
    <mergeCell ref="S226:V226"/>
    <mergeCell ref="W226:Y226"/>
    <mergeCell ref="Z226:AB226"/>
    <mergeCell ref="A227:F227"/>
    <mergeCell ref="G227:R227"/>
    <mergeCell ref="W227:Y254"/>
    <mergeCell ref="Z227:AB254"/>
    <mergeCell ref="A228:F228"/>
    <mergeCell ref="O237:P237"/>
    <mergeCell ref="H240:K241"/>
    <mergeCell ref="N240:Q241"/>
    <mergeCell ref="H250:K251"/>
    <mergeCell ref="N250:Q250"/>
    <mergeCell ref="N251:Q251"/>
    <mergeCell ref="I252:J252"/>
    <mergeCell ref="O252:P252"/>
    <mergeCell ref="T217:U217"/>
    <mergeCell ref="A219:F224"/>
    <mergeCell ref="H220:K221"/>
    <mergeCell ref="N220:Q221"/>
    <mergeCell ref="I222:J222"/>
    <mergeCell ref="O222:P222"/>
    <mergeCell ref="M209:N209"/>
    <mergeCell ref="A212:R212"/>
    <mergeCell ref="A213:F218"/>
    <mergeCell ref="G213:R213"/>
    <mergeCell ref="W213:Y224"/>
    <mergeCell ref="Z213:AB224"/>
    <mergeCell ref="H215:K216"/>
    <mergeCell ref="N215:Q216"/>
    <mergeCell ref="I217:J217"/>
    <mergeCell ref="O217:P217"/>
    <mergeCell ref="T197:U197"/>
    <mergeCell ref="S198:V212"/>
    <mergeCell ref="G200:G202"/>
    <mergeCell ref="H200:L202"/>
    <mergeCell ref="M201:N201"/>
    <mergeCell ref="G204:G206"/>
    <mergeCell ref="H204:L206"/>
    <mergeCell ref="M205:N205"/>
    <mergeCell ref="G208:G210"/>
    <mergeCell ref="H208:L210"/>
    <mergeCell ref="M189:N189"/>
    <mergeCell ref="G192:G194"/>
    <mergeCell ref="H192:L194"/>
    <mergeCell ref="M193:N193"/>
    <mergeCell ref="G196:G198"/>
    <mergeCell ref="H196:L198"/>
    <mergeCell ref="M197:N197"/>
    <mergeCell ref="A184:R184"/>
    <mergeCell ref="A185:R185"/>
    <mergeCell ref="S185:V196"/>
    <mergeCell ref="W185:Y212"/>
    <mergeCell ref="Z185:AB212"/>
    <mergeCell ref="A186:F211"/>
    <mergeCell ref="G186:P186"/>
    <mergeCell ref="R186:R211"/>
    <mergeCell ref="G188:G190"/>
    <mergeCell ref="H188:L190"/>
    <mergeCell ref="M173:N173"/>
    <mergeCell ref="G176:G178"/>
    <mergeCell ref="H176:L178"/>
    <mergeCell ref="M177:N177"/>
    <mergeCell ref="G180:G182"/>
    <mergeCell ref="H180:L182"/>
    <mergeCell ref="M181:N181"/>
    <mergeCell ref="T161:U161"/>
    <mergeCell ref="S162:V184"/>
    <mergeCell ref="A163:F183"/>
    <mergeCell ref="G164:G166"/>
    <mergeCell ref="H164:L166"/>
    <mergeCell ref="M165:N165"/>
    <mergeCell ref="G168:G170"/>
    <mergeCell ref="H168:L170"/>
    <mergeCell ref="M169:N169"/>
    <mergeCell ref="G172:G174"/>
    <mergeCell ref="Z134:AB134"/>
    <mergeCell ref="A135:J135"/>
    <mergeCell ref="K135:R135"/>
    <mergeCell ref="S135:V137"/>
    <mergeCell ref="W135:Y140"/>
    <mergeCell ref="Z135:AB140"/>
    <mergeCell ref="A136:F140"/>
    <mergeCell ref="G136:R136"/>
    <mergeCell ref="G137:J137"/>
    <mergeCell ref="G156:G158"/>
    <mergeCell ref="H156:L158"/>
    <mergeCell ref="M157:N157"/>
    <mergeCell ref="G160:G162"/>
    <mergeCell ref="H160:L162"/>
    <mergeCell ref="M161:N161"/>
    <mergeCell ref="G148:G150"/>
    <mergeCell ref="H148:L150"/>
    <mergeCell ref="M149:N149"/>
    <mergeCell ref="G152:G154"/>
    <mergeCell ref="H152:L154"/>
    <mergeCell ref="M153:N153"/>
    <mergeCell ref="A141:R141"/>
    <mergeCell ref="S141:V160"/>
    <mergeCell ref="W141:Y184"/>
    <mergeCell ref="Z141:AB184"/>
    <mergeCell ref="A142:F162"/>
    <mergeCell ref="G142:P142"/>
    <mergeCell ref="R142:R183"/>
    <mergeCell ref="G144:G146"/>
    <mergeCell ref="H144:L146"/>
    <mergeCell ref="M145:N145"/>
    <mergeCell ref="H172:L174"/>
    <mergeCell ref="A133:V133"/>
    <mergeCell ref="A134:R134"/>
    <mergeCell ref="S134:V134"/>
    <mergeCell ref="A124:F126"/>
    <mergeCell ref="G124:R126"/>
    <mergeCell ref="T125:U125"/>
    <mergeCell ref="A127:F129"/>
    <mergeCell ref="G127:K127"/>
    <mergeCell ref="L127:N127"/>
    <mergeCell ref="O127:R128"/>
    <mergeCell ref="G128:K128"/>
    <mergeCell ref="L128:N128"/>
    <mergeCell ref="T128:U128"/>
    <mergeCell ref="W121:Y132"/>
    <mergeCell ref="G139:J139"/>
    <mergeCell ref="K139:N139"/>
    <mergeCell ref="O139:R139"/>
    <mergeCell ref="S139:V140"/>
    <mergeCell ref="G140:J140"/>
    <mergeCell ref="K140:N140"/>
    <mergeCell ref="O140:R140"/>
    <mergeCell ref="K137:N137"/>
    <mergeCell ref="O137:R137"/>
    <mergeCell ref="G138:J138"/>
    <mergeCell ref="K138:N138"/>
    <mergeCell ref="O138:R138"/>
    <mergeCell ref="T138:U138"/>
    <mergeCell ref="W134:Y134"/>
    <mergeCell ref="Z121:AB132"/>
    <mergeCell ref="G122:K122"/>
    <mergeCell ref="L122:N122"/>
    <mergeCell ref="T122:U122"/>
    <mergeCell ref="G123:P123"/>
    <mergeCell ref="Q123:R123"/>
    <mergeCell ref="G129:P129"/>
    <mergeCell ref="Q129:R129"/>
    <mergeCell ref="T116:U116"/>
    <mergeCell ref="A118:F120"/>
    <mergeCell ref="G118:R120"/>
    <mergeCell ref="T119:U119"/>
    <mergeCell ref="A121:F123"/>
    <mergeCell ref="G121:K121"/>
    <mergeCell ref="L121:N121"/>
    <mergeCell ref="O121:R122"/>
    <mergeCell ref="A109:F111"/>
    <mergeCell ref="G109:R111"/>
    <mergeCell ref="W109:Y120"/>
    <mergeCell ref="Z109:AB120"/>
    <mergeCell ref="T110:U110"/>
    <mergeCell ref="A112:F114"/>
    <mergeCell ref="G112:R114"/>
    <mergeCell ref="T113:U113"/>
    <mergeCell ref="A115:F117"/>
    <mergeCell ref="G115:R117"/>
    <mergeCell ref="A130:F132"/>
    <mergeCell ref="G130:R132"/>
    <mergeCell ref="T131:U131"/>
    <mergeCell ref="G101:I101"/>
    <mergeCell ref="P97:R97"/>
    <mergeCell ref="A98:F98"/>
    <mergeCell ref="G98:I98"/>
    <mergeCell ref="J98:M98"/>
    <mergeCell ref="N98:O98"/>
    <mergeCell ref="P98:R98"/>
    <mergeCell ref="AJ105:AM107"/>
    <mergeCell ref="G106:K106"/>
    <mergeCell ref="L106:N106"/>
    <mergeCell ref="T106:U106"/>
    <mergeCell ref="G107:K107"/>
    <mergeCell ref="L107:N107"/>
    <mergeCell ref="P107:Q107"/>
    <mergeCell ref="S107:V108"/>
    <mergeCell ref="G108:K108"/>
    <mergeCell ref="L108:N108"/>
    <mergeCell ref="A105:F108"/>
    <mergeCell ref="G105:K105"/>
    <mergeCell ref="L105:N105"/>
    <mergeCell ref="O105:R106"/>
    <mergeCell ref="W105:Y108"/>
    <mergeCell ref="Z105:AB108"/>
    <mergeCell ref="G103:I103"/>
    <mergeCell ref="J103:M103"/>
    <mergeCell ref="N103:O103"/>
    <mergeCell ref="P103:R103"/>
    <mergeCell ref="G104:I104"/>
    <mergeCell ref="J104:M104"/>
    <mergeCell ref="N104:O104"/>
    <mergeCell ref="P104:R104"/>
    <mergeCell ref="T95:U95"/>
    <mergeCell ref="A96:F97"/>
    <mergeCell ref="G96:I96"/>
    <mergeCell ref="J96:M96"/>
    <mergeCell ref="N96:O96"/>
    <mergeCell ref="P96:R96"/>
    <mergeCell ref="S96:V104"/>
    <mergeCell ref="G97:I97"/>
    <mergeCell ref="J97:M97"/>
    <mergeCell ref="N97:O97"/>
    <mergeCell ref="A93:F95"/>
    <mergeCell ref="G93:I93"/>
    <mergeCell ref="J93:M93"/>
    <mergeCell ref="N93:O93"/>
    <mergeCell ref="P93:R93"/>
    <mergeCell ref="G94:I94"/>
    <mergeCell ref="J94:M94"/>
    <mergeCell ref="N94:O94"/>
    <mergeCell ref="P94:R94"/>
    <mergeCell ref="P101:R101"/>
    <mergeCell ref="G102:I102"/>
    <mergeCell ref="J102:M102"/>
    <mergeCell ref="P102:R102"/>
    <mergeCell ref="A99:F104"/>
    <mergeCell ref="G99:I99"/>
    <mergeCell ref="J99:M99"/>
    <mergeCell ref="N99:O99"/>
    <mergeCell ref="P99:R99"/>
    <mergeCell ref="G100:I100"/>
    <mergeCell ref="J100:M100"/>
    <mergeCell ref="N100:O100"/>
    <mergeCell ref="P100:R100"/>
    <mergeCell ref="G92:I92"/>
    <mergeCell ref="J92:M92"/>
    <mergeCell ref="N92:O92"/>
    <mergeCell ref="P92:R92"/>
    <mergeCell ref="S92:V94"/>
    <mergeCell ref="W92:Y104"/>
    <mergeCell ref="G95:I95"/>
    <mergeCell ref="J95:M95"/>
    <mergeCell ref="N95:O95"/>
    <mergeCell ref="P95:R95"/>
    <mergeCell ref="J101:M101"/>
    <mergeCell ref="N101:O101"/>
    <mergeCell ref="W83:Y91"/>
    <mergeCell ref="G84:I84"/>
    <mergeCell ref="J84:M84"/>
    <mergeCell ref="N84:O84"/>
    <mergeCell ref="P84:R84"/>
    <mergeCell ref="G85:I85"/>
    <mergeCell ref="J85:M85"/>
    <mergeCell ref="N85:O85"/>
    <mergeCell ref="G90:I90"/>
    <mergeCell ref="J90:M90"/>
    <mergeCell ref="N90:O90"/>
    <mergeCell ref="P90:R90"/>
    <mergeCell ref="G91:I91"/>
    <mergeCell ref="J91:M91"/>
    <mergeCell ref="N91:O91"/>
    <mergeCell ref="P91:R91"/>
    <mergeCell ref="G87:I87"/>
    <mergeCell ref="J87:M87"/>
    <mergeCell ref="N87:O87"/>
    <mergeCell ref="P87:R87"/>
    <mergeCell ref="A87:F87"/>
    <mergeCell ref="A88:F91"/>
    <mergeCell ref="N73:O73"/>
    <mergeCell ref="P73:R73"/>
    <mergeCell ref="T73:U73"/>
    <mergeCell ref="S70:V72"/>
    <mergeCell ref="J78:M78"/>
    <mergeCell ref="N78:O78"/>
    <mergeCell ref="P78:R78"/>
    <mergeCell ref="G79:I79"/>
    <mergeCell ref="J79:M79"/>
    <mergeCell ref="N79:O79"/>
    <mergeCell ref="P79:R79"/>
    <mergeCell ref="A76:F76"/>
    <mergeCell ref="G76:I76"/>
    <mergeCell ref="J76:M76"/>
    <mergeCell ref="N76:O76"/>
    <mergeCell ref="P76:R76"/>
    <mergeCell ref="A77:F82"/>
    <mergeCell ref="G77:I77"/>
    <mergeCell ref="J77:M77"/>
    <mergeCell ref="G88:I88"/>
    <mergeCell ref="J88:M88"/>
    <mergeCell ref="N88:O88"/>
    <mergeCell ref="P88:R88"/>
    <mergeCell ref="A83:F86"/>
    <mergeCell ref="G83:I83"/>
    <mergeCell ref="J83:M83"/>
    <mergeCell ref="N83:O83"/>
    <mergeCell ref="P83:R83"/>
    <mergeCell ref="P85:R85"/>
    <mergeCell ref="G80:I80"/>
    <mergeCell ref="W70:Y82"/>
    <mergeCell ref="G71:I71"/>
    <mergeCell ref="J71:M71"/>
    <mergeCell ref="N71:O71"/>
    <mergeCell ref="P71:R71"/>
    <mergeCell ref="G72:I72"/>
    <mergeCell ref="J72:M72"/>
    <mergeCell ref="N72:O72"/>
    <mergeCell ref="S67:V69"/>
    <mergeCell ref="G68:J68"/>
    <mergeCell ref="K68:M68"/>
    <mergeCell ref="G69:J69"/>
    <mergeCell ref="K69:M69"/>
    <mergeCell ref="T85:U85"/>
    <mergeCell ref="G86:I86"/>
    <mergeCell ref="J86:M86"/>
    <mergeCell ref="N86:O86"/>
    <mergeCell ref="P86:R86"/>
    <mergeCell ref="S86:V91"/>
    <mergeCell ref="G89:I89"/>
    <mergeCell ref="J89:M89"/>
    <mergeCell ref="N89:O89"/>
    <mergeCell ref="P89:R89"/>
    <mergeCell ref="S83:V84"/>
    <mergeCell ref="J80:M80"/>
    <mergeCell ref="N80:O80"/>
    <mergeCell ref="P80:R80"/>
    <mergeCell ref="G81:I81"/>
    <mergeCell ref="J81:M81"/>
    <mergeCell ref="N81:O81"/>
    <mergeCell ref="P81:R81"/>
    <mergeCell ref="A70:F75"/>
    <mergeCell ref="G70:I70"/>
    <mergeCell ref="J70:M70"/>
    <mergeCell ref="N70:O70"/>
    <mergeCell ref="P70:R70"/>
    <mergeCell ref="G74:I74"/>
    <mergeCell ref="J74:M74"/>
    <mergeCell ref="N74:O74"/>
    <mergeCell ref="P74:R74"/>
    <mergeCell ref="S74:V82"/>
    <mergeCell ref="G75:I75"/>
    <mergeCell ref="J75:M75"/>
    <mergeCell ref="N75:O75"/>
    <mergeCell ref="P75:R75"/>
    <mergeCell ref="G78:I78"/>
    <mergeCell ref="P72:R72"/>
    <mergeCell ref="G73:I73"/>
    <mergeCell ref="J73:M73"/>
    <mergeCell ref="N77:O77"/>
    <mergeCell ref="P77:R77"/>
    <mergeCell ref="G82:I82"/>
    <mergeCell ref="J82:M82"/>
    <mergeCell ref="N82:O82"/>
    <mergeCell ref="P82:R82"/>
    <mergeCell ref="S64:V65"/>
    <mergeCell ref="W64:Y69"/>
    <mergeCell ref="Z64:AB69"/>
    <mergeCell ref="G65:J65"/>
    <mergeCell ref="K65:M65"/>
    <mergeCell ref="G66:J66"/>
    <mergeCell ref="K66:M66"/>
    <mergeCell ref="T66:U66"/>
    <mergeCell ref="G67:J67"/>
    <mergeCell ref="K67:M67"/>
    <mergeCell ref="G62:R62"/>
    <mergeCell ref="G63:R63"/>
    <mergeCell ref="A64:F69"/>
    <mergeCell ref="G64:J64"/>
    <mergeCell ref="K64:M64"/>
    <mergeCell ref="N64:R69"/>
    <mergeCell ref="Z45:AB63"/>
    <mergeCell ref="A46:F63"/>
    <mergeCell ref="G46:R46"/>
    <mergeCell ref="H47:M49"/>
    <mergeCell ref="O48:P48"/>
    <mergeCell ref="H51:M53"/>
    <mergeCell ref="O52:P52"/>
    <mergeCell ref="T53:U53"/>
    <mergeCell ref="G54:R54"/>
    <mergeCell ref="S54:V63"/>
    <mergeCell ref="G45:R45"/>
    <mergeCell ref="S45:V52"/>
    <mergeCell ref="W45:Y63"/>
    <mergeCell ref="H55:M57"/>
    <mergeCell ref="O56:P56"/>
    <mergeCell ref="H59:M61"/>
    <mergeCell ref="O60:P60"/>
    <mergeCell ref="Z32:AB44"/>
    <mergeCell ref="G33:R35"/>
    <mergeCell ref="T33:U33"/>
    <mergeCell ref="A34:F35"/>
    <mergeCell ref="A36:F38"/>
    <mergeCell ref="G36:R38"/>
    <mergeCell ref="T37:U37"/>
    <mergeCell ref="A39:F41"/>
    <mergeCell ref="G39:R41"/>
    <mergeCell ref="T40:U40"/>
    <mergeCell ref="A30:V30"/>
    <mergeCell ref="A31:R31"/>
    <mergeCell ref="S31:V31"/>
    <mergeCell ref="W31:Y31"/>
    <mergeCell ref="Z31:AB31"/>
    <mergeCell ref="A32:F33"/>
    <mergeCell ref="G32:H32"/>
    <mergeCell ref="I32:K32"/>
    <mergeCell ref="L32:R32"/>
    <mergeCell ref="W32:Y44"/>
    <mergeCell ref="W26:Y26"/>
    <mergeCell ref="Z26:AB26"/>
    <mergeCell ref="A27:F29"/>
    <mergeCell ref="G27:I27"/>
    <mergeCell ref="J27:L27"/>
    <mergeCell ref="M27:R27"/>
    <mergeCell ref="W27:Y29"/>
    <mergeCell ref="Z27:AB29"/>
    <mergeCell ref="G28:R29"/>
    <mergeCell ref="T28:U28"/>
    <mergeCell ref="A42:F44"/>
    <mergeCell ref="G42:R44"/>
    <mergeCell ref="T43:U43"/>
    <mergeCell ref="K23:N23"/>
    <mergeCell ref="O23:R23"/>
    <mergeCell ref="G24:R24"/>
    <mergeCell ref="A25:V25"/>
    <mergeCell ref="A26:R26"/>
    <mergeCell ref="S26:V26"/>
    <mergeCell ref="O20:R20"/>
    <mergeCell ref="G21:J21"/>
    <mergeCell ref="K21:N21"/>
    <mergeCell ref="O21:R21"/>
    <mergeCell ref="T21:U21"/>
    <mergeCell ref="G22:J22"/>
    <mergeCell ref="K22:N22"/>
    <mergeCell ref="O22:R22"/>
    <mergeCell ref="S22:V24"/>
    <mergeCell ref="G23:J23"/>
    <mergeCell ref="Z18:AB18"/>
    <mergeCell ref="A19:F24"/>
    <mergeCell ref="G19:I19"/>
    <mergeCell ref="J19:L19"/>
    <mergeCell ref="M19:R19"/>
    <mergeCell ref="S19:V20"/>
    <mergeCell ref="W19:Y24"/>
    <mergeCell ref="Z19:AB24"/>
    <mergeCell ref="G20:J20"/>
    <mergeCell ref="K20:N20"/>
    <mergeCell ref="T15:U15"/>
    <mergeCell ref="S16:V16"/>
    <mergeCell ref="A17:V17"/>
    <mergeCell ref="A18:R18"/>
    <mergeCell ref="S18:V18"/>
    <mergeCell ref="W18:Y18"/>
    <mergeCell ref="A12:V12"/>
    <mergeCell ref="A13:R13"/>
    <mergeCell ref="S13:V13"/>
    <mergeCell ref="W13:Y13"/>
    <mergeCell ref="Z13:AB13"/>
    <mergeCell ref="A14:F16"/>
    <mergeCell ref="G14:R16"/>
    <mergeCell ref="S14:V14"/>
    <mergeCell ref="W14:Y16"/>
    <mergeCell ref="Z14:AB16"/>
    <mergeCell ref="Z9:AB9"/>
    <mergeCell ref="G10:J11"/>
    <mergeCell ref="L10:M10"/>
    <mergeCell ref="S10:V11"/>
    <mergeCell ref="W10:Y11"/>
    <mergeCell ref="Z10:AB11"/>
    <mergeCell ref="K11:N11"/>
    <mergeCell ref="A9:F11"/>
    <mergeCell ref="G9:J9"/>
    <mergeCell ref="K9:N9"/>
    <mergeCell ref="O9:R11"/>
    <mergeCell ref="S9:V9"/>
    <mergeCell ref="W9:Y9"/>
    <mergeCell ref="A6:D7"/>
    <mergeCell ref="E6:I7"/>
    <mergeCell ref="J6:N7"/>
    <mergeCell ref="O6:P7"/>
    <mergeCell ref="Q6:R7"/>
    <mergeCell ref="S6:W7"/>
    <mergeCell ref="X6:AB6"/>
    <mergeCell ref="X7:AB7"/>
    <mergeCell ref="A5:D5"/>
    <mergeCell ref="E5:I5"/>
    <mergeCell ref="J5:N5"/>
    <mergeCell ref="O5:P5"/>
    <mergeCell ref="Q5:R5"/>
    <mergeCell ref="S5:W5"/>
    <mergeCell ref="X3:AB3"/>
    <mergeCell ref="A4:D4"/>
    <mergeCell ref="E4:I4"/>
    <mergeCell ref="J4:N4"/>
    <mergeCell ref="O4:R4"/>
    <mergeCell ref="S4:W4"/>
    <mergeCell ref="X4:AB4"/>
    <mergeCell ref="S1:V1"/>
    <mergeCell ref="W1:Y1"/>
    <mergeCell ref="Z1:AB1"/>
    <mergeCell ref="A2:S2"/>
    <mergeCell ref="U2:AB2"/>
    <mergeCell ref="A3:D3"/>
    <mergeCell ref="E3:I3"/>
    <mergeCell ref="J3:N3"/>
    <mergeCell ref="O3:R3"/>
    <mergeCell ref="S3:W3"/>
    <mergeCell ref="A1:D1"/>
    <mergeCell ref="E1:F1"/>
    <mergeCell ref="G1:I1"/>
    <mergeCell ref="J1:L1"/>
    <mergeCell ref="M1:O1"/>
    <mergeCell ref="P1:R1"/>
    <mergeCell ref="X5:AB5"/>
  </mergeCells>
  <conditionalFormatting sqref="G47:G53">
    <cfRule type="cellIs" dxfId="2363" priority="773" operator="equal">
      <formula>"TRUE"</formula>
    </cfRule>
  </conditionalFormatting>
  <conditionalFormatting sqref="N719:Q719">
    <cfRule type="containsText" dxfId="2362" priority="758" operator="containsText" text="12/31/1916">
      <formula>NOT(ISERROR(SEARCH("12/31/1916",N719)))</formula>
    </cfRule>
    <cfRule type="cellIs" dxfId="2361" priority="777" operator="equal">
      <formula>"DOB not determined"</formula>
    </cfRule>
  </conditionalFormatting>
  <conditionalFormatting sqref="L121:N121">
    <cfRule type="cellIs" dxfId="2360" priority="778" operator="equal">
      <formula>"Not Determined"</formula>
    </cfRule>
  </conditionalFormatting>
  <conditionalFormatting sqref="K68:M68">
    <cfRule type="expression" dxfId="2359" priority="779">
      <formula>K68=30</formula>
    </cfRule>
  </conditionalFormatting>
  <conditionalFormatting sqref="K68:M68">
    <cfRule type="containsText" dxfId="2358" priority="780" operator="containsText" text="#VALUE!">
      <formula>NOT(ISERROR(SEARCH(("#VALUE!"),(K68))))</formula>
    </cfRule>
  </conditionalFormatting>
  <conditionalFormatting sqref="G282 L282">
    <cfRule type="cellIs" dxfId="2357" priority="781" operator="equal">
      <formula>"FALSE"</formula>
    </cfRule>
  </conditionalFormatting>
  <conditionalFormatting sqref="G282 L282">
    <cfRule type="cellIs" dxfId="2356" priority="782" operator="equal">
      <formula>"TRUE"</formula>
    </cfRule>
  </conditionalFormatting>
  <conditionalFormatting sqref="Q123:R123">
    <cfRule type="containsText" dxfId="2355" priority="783" operator="containsText" text="Not">
      <formula>NOT(ISERROR(SEARCH("Not",Q123)))</formula>
    </cfRule>
  </conditionalFormatting>
  <conditionalFormatting sqref="L121:N121">
    <cfRule type="expression" dxfId="2354" priority="784">
      <formula>L121&lt;2</formula>
    </cfRule>
  </conditionalFormatting>
  <conditionalFormatting sqref="Q123:R123">
    <cfRule type="expression" dxfId="2353" priority="785">
      <formula>Q123&lt;31</formula>
    </cfRule>
  </conditionalFormatting>
  <conditionalFormatting sqref="K991:M991">
    <cfRule type="cellIs" dxfId="2352" priority="786" operator="equal">
      <formula>"Input date sent"</formula>
    </cfRule>
  </conditionalFormatting>
  <conditionalFormatting sqref="N71:O82 N93:O104">
    <cfRule type="containsBlanks" dxfId="2351" priority="768">
      <formula>LEN(TRIM(N71))=0</formula>
    </cfRule>
    <cfRule type="cellIs" dxfId="2350" priority="771" operator="lessThan">
      <formula>$K$66</formula>
    </cfRule>
    <cfRule type="cellIs" dxfId="2349" priority="772" operator="greaterThan">
      <formula>$K$68</formula>
    </cfRule>
  </conditionalFormatting>
  <conditionalFormatting sqref="N84:O91">
    <cfRule type="cellIs" dxfId="2348" priority="769" operator="greaterThan">
      <formula>$K$66-1</formula>
    </cfRule>
    <cfRule type="cellIs" dxfId="2347" priority="770" operator="greaterThan">
      <formula>$K$66</formula>
    </cfRule>
  </conditionalFormatting>
  <conditionalFormatting sqref="N71:O82">
    <cfRule type="cellIs" dxfId="2346" priority="767" operator="greaterThan">
      <formula>$L$108</formula>
    </cfRule>
    <cfRule type="containsBlanks" dxfId="2345" priority="787">
      <formula>LEN(TRIM(N71))=0</formula>
    </cfRule>
  </conditionalFormatting>
  <conditionalFormatting sqref="N93:O104">
    <cfRule type="cellIs" dxfId="2344" priority="766" operator="greaterThan">
      <formula>$L$108</formula>
    </cfRule>
  </conditionalFormatting>
  <conditionalFormatting sqref="L122:N122">
    <cfRule type="cellIs" dxfId="2343" priority="765" operator="greaterThan">
      <formula>$Q$122</formula>
    </cfRule>
  </conditionalFormatting>
  <conditionalFormatting sqref="L269:N269">
    <cfRule type="containsBlanks" dxfId="2342" priority="763">
      <formula>LEN(TRIM(L269))=0</formula>
    </cfRule>
    <cfRule type="cellIs" dxfId="2341" priority="764" operator="lessThan">
      <formula>$Q$269</formula>
    </cfRule>
  </conditionalFormatting>
  <conditionalFormatting sqref="Q129:R129">
    <cfRule type="cellIs" dxfId="2340" priority="761" operator="equal">
      <formula>"12/30/3796"</formula>
    </cfRule>
  </conditionalFormatting>
  <conditionalFormatting sqref="Q129:R129">
    <cfRule type="cellIs" dxfId="2339" priority="762" operator="equal">
      <formula>"Not Determined"</formula>
    </cfRule>
  </conditionalFormatting>
  <conditionalFormatting sqref="Q270:R270">
    <cfRule type="expression" dxfId="2338" priority="759">
      <formula>Q270=693596</formula>
    </cfRule>
  </conditionalFormatting>
  <conditionalFormatting sqref="Q270:R270">
    <cfRule type="cellIs" dxfId="2337" priority="760" operator="equal">
      <formula>"Not Determined"</formula>
    </cfRule>
  </conditionalFormatting>
  <conditionalFormatting sqref="S1022:T1022 S1014:T1014 S989:T989 S815:T815 S729:T729 S637:T637 S592:T592 S271:T271 S261:T261 S226:T226 S134:T134 S31:T31 S26:T26 S18:T18 S13:T13">
    <cfRule type="cellIs" dxfId="2336" priority="774" operator="equal">
      <formula>"N/A"</formula>
    </cfRule>
    <cfRule type="cellIs" dxfId="2335" priority="775" operator="equal">
      <formula>100%</formula>
    </cfRule>
    <cfRule type="cellIs" dxfId="2334" priority="776" operator="lessThan">
      <formula>"100%"</formula>
    </cfRule>
  </conditionalFormatting>
  <conditionalFormatting sqref="Q6">
    <cfRule type="containsText" dxfId="2333" priority="755" operator="containsText" text="119">
      <formula>NOT(ISERROR(SEARCH(("119"),(Q6))))</formula>
    </cfRule>
  </conditionalFormatting>
  <conditionalFormatting sqref="D8:F8 J6 I8:J8">
    <cfRule type="containsText" dxfId="2332" priority="756" operator="containsText" text="Reeval">
      <formula>NOT(ISERROR(SEARCH(("Reeval"),(D6))))</formula>
    </cfRule>
  </conditionalFormatting>
  <conditionalFormatting sqref="D8:F8 J6 I8:J8">
    <cfRule type="containsText" dxfId="2331" priority="757" operator="containsText" text="Initial">
      <formula>NOT(ISERROR(SEARCH(("Initial"),(D6))))</formula>
    </cfRule>
  </conditionalFormatting>
  <conditionalFormatting sqref="A5:C5 J3:J4 A6">
    <cfRule type="cellIs" dxfId="2330" priority="754" operator="equal">
      <formula>"Confidential"</formula>
    </cfRule>
  </conditionalFormatting>
  <conditionalFormatting sqref="T15:U15">
    <cfRule type="containsText" dxfId="2329" priority="753" operator="containsText" text="Select">
      <formula>NOT(ISERROR(SEARCH("Select",T15)))</formula>
    </cfRule>
  </conditionalFormatting>
  <conditionalFormatting sqref="T21:U21">
    <cfRule type="containsText" dxfId="2328" priority="752" operator="containsText" text="Select">
      <formula>NOT(ISERROR(SEARCH("Select",T21)))</formula>
    </cfRule>
  </conditionalFormatting>
  <conditionalFormatting sqref="T28:U28">
    <cfRule type="containsText" dxfId="2327" priority="751" operator="containsText" text="Select">
      <formula>NOT(ISERROR(SEARCH("Select",T28)))</formula>
    </cfRule>
  </conditionalFormatting>
  <conditionalFormatting sqref="T37:U37">
    <cfRule type="containsText" dxfId="2326" priority="750" operator="containsText" text="Select">
      <formula>NOT(ISERROR(SEARCH("Select",T37)))</formula>
    </cfRule>
  </conditionalFormatting>
  <conditionalFormatting sqref="T40:U40">
    <cfRule type="containsText" dxfId="2325" priority="749" operator="containsText" text="Select">
      <formula>NOT(ISERROR(SEARCH("Select",T40)))</formula>
    </cfRule>
  </conditionalFormatting>
  <conditionalFormatting sqref="T43:U43">
    <cfRule type="containsText" dxfId="2324" priority="748" operator="containsText" text="Select">
      <formula>NOT(ISERROR(SEARCH("Select",T43)))</formula>
    </cfRule>
  </conditionalFormatting>
  <conditionalFormatting sqref="G55:G61">
    <cfRule type="cellIs" dxfId="2323" priority="747" operator="equal">
      <formula>"TRUE"</formula>
    </cfRule>
  </conditionalFormatting>
  <conditionalFormatting sqref="T53:U53">
    <cfRule type="containsText" dxfId="2322" priority="746" operator="containsText" text="Select">
      <formula>NOT(ISERROR(SEARCH("Select",T53)))</formula>
    </cfRule>
  </conditionalFormatting>
  <conditionalFormatting sqref="O48:P48 O52:P52 O56:P56 O60:P60">
    <cfRule type="containsText" dxfId="2321" priority="745" operator="containsText" text="Select">
      <formula>NOT(ISERROR(SEARCH("Select",O48)))</formula>
    </cfRule>
  </conditionalFormatting>
  <conditionalFormatting sqref="T66:U66">
    <cfRule type="containsText" dxfId="2320" priority="744" operator="containsText" text="Select">
      <formula>NOT(ISERROR(SEARCH("Select",T66)))</formula>
    </cfRule>
  </conditionalFormatting>
  <conditionalFormatting sqref="T73:U73">
    <cfRule type="containsText" dxfId="2319" priority="743" operator="containsText" text="Select">
      <formula>NOT(ISERROR(SEARCH("Select",T73)))</formula>
    </cfRule>
  </conditionalFormatting>
  <conditionalFormatting sqref="T85:U85">
    <cfRule type="containsText" dxfId="2318" priority="742" operator="containsText" text="Select">
      <formula>NOT(ISERROR(SEARCH("Select",T85)))</formula>
    </cfRule>
  </conditionalFormatting>
  <conditionalFormatting sqref="T95:U95">
    <cfRule type="containsText" dxfId="2317" priority="741" operator="containsText" text="Select">
      <formula>NOT(ISERROR(SEARCH("Select",T95)))</formula>
    </cfRule>
  </conditionalFormatting>
  <conditionalFormatting sqref="T106:U106">
    <cfRule type="containsText" dxfId="2316" priority="740" operator="containsText" text="Select">
      <formula>NOT(ISERROR(SEARCH("Select",T106)))</formula>
    </cfRule>
  </conditionalFormatting>
  <conditionalFormatting sqref="T110:U110">
    <cfRule type="containsText" dxfId="2315" priority="739" operator="containsText" text="Select">
      <formula>NOT(ISERROR(SEARCH("Select",T110)))</formula>
    </cfRule>
  </conditionalFormatting>
  <conditionalFormatting sqref="T113:U113">
    <cfRule type="containsText" dxfId="2314" priority="738" operator="containsText" text="Select">
      <formula>NOT(ISERROR(SEARCH("Select",T113)))</formula>
    </cfRule>
  </conditionalFormatting>
  <conditionalFormatting sqref="T116:U116">
    <cfRule type="containsText" dxfId="2313" priority="737" operator="containsText" text="Select">
      <formula>NOT(ISERROR(SEARCH("Select",T116)))</formula>
    </cfRule>
  </conditionalFormatting>
  <conditionalFormatting sqref="T119:U119">
    <cfRule type="containsText" dxfId="2312" priority="736" operator="containsText" text="Select">
      <formula>NOT(ISERROR(SEARCH("Select",T119)))</formula>
    </cfRule>
  </conditionalFormatting>
  <conditionalFormatting sqref="T122:U122">
    <cfRule type="containsText" dxfId="2311" priority="735" operator="containsText" text="Select">
      <formula>NOT(ISERROR(SEARCH("Select",T122)))</formula>
    </cfRule>
  </conditionalFormatting>
  <conditionalFormatting sqref="T125:U125">
    <cfRule type="containsText" dxfId="2310" priority="734" operator="containsText" text="Select">
      <formula>NOT(ISERROR(SEARCH("Select",T125)))</formula>
    </cfRule>
  </conditionalFormatting>
  <conditionalFormatting sqref="T128:U128">
    <cfRule type="containsText" dxfId="2309" priority="733" operator="containsText" text="Select">
      <formula>NOT(ISERROR(SEARCH("Select",T128)))</formula>
    </cfRule>
  </conditionalFormatting>
  <conditionalFormatting sqref="T131:U131">
    <cfRule type="containsText" dxfId="2308" priority="732" operator="containsText" text="Select">
      <formula>NOT(ISERROR(SEARCH("Select",T131)))</formula>
    </cfRule>
  </conditionalFormatting>
  <conditionalFormatting sqref="T138:U138">
    <cfRule type="containsText" dxfId="2307" priority="731" operator="containsText" text="Select">
      <formula>NOT(ISERROR(SEARCH("Select",T138)))</formula>
    </cfRule>
  </conditionalFormatting>
  <conditionalFormatting sqref="M145:N145">
    <cfRule type="containsText" dxfId="2306" priority="730" operator="containsText" text="Select">
      <formula>NOT(ISERROR(SEARCH("Select",M145)))</formula>
    </cfRule>
  </conditionalFormatting>
  <conditionalFormatting sqref="M149:N149">
    <cfRule type="containsText" dxfId="2305" priority="729" operator="containsText" text="Select">
      <formula>NOT(ISERROR(SEARCH("Select",M149)))</formula>
    </cfRule>
  </conditionalFormatting>
  <conditionalFormatting sqref="M153:N153">
    <cfRule type="containsText" dxfId="2304" priority="728" operator="containsText" text="Select">
      <formula>NOT(ISERROR(SEARCH("Select",M153)))</formula>
    </cfRule>
  </conditionalFormatting>
  <conditionalFormatting sqref="M157:N157">
    <cfRule type="containsText" dxfId="2303" priority="727" operator="containsText" text="Select">
      <formula>NOT(ISERROR(SEARCH("Select",M157)))</formula>
    </cfRule>
  </conditionalFormatting>
  <conditionalFormatting sqref="M161:N161">
    <cfRule type="containsText" dxfId="2302" priority="726" operator="containsText" text="Select">
      <formula>NOT(ISERROR(SEARCH("Select",M161)))</formula>
    </cfRule>
  </conditionalFormatting>
  <conditionalFormatting sqref="M165:N165">
    <cfRule type="containsText" dxfId="2301" priority="725" operator="containsText" text="Select">
      <formula>NOT(ISERROR(SEARCH("Select",M165)))</formula>
    </cfRule>
  </conditionalFormatting>
  <conditionalFormatting sqref="M169:N169">
    <cfRule type="containsText" dxfId="2300" priority="724" operator="containsText" text="Select">
      <formula>NOT(ISERROR(SEARCH("Select",M169)))</formula>
    </cfRule>
  </conditionalFormatting>
  <conditionalFormatting sqref="M173:N173">
    <cfRule type="containsText" dxfId="2299" priority="723" operator="containsText" text="Select">
      <formula>NOT(ISERROR(SEARCH("Select",M173)))</formula>
    </cfRule>
  </conditionalFormatting>
  <conditionalFormatting sqref="M177:N177">
    <cfRule type="containsText" dxfId="2298" priority="722" operator="containsText" text="Select">
      <formula>NOT(ISERROR(SEARCH("Select",M177)))</formula>
    </cfRule>
  </conditionalFormatting>
  <conditionalFormatting sqref="M181:N181">
    <cfRule type="containsText" dxfId="2297" priority="721" operator="containsText" text="Select">
      <formula>NOT(ISERROR(SEARCH("Select",M181)))</formula>
    </cfRule>
  </conditionalFormatting>
  <conditionalFormatting sqref="M189:N189">
    <cfRule type="containsText" dxfId="2296" priority="720" operator="containsText" text="Select">
      <formula>NOT(ISERROR(SEARCH("Select",M189)))</formula>
    </cfRule>
  </conditionalFormatting>
  <conditionalFormatting sqref="M193:N193">
    <cfRule type="containsText" dxfId="2295" priority="719" operator="containsText" text="Select">
      <formula>NOT(ISERROR(SEARCH("Select",M193)))</formula>
    </cfRule>
  </conditionalFormatting>
  <conditionalFormatting sqref="M197:N197">
    <cfRule type="containsText" dxfId="2294" priority="718" operator="containsText" text="Select">
      <formula>NOT(ISERROR(SEARCH("Select",M197)))</formula>
    </cfRule>
  </conditionalFormatting>
  <conditionalFormatting sqref="M201:N201">
    <cfRule type="containsText" dxfId="2293" priority="717" operator="containsText" text="Select">
      <formula>NOT(ISERROR(SEARCH("Select",M201)))</formula>
    </cfRule>
  </conditionalFormatting>
  <conditionalFormatting sqref="M205:N205">
    <cfRule type="containsText" dxfId="2292" priority="716" operator="containsText" text="Select">
      <formula>NOT(ISERROR(SEARCH("Select",M205)))</formula>
    </cfRule>
  </conditionalFormatting>
  <conditionalFormatting sqref="M209:N209">
    <cfRule type="containsText" dxfId="2291" priority="715" operator="containsText" text="Select">
      <formula>NOT(ISERROR(SEARCH("Select",M209)))</formula>
    </cfRule>
  </conditionalFormatting>
  <conditionalFormatting sqref="I217:J217">
    <cfRule type="containsText" dxfId="2290" priority="714" operator="containsText" text="Select">
      <formula>NOT(ISERROR(SEARCH("Select",I217)))</formula>
    </cfRule>
  </conditionalFormatting>
  <conditionalFormatting sqref="O222:P222">
    <cfRule type="containsText" dxfId="2289" priority="713" operator="containsText" text="Select">
      <formula>NOT(ISERROR(SEARCH("Select",O222)))</formula>
    </cfRule>
  </conditionalFormatting>
  <conditionalFormatting sqref="I222:J222">
    <cfRule type="containsText" dxfId="2288" priority="711" operator="containsText" text="Select">
      <formula>NOT(ISERROR(SEARCH("Select",I222)))</formula>
    </cfRule>
  </conditionalFormatting>
  <conditionalFormatting sqref="O217:P217">
    <cfRule type="containsText" dxfId="2287" priority="712" operator="containsText" text="Select">
      <formula>NOT(ISERROR(SEARCH("Select",O217)))</formula>
    </cfRule>
  </conditionalFormatting>
  <conditionalFormatting sqref="I217:J217 O217:P217 O222:P222 I222:J222">
    <cfRule type="containsText" dxfId="2286" priority="710" operator="containsText" text="No">
      <formula>NOT(ISERROR(SEARCH("No",I217)))</formula>
    </cfRule>
  </conditionalFormatting>
  <conditionalFormatting sqref="I237:J237">
    <cfRule type="containsText" dxfId="2285" priority="709" operator="containsText" text="Select">
      <formula>NOT(ISERROR(SEARCH("Select",I237)))</formula>
    </cfRule>
  </conditionalFormatting>
  <conditionalFormatting sqref="O242:P242">
    <cfRule type="containsText" dxfId="2284" priority="708" operator="containsText" text="Select">
      <formula>NOT(ISERROR(SEARCH("Select",O242)))</formula>
    </cfRule>
  </conditionalFormatting>
  <conditionalFormatting sqref="I242:J242">
    <cfRule type="containsText" dxfId="2283" priority="706" operator="containsText" text="Select">
      <formula>NOT(ISERROR(SEARCH("Select",I242)))</formula>
    </cfRule>
  </conditionalFormatting>
  <conditionalFormatting sqref="O237:P237">
    <cfRule type="containsText" dxfId="2282" priority="707" operator="containsText" text="Select">
      <formula>NOT(ISERROR(SEARCH("Select",O237)))</formula>
    </cfRule>
  </conditionalFormatting>
  <conditionalFormatting sqref="N251:Q251">
    <cfRule type="containsText" dxfId="2281" priority="705" operator="containsText" text="list here">
      <formula>NOT(ISERROR(SEARCH("list here",N251)))</formula>
    </cfRule>
  </conditionalFormatting>
  <conditionalFormatting sqref="O252:P252 I252:J252 O247:P247 I247:J247 O242:P242 I242:J242 O237:P237">
    <cfRule type="containsText" dxfId="2280" priority="704" operator="containsText" text="Select">
      <formula>NOT(ISERROR(SEARCH("Select",I237)))</formula>
    </cfRule>
  </conditionalFormatting>
  <conditionalFormatting sqref="J283:K283">
    <cfRule type="containsText" dxfId="2279" priority="703" operator="containsText" text="Select">
      <formula>NOT(ISERROR(SEARCH("Select",J283)))</formula>
    </cfRule>
  </conditionalFormatting>
  <conditionalFormatting sqref="P107:Q107">
    <cfRule type="containsText" dxfId="2278" priority="701" operator="containsText" text="No">
      <formula>NOT(ISERROR(SEARCH("No",P107)))</formula>
    </cfRule>
    <cfRule type="containsText" dxfId="2277" priority="702" operator="containsText" text="Select">
      <formula>NOT(ISERROR(SEARCH("Select",P107)))</formula>
    </cfRule>
  </conditionalFormatting>
  <conditionalFormatting sqref="O60:P60 O56:P56 O52:P52 O48:P48">
    <cfRule type="containsText" dxfId="2276" priority="700" operator="containsText" text="No">
      <formula>NOT(ISERROR(SEARCH("No",O48)))</formula>
    </cfRule>
  </conditionalFormatting>
  <conditionalFormatting sqref="I217:J217 O217:P217 I222:J222 O222:P222">
    <cfRule type="containsText" dxfId="2275" priority="699" operator="containsText" text="No">
      <formula>NOT(ISERROR(SEARCH("No",I217)))</formula>
    </cfRule>
  </conditionalFormatting>
  <conditionalFormatting sqref="I237:J237 O237:P237 I242:J242 O242:P242 I247:J247 O247:P247 I252:J252 O252:P252">
    <cfRule type="containsText" dxfId="2274" priority="698" operator="containsText" text="Unexcuse">
      <formula>NOT(ISERROR(SEARCH("Unexcuse",I237)))</formula>
    </cfRule>
  </conditionalFormatting>
  <conditionalFormatting sqref="L10:M10">
    <cfRule type="containsText" dxfId="2273" priority="697" operator="containsText" text="Select">
      <formula>NOT(ISERROR(SEARCH("Select",L10)))</formula>
    </cfRule>
  </conditionalFormatting>
  <conditionalFormatting sqref="L10:M10">
    <cfRule type="containsText" dxfId="2272" priority="696" operator="containsText" text="No">
      <formula>NOT(ISERROR(SEARCH("No",L10)))</formula>
    </cfRule>
  </conditionalFormatting>
  <conditionalFormatting sqref="O292:P292">
    <cfRule type="containsText" dxfId="2271" priority="694" operator="containsText" text="Select">
      <formula>NOT(ISERROR(SEARCH("Select",O292)))</formula>
    </cfRule>
  </conditionalFormatting>
  <conditionalFormatting sqref="N570:O570">
    <cfRule type="containsText" dxfId="2270" priority="690" operator="containsText" text="Select">
      <formula>NOT(ISERROR(SEARCH("Select",N570)))</formula>
    </cfRule>
  </conditionalFormatting>
  <conditionalFormatting sqref="I607:J607">
    <cfRule type="containsText" dxfId="2269" priority="671" operator="containsText" text="Select">
      <formula>NOT(ISERROR(SEARCH("Select",I607)))</formula>
    </cfRule>
  </conditionalFormatting>
  <conditionalFormatting sqref="N574:O574">
    <cfRule type="containsText" dxfId="2268" priority="688" operator="containsText" text="Select">
      <formula>NOT(ISERROR(SEARCH("Select",N574)))</formula>
    </cfRule>
  </conditionalFormatting>
  <conditionalFormatting sqref="O292:P292 J283:K283">
    <cfRule type="containsText" dxfId="2267" priority="695" operator="containsText" text="No">
      <formula>NOT(ISERROR(SEARCH("No",J283)))</formula>
    </cfRule>
  </conditionalFormatting>
  <conditionalFormatting sqref="I423:J423">
    <cfRule type="containsText" dxfId="2266" priority="365" operator="containsText" text="Select">
      <formula>NOT(ISERROR(SEARCH("Select",I423)))</formula>
    </cfRule>
  </conditionalFormatting>
  <conditionalFormatting sqref="I347:J347">
    <cfRule type="containsText" dxfId="2265" priority="488" operator="containsText" text="No">
      <formula>NOT(ISERROR(SEARCH("No",I347)))</formula>
    </cfRule>
  </conditionalFormatting>
  <conditionalFormatting sqref="O401:P402">
    <cfRule type="containsText" dxfId="2264" priority="390" operator="containsText" text="Select">
      <formula>NOT(ISERROR(SEARCH("Select",O401)))</formula>
    </cfRule>
  </conditionalFormatting>
  <conditionalFormatting sqref="O401:P402">
    <cfRule type="containsText" dxfId="2263" priority="389" operator="containsText" text="No">
      <formula>NOT(ISERROR(SEARCH("No",O401)))</formula>
    </cfRule>
  </conditionalFormatting>
  <conditionalFormatting sqref="N385:O385">
    <cfRule type="containsText" dxfId="2262" priority="415" operator="containsText" text="Select">
      <formula>NOT(ISERROR(SEARCH("Select",N385)))</formula>
    </cfRule>
  </conditionalFormatting>
  <conditionalFormatting sqref="N385:O385">
    <cfRule type="containsText" dxfId="2261" priority="414" operator="containsText" text="No">
      <formula>NOT(ISERROR(SEARCH("No",N385)))</formula>
    </cfRule>
  </conditionalFormatting>
  <conditionalFormatting sqref="J363:K364 J368:K371">
    <cfRule type="containsText" dxfId="2260" priority="463" operator="containsText" text="No">
      <formula>NOT(ISERROR(SEARCH("No",J363)))</formula>
    </cfRule>
  </conditionalFormatting>
  <conditionalFormatting sqref="I362:J362">
    <cfRule type="containsText" dxfId="2259" priority="462" operator="containsText" text="Select">
      <formula>NOT(ISERROR(SEARCH("Select",I362)))</formula>
    </cfRule>
  </conditionalFormatting>
  <conditionalFormatting sqref="I423:J423">
    <cfRule type="containsText" dxfId="2258" priority="364" operator="containsText" text="No">
      <formula>NOT(ISERROR(SEARCH("No",I423)))</formula>
    </cfRule>
  </conditionalFormatting>
  <conditionalFormatting sqref="O340:P340">
    <cfRule type="containsText" dxfId="2257" priority="487" operator="containsText" text="Select">
      <formula>NOT(ISERROR(SEARCH("Select",O340)))</formula>
    </cfRule>
  </conditionalFormatting>
  <conditionalFormatting sqref="O325:P326">
    <cfRule type="containsText" dxfId="2256" priority="513" operator="containsText" text="No">
      <formula>NOT(ISERROR(SEARCH("No",O325)))</formula>
    </cfRule>
  </conditionalFormatting>
  <conditionalFormatting sqref="N324:O324">
    <cfRule type="containsText" dxfId="2255" priority="512" operator="containsText" text="Select">
      <formula>NOT(ISERROR(SEARCH("Select",N324)))</formula>
    </cfRule>
  </conditionalFormatting>
  <conditionalFormatting sqref="N309:O309">
    <cfRule type="containsText" dxfId="2254" priority="538" operator="containsText" text="No">
      <formula>NOT(ISERROR(SEARCH("No",N309)))</formula>
    </cfRule>
  </conditionalFormatting>
  <conditionalFormatting sqref="O314:P314">
    <cfRule type="containsText" dxfId="2253" priority="537" operator="containsText" text="Select">
      <formula>NOT(ISERROR(SEARCH("Select",O314)))</formula>
    </cfRule>
  </conditionalFormatting>
  <conditionalFormatting sqref="J302:K302">
    <cfRule type="containsText" dxfId="2252" priority="562" operator="containsText" text="Select">
      <formula>NOT(ISERROR(SEARCH("Select",J302)))</formula>
    </cfRule>
  </conditionalFormatting>
  <conditionalFormatting sqref="I282:J282">
    <cfRule type="containsText" dxfId="2251" priority="590" operator="containsText" text="Select">
      <formula>NOT(ISERROR(SEARCH("Select",I282)))</formula>
    </cfRule>
  </conditionalFormatting>
  <conditionalFormatting sqref="I282:J282">
    <cfRule type="containsText" dxfId="2250" priority="589" operator="containsText" text="No">
      <formula>NOT(ISERROR(SEARCH("No",I282)))</formula>
    </cfRule>
  </conditionalFormatting>
  <conditionalFormatting sqref="N566:O566">
    <cfRule type="containsText" dxfId="2249" priority="692" operator="containsText" text="Select">
      <formula>NOT(ISERROR(SEARCH("Select",N566)))</formula>
    </cfRule>
  </conditionalFormatting>
  <conditionalFormatting sqref="N566:O566">
    <cfRule type="containsText" dxfId="2248" priority="693" operator="containsText" text="No">
      <formula>NOT(ISERROR(SEARCH("No",N566)))</formula>
    </cfRule>
  </conditionalFormatting>
  <conditionalFormatting sqref="N570:O570">
    <cfRule type="containsText" dxfId="2247" priority="691" operator="containsText" text="No">
      <formula>NOT(ISERROR(SEARCH("No",N570)))</formula>
    </cfRule>
  </conditionalFormatting>
  <conditionalFormatting sqref="N574:O574">
    <cfRule type="containsText" dxfId="2246" priority="689" operator="containsText" text="No">
      <formula>NOT(ISERROR(SEARCH("No",N574)))</formula>
    </cfRule>
  </conditionalFormatting>
  <conditionalFormatting sqref="N584:O584">
    <cfRule type="containsText" dxfId="2245" priority="684" operator="containsText" text="Select">
      <formula>NOT(ISERROR(SEARCH("Select",N584)))</formula>
    </cfRule>
  </conditionalFormatting>
  <conditionalFormatting sqref="N588:O588">
    <cfRule type="containsText" dxfId="2244" priority="682" operator="containsText" text="Select">
      <formula>NOT(ISERROR(SEARCH("Select",N588)))</formula>
    </cfRule>
  </conditionalFormatting>
  <conditionalFormatting sqref="N580:O580">
    <cfRule type="containsText" dxfId="2243" priority="686" operator="containsText" text="Select">
      <formula>NOT(ISERROR(SEARCH("Select",N580)))</formula>
    </cfRule>
  </conditionalFormatting>
  <conditionalFormatting sqref="N580:O580">
    <cfRule type="containsText" dxfId="2242" priority="687" operator="containsText" text="No">
      <formula>NOT(ISERROR(SEARCH("No",N580)))</formula>
    </cfRule>
  </conditionalFormatting>
  <conditionalFormatting sqref="N584:O584">
    <cfRule type="containsText" dxfId="2241" priority="685" operator="containsText" text="No">
      <formula>NOT(ISERROR(SEARCH("No",N584)))</formula>
    </cfRule>
  </conditionalFormatting>
  <conditionalFormatting sqref="N588:O588">
    <cfRule type="containsText" dxfId="2240" priority="683" operator="containsText" text="No">
      <formula>NOT(ISERROR(SEARCH("No",N588)))</formula>
    </cfRule>
  </conditionalFormatting>
  <conditionalFormatting sqref="I597:J597">
    <cfRule type="containsText" dxfId="2239" priority="681" operator="containsText" text="Select">
      <formula>NOT(ISERROR(SEARCH("Select",I597)))</formula>
    </cfRule>
  </conditionalFormatting>
  <conditionalFormatting sqref="I597:J597">
    <cfRule type="containsText" dxfId="2238" priority="680" operator="containsText" text="Not Addressed">
      <formula>NOT(ISERROR(SEARCH("Not Addressed",I597)))</formula>
    </cfRule>
  </conditionalFormatting>
  <conditionalFormatting sqref="N607:O607">
    <cfRule type="containsText" dxfId="2237" priority="679" operator="containsText" text="Select">
      <formula>NOT(ISERROR(SEARCH("Select",N607)))</formula>
    </cfRule>
  </conditionalFormatting>
  <conditionalFormatting sqref="N607:O607">
    <cfRule type="containsText" dxfId="2236" priority="678" operator="containsText" text="Not Addressed">
      <formula>NOT(ISERROR(SEARCH("Not Addressed",N607)))</formula>
    </cfRule>
  </conditionalFormatting>
  <conditionalFormatting sqref="N597:O597">
    <cfRule type="containsText" dxfId="2235" priority="677" operator="containsText" text="Select">
      <formula>NOT(ISERROR(SEARCH("Select",N597)))</formula>
    </cfRule>
  </conditionalFormatting>
  <conditionalFormatting sqref="N597:O597">
    <cfRule type="containsText" dxfId="2234" priority="676" operator="containsText" text="Not Addressed">
      <formula>NOT(ISERROR(SEARCH("Not Addressed",N597)))</formula>
    </cfRule>
  </conditionalFormatting>
  <conditionalFormatting sqref="I602:J602">
    <cfRule type="containsText" dxfId="2233" priority="675" operator="containsText" text="Select">
      <formula>NOT(ISERROR(SEARCH("Select",I602)))</formula>
    </cfRule>
  </conditionalFormatting>
  <conditionalFormatting sqref="I602:J602">
    <cfRule type="containsText" dxfId="2232" priority="674" operator="containsText" text="Not Addressed">
      <formula>NOT(ISERROR(SEARCH("Not Addressed",I602)))</formula>
    </cfRule>
  </conditionalFormatting>
  <conditionalFormatting sqref="N602:O602">
    <cfRule type="containsText" dxfId="2231" priority="673" operator="containsText" text="Select">
      <formula>NOT(ISERROR(SEARCH("Select",N602)))</formula>
    </cfRule>
  </conditionalFormatting>
  <conditionalFormatting sqref="N602:O602">
    <cfRule type="containsText" dxfId="2230" priority="672" operator="containsText" text="Not Addressed">
      <formula>NOT(ISERROR(SEARCH("Not Addressed",N602)))</formula>
    </cfRule>
  </conditionalFormatting>
  <conditionalFormatting sqref="I607:J607">
    <cfRule type="containsText" dxfId="2229" priority="670" operator="containsText" text="Not Addressed">
      <formula>NOT(ISERROR(SEARCH("Not Addressed",I607)))</formula>
    </cfRule>
  </conditionalFormatting>
  <conditionalFormatting sqref="I612:J612">
    <cfRule type="containsText" dxfId="2228" priority="669" operator="containsText" text="Select">
      <formula>NOT(ISERROR(SEARCH("Select",I612)))</formula>
    </cfRule>
  </conditionalFormatting>
  <conditionalFormatting sqref="I612:J612">
    <cfRule type="containsText" dxfId="2227" priority="668" operator="containsText" text="Not Addressed">
      <formula>NOT(ISERROR(SEARCH("Not Addressed",I612)))</formula>
    </cfRule>
  </conditionalFormatting>
  <conditionalFormatting sqref="I618:L618">
    <cfRule type="containsText" dxfId="2226" priority="666" operator="containsText" text="Not Addressed">
      <formula>NOT(ISERROR(SEARCH("Not Addressed",I618)))</formula>
    </cfRule>
    <cfRule type="containsText" dxfId="2225" priority="667" operator="containsText" text="Select">
      <formula>NOT(ISERROR(SEARCH("Select",I618)))</formula>
    </cfRule>
  </conditionalFormatting>
  <conditionalFormatting sqref="N624:O624">
    <cfRule type="endsWith" dxfId="2224" priority="663" operator="endsWith" text="Addressed">
      <formula>RIGHT(N624,LEN("Addressed"))="Addressed"</formula>
    </cfRule>
    <cfRule type="containsText" dxfId="2223" priority="664" operator="containsText" text="Select">
      <formula>NOT(ISERROR(SEARCH("Select",N624)))</formula>
    </cfRule>
  </conditionalFormatting>
  <conditionalFormatting sqref="N624:O624">
    <cfRule type="endsWith" dxfId="2222" priority="665" operator="endsWith" text="No">
      <formula>RIGHT(N624,LEN("No"))="No"</formula>
    </cfRule>
  </conditionalFormatting>
  <conditionalFormatting sqref="N632:O632 N628:O628">
    <cfRule type="endsWith" dxfId="2221" priority="660" operator="endsWith" text="Addressed">
      <formula>RIGHT(N628,LEN("Addressed"))="Addressed"</formula>
    </cfRule>
    <cfRule type="containsText" dxfId="2220" priority="661" operator="containsText" text="Select">
      <formula>NOT(ISERROR(SEARCH("Select",N628)))</formula>
    </cfRule>
  </conditionalFormatting>
  <conditionalFormatting sqref="N632:O632 N628:O628">
    <cfRule type="endsWith" dxfId="2219" priority="662" operator="endsWith" text="No">
      <formula>RIGHT(N628,LEN("No"))="No"</formula>
    </cfRule>
  </conditionalFormatting>
  <conditionalFormatting sqref="I645:J645">
    <cfRule type="endsWith" dxfId="2218" priority="657" operator="endsWith" text="No">
      <formula>RIGHT(I645,LEN("No"))="No"</formula>
    </cfRule>
    <cfRule type="containsText" dxfId="2217" priority="659" operator="containsText" text="Select">
      <formula>NOT(ISERROR(SEARCH("Select",I645)))</formula>
    </cfRule>
  </conditionalFormatting>
  <conditionalFormatting sqref="I645:J645">
    <cfRule type="containsText" dxfId="2216" priority="658" operator="containsText" text="Not Addressed">
      <formula>NOT(ISERROR(SEARCH("Not Addressed",I645)))</formula>
    </cfRule>
  </conditionalFormatting>
  <conditionalFormatting sqref="N645:O645">
    <cfRule type="endsWith" dxfId="2215" priority="654" operator="endsWith" text="No">
      <formula>RIGHT(N645,LEN("No"))="No"</formula>
    </cfRule>
    <cfRule type="containsText" dxfId="2214" priority="656" operator="containsText" text="Select">
      <formula>NOT(ISERROR(SEARCH("Select",N645)))</formula>
    </cfRule>
  </conditionalFormatting>
  <conditionalFormatting sqref="N645:O645">
    <cfRule type="containsText" dxfId="2213" priority="655" operator="containsText" text="Not Addressed">
      <formula>NOT(ISERROR(SEARCH("Not Addressed",N645)))</formula>
    </cfRule>
  </conditionalFormatting>
  <conditionalFormatting sqref="I650:J650">
    <cfRule type="endsWith" dxfId="2212" priority="651" operator="endsWith" text="No">
      <formula>RIGHT(I650,LEN("No"))="No"</formula>
    </cfRule>
    <cfRule type="containsText" dxfId="2211" priority="653" operator="containsText" text="Select">
      <formula>NOT(ISERROR(SEARCH("Select",I650)))</formula>
    </cfRule>
  </conditionalFormatting>
  <conditionalFormatting sqref="I650:J650">
    <cfRule type="containsText" dxfId="2210" priority="652" operator="containsText" text="Not Addressed">
      <formula>NOT(ISERROR(SEARCH("Not Addressed",I650)))</formula>
    </cfRule>
  </conditionalFormatting>
  <conditionalFormatting sqref="I660:J660">
    <cfRule type="endsWith" dxfId="2209" priority="648" operator="endsWith" text="No">
      <formula>RIGHT(I660,LEN("No"))="No"</formula>
    </cfRule>
    <cfRule type="containsText" dxfId="2208" priority="650" operator="containsText" text="Select">
      <formula>NOT(ISERROR(SEARCH("Select",I660)))</formula>
    </cfRule>
  </conditionalFormatting>
  <conditionalFormatting sqref="I660:J660">
    <cfRule type="containsText" dxfId="2207" priority="649" operator="containsText" text="Not Addressed">
      <formula>NOT(ISERROR(SEARCH("Not Addressed",I660)))</formula>
    </cfRule>
  </conditionalFormatting>
  <conditionalFormatting sqref="N660:O660">
    <cfRule type="endsWith" dxfId="2206" priority="645" operator="endsWith" text="No">
      <formula>RIGHT(N660,LEN("No"))="No"</formula>
    </cfRule>
    <cfRule type="containsText" dxfId="2205" priority="647" operator="containsText" text="Select">
      <formula>NOT(ISERROR(SEARCH("Select",N660)))</formula>
    </cfRule>
  </conditionalFormatting>
  <conditionalFormatting sqref="N660:O660">
    <cfRule type="containsText" dxfId="2204" priority="646" operator="containsText" text="Not Addressed">
      <formula>NOT(ISERROR(SEARCH("Not Addressed",N660)))</formula>
    </cfRule>
  </conditionalFormatting>
  <conditionalFormatting sqref="I665:J665">
    <cfRule type="endsWith" dxfId="2203" priority="642" operator="endsWith" text="No">
      <formula>RIGHT(I665,LEN("No"))="No"</formula>
    </cfRule>
    <cfRule type="containsText" dxfId="2202" priority="644" operator="containsText" text="Select">
      <formula>NOT(ISERROR(SEARCH("Select",I665)))</formula>
    </cfRule>
  </conditionalFormatting>
  <conditionalFormatting sqref="I665:J665">
    <cfRule type="containsText" dxfId="2201" priority="643" operator="containsText" text="Not Addressed">
      <formula>NOT(ISERROR(SEARCH("Not Addressed",I665)))</formula>
    </cfRule>
  </conditionalFormatting>
  <conditionalFormatting sqref="I676:J676">
    <cfRule type="endsWith" dxfId="2200" priority="639" operator="endsWith" text="No">
      <formula>RIGHT(I676,LEN("No"))="No"</formula>
    </cfRule>
    <cfRule type="containsText" dxfId="2199" priority="641" operator="containsText" text="Select">
      <formula>NOT(ISERROR(SEARCH("Select",I676)))</formula>
    </cfRule>
  </conditionalFormatting>
  <conditionalFormatting sqref="I676:J676">
    <cfRule type="containsText" dxfId="2198" priority="640" operator="containsText" text="Not Addressed">
      <formula>NOT(ISERROR(SEARCH("Not Addressed",I676)))</formula>
    </cfRule>
  </conditionalFormatting>
  <conditionalFormatting sqref="N676:O676">
    <cfRule type="endsWith" dxfId="2197" priority="636" operator="endsWith" text="No">
      <formula>RIGHT(N676,LEN("No"))="No"</formula>
    </cfRule>
    <cfRule type="containsText" dxfId="2196" priority="638" operator="containsText" text="Select">
      <formula>NOT(ISERROR(SEARCH("Select",N676)))</formula>
    </cfRule>
  </conditionalFormatting>
  <conditionalFormatting sqref="N676:O676">
    <cfRule type="containsText" dxfId="2195" priority="637" operator="containsText" text="Not Addressed">
      <formula>NOT(ISERROR(SEARCH("Not Addressed",N676)))</formula>
    </cfRule>
  </conditionalFormatting>
  <conditionalFormatting sqref="I681:J681">
    <cfRule type="endsWith" dxfId="2194" priority="633" operator="endsWith" text="No">
      <formula>RIGHT(I681,LEN("No"))="No"</formula>
    </cfRule>
    <cfRule type="containsText" dxfId="2193" priority="635" operator="containsText" text="Select">
      <formula>NOT(ISERROR(SEARCH("Select",I681)))</formula>
    </cfRule>
  </conditionalFormatting>
  <conditionalFormatting sqref="I681:J681">
    <cfRule type="containsText" dxfId="2192" priority="634" operator="containsText" text="Not Addressed">
      <formula>NOT(ISERROR(SEARCH("Not Addressed",I681)))</formula>
    </cfRule>
  </conditionalFormatting>
  <conditionalFormatting sqref="I688:J688">
    <cfRule type="endsWith" dxfId="2191" priority="630" operator="endsWith" text="No">
      <formula>RIGHT(I688,LEN("No"))="No"</formula>
    </cfRule>
    <cfRule type="containsText" dxfId="2190" priority="632" operator="containsText" text="Select">
      <formula>NOT(ISERROR(SEARCH("Select",I688)))</formula>
    </cfRule>
  </conditionalFormatting>
  <conditionalFormatting sqref="I688:J688">
    <cfRule type="containsText" dxfId="2189" priority="631" operator="containsText" text="Not Addressed">
      <formula>NOT(ISERROR(SEARCH("Not Addressed",I688)))</formula>
    </cfRule>
  </conditionalFormatting>
  <conditionalFormatting sqref="N688:O688">
    <cfRule type="endsWith" dxfId="2188" priority="627" operator="endsWith" text="No">
      <formula>RIGHT(N688,LEN("No"))="No"</formula>
    </cfRule>
    <cfRule type="containsText" dxfId="2187" priority="629" operator="containsText" text="Select">
      <formula>NOT(ISERROR(SEARCH("Select",N688)))</formula>
    </cfRule>
  </conditionalFormatting>
  <conditionalFormatting sqref="N688:O688">
    <cfRule type="containsText" dxfId="2186" priority="628" operator="containsText" text="Not Addressed">
      <formula>NOT(ISERROR(SEARCH("Not Addressed",N688)))</formula>
    </cfRule>
  </conditionalFormatting>
  <conditionalFormatting sqref="I693:J693">
    <cfRule type="endsWith" dxfId="2185" priority="624" operator="endsWith" text="No">
      <formula>RIGHT(I693,LEN("No"))="No"</formula>
    </cfRule>
    <cfRule type="containsText" dxfId="2184" priority="626" operator="containsText" text="Select">
      <formula>NOT(ISERROR(SEARCH("Select",I693)))</formula>
    </cfRule>
  </conditionalFormatting>
  <conditionalFormatting sqref="I693:J693">
    <cfRule type="containsText" dxfId="2183" priority="625" operator="containsText" text="Not Addressed">
      <formula>NOT(ISERROR(SEARCH("Not Addressed",I693)))</formula>
    </cfRule>
  </conditionalFormatting>
  <conditionalFormatting sqref="I700:J700">
    <cfRule type="endsWith" dxfId="2182" priority="621" operator="endsWith" text="No">
      <formula>RIGHT(I700,LEN("No"))="No"</formula>
    </cfRule>
    <cfRule type="containsText" dxfId="2181" priority="623" operator="containsText" text="Select">
      <formula>NOT(ISERROR(SEARCH("Select",I700)))</formula>
    </cfRule>
  </conditionalFormatting>
  <conditionalFormatting sqref="I700:J700">
    <cfRule type="containsText" dxfId="2180" priority="622" operator="containsText" text="Not Addressed">
      <formula>NOT(ISERROR(SEARCH("Not Addressed",I700)))</formula>
    </cfRule>
  </conditionalFormatting>
  <conditionalFormatting sqref="N700:O700">
    <cfRule type="endsWith" dxfId="2179" priority="618" operator="endsWith" text="No">
      <formula>RIGHT(N700,LEN("No"))="No"</formula>
    </cfRule>
    <cfRule type="containsText" dxfId="2178" priority="620" operator="containsText" text="Select">
      <formula>NOT(ISERROR(SEARCH("Select",N700)))</formula>
    </cfRule>
  </conditionalFormatting>
  <conditionalFormatting sqref="N700:O700">
    <cfRule type="containsText" dxfId="2177" priority="619" operator="containsText" text="Not Addressed">
      <formula>NOT(ISERROR(SEARCH("Not Addressed",N700)))</formula>
    </cfRule>
  </conditionalFormatting>
  <conditionalFormatting sqref="I705:J705">
    <cfRule type="endsWith" dxfId="2176" priority="615" operator="endsWith" text="No">
      <formula>RIGHT(I705,LEN("No"))="No"</formula>
    </cfRule>
    <cfRule type="containsText" dxfId="2175" priority="617" operator="containsText" text="Select">
      <formula>NOT(ISERROR(SEARCH("Select",I705)))</formula>
    </cfRule>
  </conditionalFormatting>
  <conditionalFormatting sqref="I705:J705">
    <cfRule type="containsText" dxfId="2174" priority="616" operator="containsText" text="Not Addressed">
      <formula>NOT(ISERROR(SEARCH("Not Addressed",I705)))</formula>
    </cfRule>
  </conditionalFormatting>
  <conditionalFormatting sqref="H711:J711">
    <cfRule type="containsText" dxfId="2173" priority="613" operator="containsText" text="Not Addressed">
      <formula>NOT(ISERROR(SEARCH("Not Addressed",H711)))</formula>
    </cfRule>
    <cfRule type="containsText" dxfId="2172" priority="614" operator="containsText" text="Select">
      <formula>NOT(ISERROR(SEARCH("Select",H711)))</formula>
    </cfRule>
  </conditionalFormatting>
  <conditionalFormatting sqref="K715:M715">
    <cfRule type="endsWith" dxfId="2171" priority="611" operator="endsWith" text="No">
      <formula>RIGHT(K715,LEN("No"))="No"</formula>
    </cfRule>
    <cfRule type="containsText" dxfId="2170" priority="612" operator="containsText" text="Select">
      <formula>NOT(ISERROR(SEARCH("Select",K715)))</formula>
    </cfRule>
  </conditionalFormatting>
  <conditionalFormatting sqref="K258:N258">
    <cfRule type="endsWith" dxfId="2169" priority="609" operator="endsWith" text="No">
      <formula>RIGHT(K258,LEN("No"))="No"</formula>
    </cfRule>
    <cfRule type="containsText" dxfId="2168" priority="610" operator="containsText" text="Select">
      <formula>NOT(ISERROR(SEARCH("Select",K258)))</formula>
    </cfRule>
  </conditionalFormatting>
  <conditionalFormatting sqref="J287:K288 J292:K295">
    <cfRule type="containsText" dxfId="2167" priority="588" operator="containsText" text="Select">
      <formula>NOT(ISERROR(SEARCH("Select",J287)))</formula>
    </cfRule>
  </conditionalFormatting>
  <conditionalFormatting sqref="O291:P291">
    <cfRule type="containsText" dxfId="2166" priority="571" operator="containsText" text="No">
      <formula>NOT(ISERROR(SEARCH("No",O291)))</formula>
    </cfRule>
  </conditionalFormatting>
  <conditionalFormatting sqref="N741:O741 N737:O737 N733:O733">
    <cfRule type="endsWith" dxfId="2165" priority="606" operator="endsWith" text="No">
      <formula>RIGHT(N733,LEN("No"))="No"</formula>
    </cfRule>
    <cfRule type="containsText" dxfId="2164" priority="608" operator="containsText" text="Select">
      <formula>NOT(ISERROR(SEARCH("Select",N733)))</formula>
    </cfRule>
  </conditionalFormatting>
  <conditionalFormatting sqref="N741:O741 N737:O737 N733:O733">
    <cfRule type="containsText" dxfId="2163" priority="607" operator="containsText" text="Not Addressed">
      <formula>NOT(ISERROR(SEARCH("Not Addressed",N733)))</formula>
    </cfRule>
  </conditionalFormatting>
  <conditionalFormatting sqref="N755:O755 N751:O751 N747:O747">
    <cfRule type="endsWith" dxfId="2162" priority="603" operator="endsWith" text="No">
      <formula>RIGHT(N747,LEN("No"))="No"</formula>
    </cfRule>
    <cfRule type="containsText" dxfId="2161" priority="605" operator="containsText" text="Select">
      <formula>NOT(ISERROR(SEARCH("Select",N747)))</formula>
    </cfRule>
  </conditionalFormatting>
  <conditionalFormatting sqref="N755:O755 N751:O751 N747:O747">
    <cfRule type="containsText" dxfId="2160" priority="604" operator="containsText" text="Not Addressed">
      <formula>NOT(ISERROR(SEARCH("Not Addressed",N747)))</formula>
    </cfRule>
  </conditionalFormatting>
  <conditionalFormatting sqref="N769:O769 N765:O765 N761:O761">
    <cfRule type="endsWith" dxfId="2159" priority="600" operator="endsWith" text="No">
      <formula>RIGHT(N761,LEN("No"))="No"</formula>
    </cfRule>
    <cfRule type="containsText" dxfId="2158" priority="602" operator="containsText" text="Select">
      <formula>NOT(ISERROR(SEARCH("Select",N761)))</formula>
    </cfRule>
  </conditionalFormatting>
  <conditionalFormatting sqref="N769:O769 N765:O765 N761:O761">
    <cfRule type="containsText" dxfId="2157" priority="601" operator="containsText" text="Not Addressed">
      <formula>NOT(ISERROR(SEARCH("Not Addressed",N761)))</formula>
    </cfRule>
  </conditionalFormatting>
  <conditionalFormatting sqref="N783:O783 N779:O779 N775:O775">
    <cfRule type="endsWith" dxfId="2156" priority="597" operator="endsWith" text="No">
      <formula>RIGHT(N775,LEN("No"))="No"</formula>
    </cfRule>
    <cfRule type="containsText" dxfId="2155" priority="599" operator="containsText" text="Select">
      <formula>NOT(ISERROR(SEARCH("Select",N775)))</formula>
    </cfRule>
  </conditionalFormatting>
  <conditionalFormatting sqref="N783:O783 N779:O779 N775:O775">
    <cfRule type="containsText" dxfId="2154" priority="598" operator="containsText" text="Not Addressed">
      <formula>NOT(ISERROR(SEARCH("Not Addressed",N775)))</formula>
    </cfRule>
  </conditionalFormatting>
  <conditionalFormatting sqref="N797:O797 N793:O793 N789:O789">
    <cfRule type="endsWith" dxfId="2153" priority="594" operator="endsWith" text="No">
      <formula>RIGHT(N789,LEN("No"))="No"</formula>
    </cfRule>
    <cfRule type="containsText" dxfId="2152" priority="596" operator="containsText" text="Select">
      <formula>NOT(ISERROR(SEARCH("Select",N789)))</formula>
    </cfRule>
  </conditionalFormatting>
  <conditionalFormatting sqref="N797:O797 N793:O793 N789:O789">
    <cfRule type="containsText" dxfId="2151" priority="595" operator="containsText" text="Not Addressed">
      <formula>NOT(ISERROR(SEARCH("Not Addressed",N789)))</formula>
    </cfRule>
  </conditionalFormatting>
  <conditionalFormatting sqref="N811:O812 N807:O807 N803:O803">
    <cfRule type="endsWith" dxfId="2150" priority="591" operator="endsWith" text="No">
      <formula>RIGHT(N803,LEN("No"))="No"</formula>
    </cfRule>
    <cfRule type="containsText" dxfId="2149" priority="593" operator="containsText" text="Select">
      <formula>NOT(ISERROR(SEARCH("Select",N803)))</formula>
    </cfRule>
  </conditionalFormatting>
  <conditionalFormatting sqref="N811:O812 N807:O807 N803:O803">
    <cfRule type="containsText" dxfId="2148" priority="592" operator="containsText" text="Not Addressed">
      <formula>NOT(ISERROR(SEARCH("Not Addressed",N803)))</formula>
    </cfRule>
  </conditionalFormatting>
  <conditionalFormatting sqref="N290:O290">
    <cfRule type="containsText" dxfId="2147" priority="570" operator="containsText" text="Select">
      <formula>NOT(ISERROR(SEARCH("Select",N290)))</formula>
    </cfRule>
  </conditionalFormatting>
  <conditionalFormatting sqref="N290:O290">
    <cfRule type="containsText" dxfId="2146" priority="569" operator="containsText" text="No">
      <formula>NOT(ISERROR(SEARCH("No",N290)))</formula>
    </cfRule>
  </conditionalFormatting>
  <conditionalFormatting sqref="O295:P295">
    <cfRule type="containsText" dxfId="2145" priority="568" operator="containsText" text="Select">
      <formula>NOT(ISERROR(SEARCH("Select",O295)))</formula>
    </cfRule>
  </conditionalFormatting>
  <conditionalFormatting sqref="J287:K288 J292:K295">
    <cfRule type="containsText" dxfId="2144" priority="587" operator="containsText" text="No">
      <formula>NOT(ISERROR(SEARCH("No",J287)))</formula>
    </cfRule>
  </conditionalFormatting>
  <conditionalFormatting sqref="I286:J286">
    <cfRule type="containsText" dxfId="2143" priority="586" operator="containsText" text="Select">
      <formula>NOT(ISERROR(SEARCH("Select",I286)))</formula>
    </cfRule>
  </conditionalFormatting>
  <conditionalFormatting sqref="I286:J286">
    <cfRule type="containsText" dxfId="2142" priority="585" operator="containsText" text="No">
      <formula>NOT(ISERROR(SEARCH("No",I286)))</formula>
    </cfRule>
  </conditionalFormatting>
  <conditionalFormatting sqref="J291:K291">
    <cfRule type="containsText" dxfId="2141" priority="584" operator="containsText" text="Select">
      <formula>NOT(ISERROR(SEARCH("Select",J291)))</formula>
    </cfRule>
  </conditionalFormatting>
  <conditionalFormatting sqref="J291:K291">
    <cfRule type="containsText" dxfId="2140" priority="583" operator="containsText" text="No">
      <formula>NOT(ISERROR(SEARCH("No",J291)))</formula>
    </cfRule>
  </conditionalFormatting>
  <conditionalFormatting sqref="I290:J290">
    <cfRule type="containsText" dxfId="2139" priority="582" operator="containsText" text="Select">
      <formula>NOT(ISERROR(SEARCH("Select",I290)))</formula>
    </cfRule>
  </conditionalFormatting>
  <conditionalFormatting sqref="I290:J290">
    <cfRule type="containsText" dxfId="2138" priority="581" operator="containsText" text="No">
      <formula>NOT(ISERROR(SEARCH("No",I290)))</formula>
    </cfRule>
  </conditionalFormatting>
  <conditionalFormatting sqref="O283:P283">
    <cfRule type="containsText" dxfId="2137" priority="580" operator="containsText" text="Select">
      <formula>NOT(ISERROR(SEARCH("Select",O283)))</formula>
    </cfRule>
  </conditionalFormatting>
  <conditionalFormatting sqref="O283:P283">
    <cfRule type="containsText" dxfId="2136" priority="579" operator="containsText" text="No">
      <formula>NOT(ISERROR(SEARCH("No",O283)))</formula>
    </cfRule>
  </conditionalFormatting>
  <conditionalFormatting sqref="O287:P288">
    <cfRule type="containsText" dxfId="2135" priority="576" operator="containsText" text="Select">
      <formula>NOT(ISERROR(SEARCH("Select",O287)))</formula>
    </cfRule>
  </conditionalFormatting>
  <conditionalFormatting sqref="N282:O282">
    <cfRule type="containsText" dxfId="2134" priority="578" operator="containsText" text="Select">
      <formula>NOT(ISERROR(SEARCH("Select",N282)))</formula>
    </cfRule>
  </conditionalFormatting>
  <conditionalFormatting sqref="N282:O282">
    <cfRule type="containsText" dxfId="2133" priority="577" operator="containsText" text="No">
      <formula>NOT(ISERROR(SEARCH("No",N282)))</formula>
    </cfRule>
  </conditionalFormatting>
  <conditionalFormatting sqref="O287:P288">
    <cfRule type="containsText" dxfId="2132" priority="575" operator="containsText" text="No">
      <formula>NOT(ISERROR(SEARCH("No",O287)))</formula>
    </cfRule>
  </conditionalFormatting>
  <conditionalFormatting sqref="N286:O286">
    <cfRule type="containsText" dxfId="2131" priority="574" operator="containsText" text="Select">
      <formula>NOT(ISERROR(SEARCH("Select",N286)))</formula>
    </cfRule>
  </conditionalFormatting>
  <conditionalFormatting sqref="N286:O286">
    <cfRule type="containsText" dxfId="2130" priority="573" operator="containsText" text="No">
      <formula>NOT(ISERROR(SEARCH("No",N286)))</formula>
    </cfRule>
  </conditionalFormatting>
  <conditionalFormatting sqref="O291:P291">
    <cfRule type="containsText" dxfId="2129" priority="572" operator="containsText" text="Select">
      <formula>NOT(ISERROR(SEARCH("Select",O291)))</formula>
    </cfRule>
  </conditionalFormatting>
  <conditionalFormatting sqref="O310:P310">
    <cfRule type="containsText" dxfId="2128" priority="540" operator="containsText" text="No">
      <formula>NOT(ISERROR(SEARCH("No",O310)))</formula>
    </cfRule>
  </conditionalFormatting>
  <conditionalFormatting sqref="N309:O309">
    <cfRule type="containsText" dxfId="2127" priority="539" operator="containsText" text="Select">
      <formula>NOT(ISERROR(SEARCH("Select",N309)))</formula>
    </cfRule>
  </conditionalFormatting>
  <conditionalFormatting sqref="O295:P295">
    <cfRule type="containsText" dxfId="2126" priority="567" operator="containsText" text="No">
      <formula>NOT(ISERROR(SEARCH("No",O295)))</formula>
    </cfRule>
  </conditionalFormatting>
  <conditionalFormatting sqref="N294:O294">
    <cfRule type="containsText" dxfId="2125" priority="566" operator="containsText" text="Select">
      <formula>NOT(ISERROR(SEARCH("Select",N294)))</formula>
    </cfRule>
  </conditionalFormatting>
  <conditionalFormatting sqref="N294:O294">
    <cfRule type="containsText" dxfId="2124" priority="565" operator="containsText" text="No">
      <formula>NOT(ISERROR(SEARCH("No",N294)))</formula>
    </cfRule>
  </conditionalFormatting>
  <conditionalFormatting sqref="G301 L301">
    <cfRule type="cellIs" dxfId="2123" priority="563" operator="equal">
      <formula>"FALSE"</formula>
    </cfRule>
  </conditionalFormatting>
  <conditionalFormatting sqref="G301 L301">
    <cfRule type="cellIs" dxfId="2122" priority="564" operator="equal">
      <formula>"TRUE"</formula>
    </cfRule>
  </conditionalFormatting>
  <conditionalFormatting sqref="O311:P311">
    <cfRule type="containsText" dxfId="2121" priority="560" operator="containsText" text="Select">
      <formula>NOT(ISERROR(SEARCH("Select",O311)))</formula>
    </cfRule>
  </conditionalFormatting>
  <conditionalFormatting sqref="O311:P311 J302:K302">
    <cfRule type="containsText" dxfId="2120" priority="561" operator="containsText" text="No">
      <formula>NOT(ISERROR(SEARCH("No",J302)))</formula>
    </cfRule>
  </conditionalFormatting>
  <conditionalFormatting sqref="J306:K307 J311:K314">
    <cfRule type="containsText" dxfId="2119" priority="557" operator="containsText" text="Select">
      <formula>NOT(ISERROR(SEARCH("Select",J306)))</formula>
    </cfRule>
  </conditionalFormatting>
  <conditionalFormatting sqref="I301:J301">
    <cfRule type="containsText" dxfId="2118" priority="559" operator="containsText" text="Select">
      <formula>NOT(ISERROR(SEARCH("Select",I301)))</formula>
    </cfRule>
  </conditionalFormatting>
  <conditionalFormatting sqref="O557:P557">
    <cfRule type="containsText" dxfId="2117" priority="137" operator="containsText" text="No">
      <formula>NOT(ISERROR(SEARCH("No",O557)))</formula>
    </cfRule>
  </conditionalFormatting>
  <conditionalFormatting sqref="I301:J301">
    <cfRule type="containsText" dxfId="2116" priority="558" operator="containsText" text="No">
      <formula>NOT(ISERROR(SEARCH("No",I301)))</formula>
    </cfRule>
  </conditionalFormatting>
  <conditionalFormatting sqref="N556:O556">
    <cfRule type="containsText" dxfId="2115" priority="136" operator="containsText" text="Select">
      <formula>NOT(ISERROR(SEARCH("Select",N556)))</formula>
    </cfRule>
  </conditionalFormatting>
  <conditionalFormatting sqref="N556:O556">
    <cfRule type="containsText" dxfId="2114" priority="135" operator="containsText" text="No">
      <formula>NOT(ISERROR(SEARCH("No",N556)))</formula>
    </cfRule>
  </conditionalFormatting>
  <conditionalFormatting sqref="O561:P561">
    <cfRule type="containsText" dxfId="2113" priority="134" operator="containsText" text="Select">
      <formula>NOT(ISERROR(SEARCH("Select",O561)))</formula>
    </cfRule>
  </conditionalFormatting>
  <conditionalFormatting sqref="J306:K307 J311:K314">
    <cfRule type="containsText" dxfId="2112" priority="556" operator="containsText" text="No">
      <formula>NOT(ISERROR(SEARCH("No",J306)))</formula>
    </cfRule>
  </conditionalFormatting>
  <conditionalFormatting sqref="I305:J305">
    <cfRule type="containsText" dxfId="2111" priority="555" operator="containsText" text="Select">
      <formula>NOT(ISERROR(SEARCH("Select",I305)))</formula>
    </cfRule>
  </conditionalFormatting>
  <conditionalFormatting sqref="I305:J305">
    <cfRule type="containsText" dxfId="2110" priority="554" operator="containsText" text="No">
      <formula>NOT(ISERROR(SEARCH("No",I305)))</formula>
    </cfRule>
  </conditionalFormatting>
  <conditionalFormatting sqref="J310:K310">
    <cfRule type="containsText" dxfId="2109" priority="553" operator="containsText" text="Select">
      <formula>NOT(ISERROR(SEARCH("Select",J310)))</formula>
    </cfRule>
  </conditionalFormatting>
  <conditionalFormatting sqref="J310:K310">
    <cfRule type="containsText" dxfId="2108" priority="552" operator="containsText" text="No">
      <formula>NOT(ISERROR(SEARCH("No",J310)))</formula>
    </cfRule>
  </conditionalFormatting>
  <conditionalFormatting sqref="I309:J309">
    <cfRule type="containsText" dxfId="2107" priority="551" operator="containsText" text="Select">
      <formula>NOT(ISERROR(SEARCH("Select",I309)))</formula>
    </cfRule>
  </conditionalFormatting>
  <conditionalFormatting sqref="I309:J309">
    <cfRule type="containsText" dxfId="2106" priority="550" operator="containsText" text="No">
      <formula>NOT(ISERROR(SEARCH("No",I309)))</formula>
    </cfRule>
  </conditionalFormatting>
  <conditionalFormatting sqref="O302:P302">
    <cfRule type="containsText" dxfId="2105" priority="549" operator="containsText" text="Select">
      <formula>NOT(ISERROR(SEARCH("Select",O302)))</formula>
    </cfRule>
  </conditionalFormatting>
  <conditionalFormatting sqref="O302:P302">
    <cfRule type="containsText" dxfId="2104" priority="548" operator="containsText" text="No">
      <formula>NOT(ISERROR(SEARCH("No",O302)))</formula>
    </cfRule>
  </conditionalFormatting>
  <conditionalFormatting sqref="O306:P307">
    <cfRule type="containsText" dxfId="2103" priority="545" operator="containsText" text="Select">
      <formula>NOT(ISERROR(SEARCH("Select",O306)))</formula>
    </cfRule>
  </conditionalFormatting>
  <conditionalFormatting sqref="N301:O301">
    <cfRule type="containsText" dxfId="2102" priority="547" operator="containsText" text="Select">
      <formula>NOT(ISERROR(SEARCH("Select",N301)))</formula>
    </cfRule>
  </conditionalFormatting>
  <conditionalFormatting sqref="N301:O301">
    <cfRule type="containsText" dxfId="2101" priority="546" operator="containsText" text="No">
      <formula>NOT(ISERROR(SEARCH("No",N301)))</formula>
    </cfRule>
  </conditionalFormatting>
  <conditionalFormatting sqref="O306:P307">
    <cfRule type="containsText" dxfId="2100" priority="544" operator="containsText" text="No">
      <formula>NOT(ISERROR(SEARCH("No",O306)))</formula>
    </cfRule>
  </conditionalFormatting>
  <conditionalFormatting sqref="N305:O305">
    <cfRule type="containsText" dxfId="2099" priority="543" operator="containsText" text="Select">
      <formula>NOT(ISERROR(SEARCH("Select",N305)))</formula>
    </cfRule>
  </conditionalFormatting>
  <conditionalFormatting sqref="N305:O305">
    <cfRule type="containsText" dxfId="2098" priority="542" operator="containsText" text="No">
      <formula>NOT(ISERROR(SEARCH("No",N305)))</formula>
    </cfRule>
  </conditionalFormatting>
  <conditionalFormatting sqref="O310:P310">
    <cfRule type="containsText" dxfId="2097" priority="541" operator="containsText" text="Select">
      <formula>NOT(ISERROR(SEARCH("Select",O310)))</formula>
    </cfRule>
  </conditionalFormatting>
  <conditionalFormatting sqref="O314:P314">
    <cfRule type="containsText" dxfId="2096" priority="536" operator="containsText" text="No">
      <formula>NOT(ISERROR(SEARCH("No",O314)))</formula>
    </cfRule>
  </conditionalFormatting>
  <conditionalFormatting sqref="N313:O313">
    <cfRule type="containsText" dxfId="2095" priority="535" operator="containsText" text="Select">
      <formula>NOT(ISERROR(SEARCH("Select",N313)))</formula>
    </cfRule>
  </conditionalFormatting>
  <conditionalFormatting sqref="N313:O313">
    <cfRule type="containsText" dxfId="2094" priority="534" operator="containsText" text="No">
      <formula>NOT(ISERROR(SEARCH("No",N313)))</formula>
    </cfRule>
  </conditionalFormatting>
  <conditionalFormatting sqref="O329:P329">
    <cfRule type="containsText" dxfId="2093" priority="509" operator="containsText" text="No">
      <formula>NOT(ISERROR(SEARCH("No",O329)))</formula>
    </cfRule>
  </conditionalFormatting>
  <conditionalFormatting sqref="N328:O328">
    <cfRule type="containsText" dxfId="2092" priority="508" operator="containsText" text="Select">
      <formula>NOT(ISERROR(SEARCH("Select",N328)))</formula>
    </cfRule>
  </conditionalFormatting>
  <conditionalFormatting sqref="N328:O328">
    <cfRule type="containsText" dxfId="2091" priority="507" operator="containsText" text="No">
      <formula>NOT(ISERROR(SEARCH("No",N328)))</formula>
    </cfRule>
  </conditionalFormatting>
  <conditionalFormatting sqref="O333:P333">
    <cfRule type="containsText" dxfId="2090" priority="506" operator="containsText" text="Select">
      <formula>NOT(ISERROR(SEARCH("Select",O333)))</formula>
    </cfRule>
  </conditionalFormatting>
  <conditionalFormatting sqref="G320 L320">
    <cfRule type="cellIs" dxfId="2089" priority="532" operator="equal">
      <formula>"FALSE"</formula>
    </cfRule>
  </conditionalFormatting>
  <conditionalFormatting sqref="G320 L320">
    <cfRule type="cellIs" dxfId="2088" priority="533" operator="equal">
      <formula>"TRUE"</formula>
    </cfRule>
  </conditionalFormatting>
  <conditionalFormatting sqref="J321:K321">
    <cfRule type="containsText" dxfId="2087" priority="531" operator="containsText" text="Select">
      <formula>NOT(ISERROR(SEARCH("Select",J321)))</formula>
    </cfRule>
  </conditionalFormatting>
  <conditionalFormatting sqref="O330:P330">
    <cfRule type="containsText" dxfId="2086" priority="529" operator="containsText" text="Select">
      <formula>NOT(ISERROR(SEARCH("Select",O330)))</formula>
    </cfRule>
  </conditionalFormatting>
  <conditionalFormatting sqref="O330:P330 J321:K321">
    <cfRule type="containsText" dxfId="2085" priority="530" operator="containsText" text="No">
      <formula>NOT(ISERROR(SEARCH("No",J321)))</formula>
    </cfRule>
  </conditionalFormatting>
  <conditionalFormatting sqref="J325:K326 J330:K333">
    <cfRule type="containsText" dxfId="2084" priority="526" operator="containsText" text="Select">
      <formula>NOT(ISERROR(SEARCH("Select",J325)))</formula>
    </cfRule>
  </conditionalFormatting>
  <conditionalFormatting sqref="I320:J320">
    <cfRule type="containsText" dxfId="2083" priority="528" operator="containsText" text="Select">
      <formula>NOT(ISERROR(SEARCH("Select",I320)))</formula>
    </cfRule>
  </conditionalFormatting>
  <conditionalFormatting sqref="I320:J320">
    <cfRule type="containsText" dxfId="2082" priority="527" operator="containsText" text="No">
      <formula>NOT(ISERROR(SEARCH("No",I320)))</formula>
    </cfRule>
  </conditionalFormatting>
  <conditionalFormatting sqref="J325:K326 J330:K333">
    <cfRule type="containsText" dxfId="2081" priority="525" operator="containsText" text="No">
      <formula>NOT(ISERROR(SEARCH("No",J325)))</formula>
    </cfRule>
  </conditionalFormatting>
  <conditionalFormatting sqref="I324:J324">
    <cfRule type="containsText" dxfId="2080" priority="524" operator="containsText" text="Select">
      <formula>NOT(ISERROR(SEARCH("Select",I324)))</formula>
    </cfRule>
  </conditionalFormatting>
  <conditionalFormatting sqref="I324:J324">
    <cfRule type="containsText" dxfId="2079" priority="523" operator="containsText" text="No">
      <formula>NOT(ISERROR(SEARCH("No",I324)))</formula>
    </cfRule>
  </conditionalFormatting>
  <conditionalFormatting sqref="J329:K329">
    <cfRule type="containsText" dxfId="2078" priority="522" operator="containsText" text="Select">
      <formula>NOT(ISERROR(SEARCH("Select",J329)))</formula>
    </cfRule>
  </conditionalFormatting>
  <conditionalFormatting sqref="J329:K329">
    <cfRule type="containsText" dxfId="2077" priority="521" operator="containsText" text="No">
      <formula>NOT(ISERROR(SEARCH("No",J329)))</formula>
    </cfRule>
  </conditionalFormatting>
  <conditionalFormatting sqref="I328:J328">
    <cfRule type="containsText" dxfId="2076" priority="520" operator="containsText" text="Select">
      <formula>NOT(ISERROR(SEARCH("Select",I328)))</formula>
    </cfRule>
  </conditionalFormatting>
  <conditionalFormatting sqref="I328:J328">
    <cfRule type="containsText" dxfId="2075" priority="519" operator="containsText" text="No">
      <formula>NOT(ISERROR(SEARCH("No",I328)))</formula>
    </cfRule>
  </conditionalFormatting>
  <conditionalFormatting sqref="O321:P321">
    <cfRule type="containsText" dxfId="2074" priority="518" operator="containsText" text="Select">
      <formula>NOT(ISERROR(SEARCH("Select",O321)))</formula>
    </cfRule>
  </conditionalFormatting>
  <conditionalFormatting sqref="O321:P321">
    <cfRule type="containsText" dxfId="2073" priority="517" operator="containsText" text="No">
      <formula>NOT(ISERROR(SEARCH("No",O321)))</formula>
    </cfRule>
  </conditionalFormatting>
  <conditionalFormatting sqref="O325:P326">
    <cfRule type="containsText" dxfId="2072" priority="514" operator="containsText" text="Select">
      <formula>NOT(ISERROR(SEARCH("Select",O325)))</formula>
    </cfRule>
  </conditionalFormatting>
  <conditionalFormatting sqref="N320:O320">
    <cfRule type="containsText" dxfId="2071" priority="516" operator="containsText" text="Select">
      <formula>NOT(ISERROR(SEARCH("Select",N320)))</formula>
    </cfRule>
  </conditionalFormatting>
  <conditionalFormatting sqref="N320:O320">
    <cfRule type="containsText" dxfId="2070" priority="515" operator="containsText" text="No">
      <formula>NOT(ISERROR(SEARCH("No",N320)))</formula>
    </cfRule>
  </conditionalFormatting>
  <conditionalFormatting sqref="N324:O324">
    <cfRule type="containsText" dxfId="2069" priority="511" operator="containsText" text="No">
      <formula>NOT(ISERROR(SEARCH("No",N324)))</formula>
    </cfRule>
  </conditionalFormatting>
  <conditionalFormatting sqref="O329:P329">
    <cfRule type="containsText" dxfId="2068" priority="510" operator="containsText" text="Select">
      <formula>NOT(ISERROR(SEARCH("Select",O329)))</formula>
    </cfRule>
  </conditionalFormatting>
  <conditionalFormatting sqref="O333:P333">
    <cfRule type="containsText" dxfId="2067" priority="505" operator="containsText" text="No">
      <formula>NOT(ISERROR(SEARCH("No",O333)))</formula>
    </cfRule>
  </conditionalFormatting>
  <conditionalFormatting sqref="N332:O332">
    <cfRule type="containsText" dxfId="2066" priority="504" operator="containsText" text="Select">
      <formula>NOT(ISERROR(SEARCH("Select",N332)))</formula>
    </cfRule>
  </conditionalFormatting>
  <conditionalFormatting sqref="N332:O332">
    <cfRule type="containsText" dxfId="2065" priority="503" operator="containsText" text="No">
      <formula>NOT(ISERROR(SEARCH("No",N332)))</formula>
    </cfRule>
  </conditionalFormatting>
  <conditionalFormatting sqref="O348:P348">
    <cfRule type="containsText" dxfId="2064" priority="478" operator="containsText" text="No">
      <formula>NOT(ISERROR(SEARCH("No",O348)))</formula>
    </cfRule>
  </conditionalFormatting>
  <conditionalFormatting sqref="N347:O347">
    <cfRule type="containsText" dxfId="2063" priority="477" operator="containsText" text="Select">
      <formula>NOT(ISERROR(SEARCH("Select",N347)))</formula>
    </cfRule>
  </conditionalFormatting>
  <conditionalFormatting sqref="N347:O347">
    <cfRule type="containsText" dxfId="2062" priority="476" operator="containsText" text="No">
      <formula>NOT(ISERROR(SEARCH("No",N347)))</formula>
    </cfRule>
  </conditionalFormatting>
  <conditionalFormatting sqref="O352:P352">
    <cfRule type="containsText" dxfId="2061" priority="475" operator="containsText" text="Select">
      <formula>NOT(ISERROR(SEARCH("Select",O352)))</formula>
    </cfRule>
  </conditionalFormatting>
  <conditionalFormatting sqref="G339 L339">
    <cfRule type="cellIs" dxfId="2060" priority="501" operator="equal">
      <formula>"FALSE"</formula>
    </cfRule>
  </conditionalFormatting>
  <conditionalFormatting sqref="G339 L339">
    <cfRule type="cellIs" dxfId="2059" priority="502" operator="equal">
      <formula>"TRUE"</formula>
    </cfRule>
  </conditionalFormatting>
  <conditionalFormatting sqref="J340:K340">
    <cfRule type="containsText" dxfId="2058" priority="500" operator="containsText" text="Select">
      <formula>NOT(ISERROR(SEARCH("Select",J340)))</formula>
    </cfRule>
  </conditionalFormatting>
  <conditionalFormatting sqref="O349:P349">
    <cfRule type="containsText" dxfId="2057" priority="498" operator="containsText" text="Select">
      <formula>NOT(ISERROR(SEARCH("Select",O349)))</formula>
    </cfRule>
  </conditionalFormatting>
  <conditionalFormatting sqref="O349:P349 J340:K340">
    <cfRule type="containsText" dxfId="2056" priority="499" operator="containsText" text="No">
      <formula>NOT(ISERROR(SEARCH("No",J340)))</formula>
    </cfRule>
  </conditionalFormatting>
  <conditionalFormatting sqref="J344:K345 J349:K352">
    <cfRule type="containsText" dxfId="2055" priority="495" operator="containsText" text="Select">
      <formula>NOT(ISERROR(SEARCH("Select",J344)))</formula>
    </cfRule>
  </conditionalFormatting>
  <conditionalFormatting sqref="I339:J339">
    <cfRule type="containsText" dxfId="2054" priority="497" operator="containsText" text="Select">
      <formula>NOT(ISERROR(SEARCH("Select",I339)))</formula>
    </cfRule>
  </conditionalFormatting>
  <conditionalFormatting sqref="I339:J339">
    <cfRule type="containsText" dxfId="2053" priority="496" operator="containsText" text="No">
      <formula>NOT(ISERROR(SEARCH("No",I339)))</formula>
    </cfRule>
  </conditionalFormatting>
  <conditionalFormatting sqref="J344:K345 J349:K352">
    <cfRule type="containsText" dxfId="2052" priority="494" operator="containsText" text="No">
      <formula>NOT(ISERROR(SEARCH("No",J344)))</formula>
    </cfRule>
  </conditionalFormatting>
  <conditionalFormatting sqref="I343:J343">
    <cfRule type="containsText" dxfId="2051" priority="493" operator="containsText" text="Select">
      <formula>NOT(ISERROR(SEARCH("Select",I343)))</formula>
    </cfRule>
  </conditionalFormatting>
  <conditionalFormatting sqref="I343:J343">
    <cfRule type="containsText" dxfId="2050" priority="492" operator="containsText" text="No">
      <formula>NOT(ISERROR(SEARCH("No",I343)))</formula>
    </cfRule>
  </conditionalFormatting>
  <conditionalFormatting sqref="J348:K348">
    <cfRule type="containsText" dxfId="2049" priority="491" operator="containsText" text="Select">
      <formula>NOT(ISERROR(SEARCH("Select",J348)))</formula>
    </cfRule>
  </conditionalFormatting>
  <conditionalFormatting sqref="J348:K348">
    <cfRule type="containsText" dxfId="2048" priority="490" operator="containsText" text="No">
      <formula>NOT(ISERROR(SEARCH("No",J348)))</formula>
    </cfRule>
  </conditionalFormatting>
  <conditionalFormatting sqref="I347:J347">
    <cfRule type="containsText" dxfId="2047" priority="489" operator="containsText" text="Select">
      <formula>NOT(ISERROR(SEARCH("Select",I347)))</formula>
    </cfRule>
  </conditionalFormatting>
  <conditionalFormatting sqref="O340:P340">
    <cfRule type="containsText" dxfId="2046" priority="486" operator="containsText" text="No">
      <formula>NOT(ISERROR(SEARCH("No",O340)))</formula>
    </cfRule>
  </conditionalFormatting>
  <conditionalFormatting sqref="O344:P345">
    <cfRule type="containsText" dxfId="2045" priority="483" operator="containsText" text="Select">
      <formula>NOT(ISERROR(SEARCH("Select",O344)))</formula>
    </cfRule>
  </conditionalFormatting>
  <conditionalFormatting sqref="N339:O339">
    <cfRule type="containsText" dxfId="2044" priority="485" operator="containsText" text="Select">
      <formula>NOT(ISERROR(SEARCH("Select",N339)))</formula>
    </cfRule>
  </conditionalFormatting>
  <conditionalFormatting sqref="N339:O339">
    <cfRule type="containsText" dxfId="2043" priority="484" operator="containsText" text="No">
      <formula>NOT(ISERROR(SEARCH("No",N339)))</formula>
    </cfRule>
  </conditionalFormatting>
  <conditionalFormatting sqref="O344:P345">
    <cfRule type="containsText" dxfId="2042" priority="482" operator="containsText" text="No">
      <formula>NOT(ISERROR(SEARCH("No",O344)))</formula>
    </cfRule>
  </conditionalFormatting>
  <conditionalFormatting sqref="N343:O343">
    <cfRule type="containsText" dxfId="2041" priority="481" operator="containsText" text="Select">
      <formula>NOT(ISERROR(SEARCH("Select",N343)))</formula>
    </cfRule>
  </conditionalFormatting>
  <conditionalFormatting sqref="N343:O343">
    <cfRule type="containsText" dxfId="2040" priority="480" operator="containsText" text="No">
      <formula>NOT(ISERROR(SEARCH("No",N343)))</formula>
    </cfRule>
  </conditionalFormatting>
  <conditionalFormatting sqref="O348:P348">
    <cfRule type="containsText" dxfId="2039" priority="479" operator="containsText" text="Select">
      <formula>NOT(ISERROR(SEARCH("Select",O348)))</formula>
    </cfRule>
  </conditionalFormatting>
  <conditionalFormatting sqref="O352:P352">
    <cfRule type="containsText" dxfId="2038" priority="474" operator="containsText" text="No">
      <formula>NOT(ISERROR(SEARCH("No",O352)))</formula>
    </cfRule>
  </conditionalFormatting>
  <conditionalFormatting sqref="N351:O351">
    <cfRule type="containsText" dxfId="2037" priority="473" operator="containsText" text="Select">
      <formula>NOT(ISERROR(SEARCH("Select",N351)))</formula>
    </cfRule>
  </conditionalFormatting>
  <conditionalFormatting sqref="N351:O351">
    <cfRule type="containsText" dxfId="2036" priority="472" operator="containsText" text="No">
      <formula>NOT(ISERROR(SEARCH("No",N351)))</formula>
    </cfRule>
  </conditionalFormatting>
  <conditionalFormatting sqref="O367:P367">
    <cfRule type="containsText" dxfId="2035" priority="447" operator="containsText" text="No">
      <formula>NOT(ISERROR(SEARCH("No",O367)))</formula>
    </cfRule>
  </conditionalFormatting>
  <conditionalFormatting sqref="N366:O366">
    <cfRule type="containsText" dxfId="2034" priority="446" operator="containsText" text="Select">
      <formula>NOT(ISERROR(SEARCH("Select",N366)))</formula>
    </cfRule>
  </conditionalFormatting>
  <conditionalFormatting sqref="N366:O366">
    <cfRule type="containsText" dxfId="2033" priority="445" operator="containsText" text="No">
      <formula>NOT(ISERROR(SEARCH("No",N366)))</formula>
    </cfRule>
  </conditionalFormatting>
  <conditionalFormatting sqref="O371:P371">
    <cfRule type="containsText" dxfId="2032" priority="444" operator="containsText" text="Select">
      <formula>NOT(ISERROR(SEARCH("Select",O371)))</formula>
    </cfRule>
  </conditionalFormatting>
  <conditionalFormatting sqref="G358 L358">
    <cfRule type="cellIs" dxfId="2031" priority="470" operator="equal">
      <formula>"FALSE"</formula>
    </cfRule>
  </conditionalFormatting>
  <conditionalFormatting sqref="G358 L358">
    <cfRule type="cellIs" dxfId="2030" priority="471" operator="equal">
      <formula>"TRUE"</formula>
    </cfRule>
  </conditionalFormatting>
  <conditionalFormatting sqref="J359:K359">
    <cfRule type="containsText" dxfId="2029" priority="469" operator="containsText" text="Select">
      <formula>NOT(ISERROR(SEARCH("Select",J359)))</formula>
    </cfRule>
  </conditionalFormatting>
  <conditionalFormatting sqref="O368:P368">
    <cfRule type="containsText" dxfId="2028" priority="467" operator="containsText" text="Select">
      <formula>NOT(ISERROR(SEARCH("Select",O368)))</formula>
    </cfRule>
  </conditionalFormatting>
  <conditionalFormatting sqref="O368:P368 J359:K359">
    <cfRule type="containsText" dxfId="2027" priority="468" operator="containsText" text="No">
      <formula>NOT(ISERROR(SEARCH("No",J359)))</formula>
    </cfRule>
  </conditionalFormatting>
  <conditionalFormatting sqref="J363:K364 J368:K371">
    <cfRule type="containsText" dxfId="2026" priority="464" operator="containsText" text="Select">
      <formula>NOT(ISERROR(SEARCH("Select",J363)))</formula>
    </cfRule>
  </conditionalFormatting>
  <conditionalFormatting sqref="I358:J358">
    <cfRule type="containsText" dxfId="2025" priority="466" operator="containsText" text="Select">
      <formula>NOT(ISERROR(SEARCH("Select",I358)))</formula>
    </cfRule>
  </conditionalFormatting>
  <conditionalFormatting sqref="I358:J358">
    <cfRule type="containsText" dxfId="2024" priority="465" operator="containsText" text="No">
      <formula>NOT(ISERROR(SEARCH("No",I358)))</formula>
    </cfRule>
  </conditionalFormatting>
  <conditionalFormatting sqref="I362:J362">
    <cfRule type="containsText" dxfId="2023" priority="461" operator="containsText" text="No">
      <formula>NOT(ISERROR(SEARCH("No",I362)))</formula>
    </cfRule>
  </conditionalFormatting>
  <conditionalFormatting sqref="J367:K367">
    <cfRule type="containsText" dxfId="2022" priority="460" operator="containsText" text="Select">
      <formula>NOT(ISERROR(SEARCH("Select",J367)))</formula>
    </cfRule>
  </conditionalFormatting>
  <conditionalFormatting sqref="J367:K367">
    <cfRule type="containsText" dxfId="2021" priority="459" operator="containsText" text="No">
      <formula>NOT(ISERROR(SEARCH("No",J367)))</formula>
    </cfRule>
  </conditionalFormatting>
  <conditionalFormatting sqref="I366:J366">
    <cfRule type="containsText" dxfId="2020" priority="458" operator="containsText" text="Select">
      <formula>NOT(ISERROR(SEARCH("Select",I366)))</formula>
    </cfRule>
  </conditionalFormatting>
  <conditionalFormatting sqref="I366:J366">
    <cfRule type="containsText" dxfId="2019" priority="457" operator="containsText" text="No">
      <formula>NOT(ISERROR(SEARCH("No",I366)))</formula>
    </cfRule>
  </conditionalFormatting>
  <conditionalFormatting sqref="O359:P359">
    <cfRule type="containsText" dxfId="2018" priority="456" operator="containsText" text="Select">
      <formula>NOT(ISERROR(SEARCH("Select",O359)))</formula>
    </cfRule>
  </conditionalFormatting>
  <conditionalFormatting sqref="O359:P359">
    <cfRule type="containsText" dxfId="2017" priority="455" operator="containsText" text="No">
      <formula>NOT(ISERROR(SEARCH("No",O359)))</formula>
    </cfRule>
  </conditionalFormatting>
  <conditionalFormatting sqref="O363:P364">
    <cfRule type="containsText" dxfId="2016" priority="452" operator="containsText" text="Select">
      <formula>NOT(ISERROR(SEARCH("Select",O363)))</formula>
    </cfRule>
  </conditionalFormatting>
  <conditionalFormatting sqref="N358:O358">
    <cfRule type="containsText" dxfId="2015" priority="454" operator="containsText" text="Select">
      <formula>NOT(ISERROR(SEARCH("Select",N358)))</formula>
    </cfRule>
  </conditionalFormatting>
  <conditionalFormatting sqref="N358:O358">
    <cfRule type="containsText" dxfId="2014" priority="453" operator="containsText" text="No">
      <formula>NOT(ISERROR(SEARCH("No",N358)))</formula>
    </cfRule>
  </conditionalFormatting>
  <conditionalFormatting sqref="O363:P364">
    <cfRule type="containsText" dxfId="2013" priority="451" operator="containsText" text="No">
      <formula>NOT(ISERROR(SEARCH("No",O363)))</formula>
    </cfRule>
  </conditionalFormatting>
  <conditionalFormatting sqref="N362:O362">
    <cfRule type="containsText" dxfId="2012" priority="450" operator="containsText" text="Select">
      <formula>NOT(ISERROR(SEARCH("Select",N362)))</formula>
    </cfRule>
  </conditionalFormatting>
  <conditionalFormatting sqref="N362:O362">
    <cfRule type="containsText" dxfId="2011" priority="449" operator="containsText" text="No">
      <formula>NOT(ISERROR(SEARCH("No",N362)))</formula>
    </cfRule>
  </conditionalFormatting>
  <conditionalFormatting sqref="O367:P367">
    <cfRule type="containsText" dxfId="2010" priority="448" operator="containsText" text="Select">
      <formula>NOT(ISERROR(SEARCH("Select",O367)))</formula>
    </cfRule>
  </conditionalFormatting>
  <conditionalFormatting sqref="O371:P371">
    <cfRule type="containsText" dxfId="2009" priority="443" operator="containsText" text="No">
      <formula>NOT(ISERROR(SEARCH("No",O371)))</formula>
    </cfRule>
  </conditionalFormatting>
  <conditionalFormatting sqref="N370:O370">
    <cfRule type="containsText" dxfId="2008" priority="442" operator="containsText" text="Select">
      <formula>NOT(ISERROR(SEARCH("Select",N370)))</formula>
    </cfRule>
  </conditionalFormatting>
  <conditionalFormatting sqref="N370:O370">
    <cfRule type="containsText" dxfId="2007" priority="441" operator="containsText" text="No">
      <formula>NOT(ISERROR(SEARCH("No",N370)))</formula>
    </cfRule>
  </conditionalFormatting>
  <conditionalFormatting sqref="O386:P386">
    <cfRule type="containsText" dxfId="2006" priority="416" operator="containsText" text="No">
      <formula>NOT(ISERROR(SEARCH("No",O386)))</formula>
    </cfRule>
  </conditionalFormatting>
  <conditionalFormatting sqref="O390:P390">
    <cfRule type="containsText" dxfId="2005" priority="413" operator="containsText" text="Select">
      <formula>NOT(ISERROR(SEARCH("Select",O390)))</formula>
    </cfRule>
  </conditionalFormatting>
  <conditionalFormatting sqref="G377 L377">
    <cfRule type="cellIs" dxfId="2004" priority="439" operator="equal">
      <formula>"FALSE"</formula>
    </cfRule>
  </conditionalFormatting>
  <conditionalFormatting sqref="G377 L377">
    <cfRule type="cellIs" dxfId="2003" priority="440" operator="equal">
      <formula>"TRUE"</formula>
    </cfRule>
  </conditionalFormatting>
  <conditionalFormatting sqref="J378:K378">
    <cfRule type="containsText" dxfId="2002" priority="438" operator="containsText" text="Select">
      <formula>NOT(ISERROR(SEARCH("Select",J378)))</formula>
    </cfRule>
  </conditionalFormatting>
  <conditionalFormatting sqref="O387:P387">
    <cfRule type="containsText" dxfId="2001" priority="436" operator="containsText" text="Select">
      <formula>NOT(ISERROR(SEARCH("Select",O387)))</formula>
    </cfRule>
  </conditionalFormatting>
  <conditionalFormatting sqref="O387:P387 J378:K378">
    <cfRule type="containsText" dxfId="2000" priority="437" operator="containsText" text="No">
      <formula>NOT(ISERROR(SEARCH("No",J378)))</formula>
    </cfRule>
  </conditionalFormatting>
  <conditionalFormatting sqref="J382:K383 J387:K390">
    <cfRule type="containsText" dxfId="1999" priority="433" operator="containsText" text="Select">
      <formula>NOT(ISERROR(SEARCH("Select",J382)))</formula>
    </cfRule>
  </conditionalFormatting>
  <conditionalFormatting sqref="I377:J377">
    <cfRule type="containsText" dxfId="1998" priority="435" operator="containsText" text="Select">
      <formula>NOT(ISERROR(SEARCH("Select",I377)))</formula>
    </cfRule>
  </conditionalFormatting>
  <conditionalFormatting sqref="I377:J377">
    <cfRule type="containsText" dxfId="1997" priority="434" operator="containsText" text="No">
      <formula>NOT(ISERROR(SEARCH("No",I377)))</formula>
    </cfRule>
  </conditionalFormatting>
  <conditionalFormatting sqref="J382:K383 J387:K390">
    <cfRule type="containsText" dxfId="1996" priority="432" operator="containsText" text="No">
      <formula>NOT(ISERROR(SEARCH("No",J382)))</formula>
    </cfRule>
  </conditionalFormatting>
  <conditionalFormatting sqref="I381:J381">
    <cfRule type="containsText" dxfId="1995" priority="431" operator="containsText" text="Select">
      <formula>NOT(ISERROR(SEARCH("Select",I381)))</formula>
    </cfRule>
  </conditionalFormatting>
  <conditionalFormatting sqref="I381:J381">
    <cfRule type="containsText" dxfId="1994" priority="430" operator="containsText" text="No">
      <formula>NOT(ISERROR(SEARCH("No",I381)))</formula>
    </cfRule>
  </conditionalFormatting>
  <conditionalFormatting sqref="J386:K386">
    <cfRule type="containsText" dxfId="1993" priority="429" operator="containsText" text="Select">
      <formula>NOT(ISERROR(SEARCH("Select",J386)))</formula>
    </cfRule>
  </conditionalFormatting>
  <conditionalFormatting sqref="J386:K386">
    <cfRule type="containsText" dxfId="1992" priority="428" operator="containsText" text="No">
      <formula>NOT(ISERROR(SEARCH("No",J386)))</formula>
    </cfRule>
  </conditionalFormatting>
  <conditionalFormatting sqref="I385:J385">
    <cfRule type="containsText" dxfId="1991" priority="427" operator="containsText" text="Select">
      <formula>NOT(ISERROR(SEARCH("Select",I385)))</formula>
    </cfRule>
  </conditionalFormatting>
  <conditionalFormatting sqref="I385:J385">
    <cfRule type="containsText" dxfId="1990" priority="426" operator="containsText" text="No">
      <formula>NOT(ISERROR(SEARCH("No",I385)))</formula>
    </cfRule>
  </conditionalFormatting>
  <conditionalFormatting sqref="O378:P378">
    <cfRule type="containsText" dxfId="1989" priority="425" operator="containsText" text="Select">
      <formula>NOT(ISERROR(SEARCH("Select",O378)))</formula>
    </cfRule>
  </conditionalFormatting>
  <conditionalFormatting sqref="O378:P378">
    <cfRule type="containsText" dxfId="1988" priority="424" operator="containsText" text="No">
      <formula>NOT(ISERROR(SEARCH("No",O378)))</formula>
    </cfRule>
  </conditionalFormatting>
  <conditionalFormatting sqref="O382:P383">
    <cfRule type="containsText" dxfId="1987" priority="421" operator="containsText" text="Select">
      <formula>NOT(ISERROR(SEARCH("Select",O382)))</formula>
    </cfRule>
  </conditionalFormatting>
  <conditionalFormatting sqref="N377:O377">
    <cfRule type="containsText" dxfId="1986" priority="423" operator="containsText" text="Select">
      <formula>NOT(ISERROR(SEARCH("Select",N377)))</formula>
    </cfRule>
  </conditionalFormatting>
  <conditionalFormatting sqref="N377:O377">
    <cfRule type="containsText" dxfId="1985" priority="422" operator="containsText" text="No">
      <formula>NOT(ISERROR(SEARCH("No",N377)))</formula>
    </cfRule>
  </conditionalFormatting>
  <conditionalFormatting sqref="O382:P383">
    <cfRule type="containsText" dxfId="1984" priority="420" operator="containsText" text="No">
      <formula>NOT(ISERROR(SEARCH("No",O382)))</formula>
    </cfRule>
  </conditionalFormatting>
  <conditionalFormatting sqref="N381:O381">
    <cfRule type="containsText" dxfId="1983" priority="419" operator="containsText" text="Select">
      <formula>NOT(ISERROR(SEARCH("Select",N381)))</formula>
    </cfRule>
  </conditionalFormatting>
  <conditionalFormatting sqref="N381:O381">
    <cfRule type="containsText" dxfId="1982" priority="418" operator="containsText" text="No">
      <formula>NOT(ISERROR(SEARCH("No",N381)))</formula>
    </cfRule>
  </conditionalFormatting>
  <conditionalFormatting sqref="O386:P386">
    <cfRule type="containsText" dxfId="1981" priority="417" operator="containsText" text="Select">
      <formula>NOT(ISERROR(SEARCH("Select",O386)))</formula>
    </cfRule>
  </conditionalFormatting>
  <conditionalFormatting sqref="O390:P390">
    <cfRule type="containsText" dxfId="1980" priority="412" operator="containsText" text="No">
      <formula>NOT(ISERROR(SEARCH("No",O390)))</formula>
    </cfRule>
  </conditionalFormatting>
  <conditionalFormatting sqref="N389:O389">
    <cfRule type="containsText" dxfId="1979" priority="411" operator="containsText" text="Select">
      <formula>NOT(ISERROR(SEARCH("Select",N389)))</formula>
    </cfRule>
  </conditionalFormatting>
  <conditionalFormatting sqref="N389:O389">
    <cfRule type="containsText" dxfId="1978" priority="410" operator="containsText" text="No">
      <formula>NOT(ISERROR(SEARCH("No",N389)))</formula>
    </cfRule>
  </conditionalFormatting>
  <conditionalFormatting sqref="O405:P405">
    <cfRule type="containsText" dxfId="1977" priority="385" operator="containsText" text="No">
      <formula>NOT(ISERROR(SEARCH("No",O405)))</formula>
    </cfRule>
  </conditionalFormatting>
  <conditionalFormatting sqref="N404:O404">
    <cfRule type="containsText" dxfId="1976" priority="384" operator="containsText" text="Select">
      <formula>NOT(ISERROR(SEARCH("Select",N404)))</formula>
    </cfRule>
  </conditionalFormatting>
  <conditionalFormatting sqref="N404:O404">
    <cfRule type="containsText" dxfId="1975" priority="383" operator="containsText" text="No">
      <formula>NOT(ISERROR(SEARCH("No",N404)))</formula>
    </cfRule>
  </conditionalFormatting>
  <conditionalFormatting sqref="O409:P409">
    <cfRule type="containsText" dxfId="1974" priority="382" operator="containsText" text="Select">
      <formula>NOT(ISERROR(SEARCH("Select",O409)))</formula>
    </cfRule>
  </conditionalFormatting>
  <conditionalFormatting sqref="G396 L396">
    <cfRule type="cellIs" dxfId="1973" priority="408" operator="equal">
      <formula>"FALSE"</formula>
    </cfRule>
  </conditionalFormatting>
  <conditionalFormatting sqref="G396 L396">
    <cfRule type="cellIs" dxfId="1972" priority="409" operator="equal">
      <formula>"TRUE"</formula>
    </cfRule>
  </conditionalFormatting>
  <conditionalFormatting sqref="J397:K397">
    <cfRule type="containsText" dxfId="1971" priority="407" operator="containsText" text="Select">
      <formula>NOT(ISERROR(SEARCH("Select",J397)))</formula>
    </cfRule>
  </conditionalFormatting>
  <conditionalFormatting sqref="O406:P406">
    <cfRule type="containsText" dxfId="1970" priority="405" operator="containsText" text="Select">
      <formula>NOT(ISERROR(SEARCH("Select",O406)))</formula>
    </cfRule>
  </conditionalFormatting>
  <conditionalFormatting sqref="O406:P406 J397:K397">
    <cfRule type="containsText" dxfId="1969" priority="406" operator="containsText" text="No">
      <formula>NOT(ISERROR(SEARCH("No",J397)))</formula>
    </cfRule>
  </conditionalFormatting>
  <conditionalFormatting sqref="J401:K402 J406:K409">
    <cfRule type="containsText" dxfId="1968" priority="402" operator="containsText" text="Select">
      <formula>NOT(ISERROR(SEARCH("Select",J401)))</formula>
    </cfRule>
  </conditionalFormatting>
  <conditionalFormatting sqref="I396:J396">
    <cfRule type="containsText" dxfId="1967" priority="404" operator="containsText" text="Select">
      <formula>NOT(ISERROR(SEARCH("Select",I396)))</formula>
    </cfRule>
  </conditionalFormatting>
  <conditionalFormatting sqref="I396:J396">
    <cfRule type="containsText" dxfId="1966" priority="403" operator="containsText" text="No">
      <formula>NOT(ISERROR(SEARCH("No",I396)))</formula>
    </cfRule>
  </conditionalFormatting>
  <conditionalFormatting sqref="J401:K402 J406:K409">
    <cfRule type="containsText" dxfId="1965" priority="401" operator="containsText" text="No">
      <formula>NOT(ISERROR(SEARCH("No",J401)))</formula>
    </cfRule>
  </conditionalFormatting>
  <conditionalFormatting sqref="I400:J400">
    <cfRule type="containsText" dxfId="1964" priority="400" operator="containsText" text="Select">
      <formula>NOT(ISERROR(SEARCH("Select",I400)))</formula>
    </cfRule>
  </conditionalFormatting>
  <conditionalFormatting sqref="I400:J400">
    <cfRule type="containsText" dxfId="1963" priority="399" operator="containsText" text="No">
      <formula>NOT(ISERROR(SEARCH("No",I400)))</formula>
    </cfRule>
  </conditionalFormatting>
  <conditionalFormatting sqref="J405:K405">
    <cfRule type="containsText" dxfId="1962" priority="398" operator="containsText" text="Select">
      <formula>NOT(ISERROR(SEARCH("Select",J405)))</formula>
    </cfRule>
  </conditionalFormatting>
  <conditionalFormatting sqref="J405:K405">
    <cfRule type="containsText" dxfId="1961" priority="397" operator="containsText" text="No">
      <formula>NOT(ISERROR(SEARCH("No",J405)))</formula>
    </cfRule>
  </conditionalFormatting>
  <conditionalFormatting sqref="I404:J404">
    <cfRule type="containsText" dxfId="1960" priority="396" operator="containsText" text="Select">
      <formula>NOT(ISERROR(SEARCH("Select",I404)))</formula>
    </cfRule>
  </conditionalFormatting>
  <conditionalFormatting sqref="I404:J404">
    <cfRule type="containsText" dxfId="1959" priority="395" operator="containsText" text="No">
      <formula>NOT(ISERROR(SEARCH("No",I404)))</formula>
    </cfRule>
  </conditionalFormatting>
  <conditionalFormatting sqref="O397:P397">
    <cfRule type="containsText" dxfId="1958" priority="394" operator="containsText" text="Select">
      <formula>NOT(ISERROR(SEARCH("Select",O397)))</formula>
    </cfRule>
  </conditionalFormatting>
  <conditionalFormatting sqref="O397:P397">
    <cfRule type="containsText" dxfId="1957" priority="393" operator="containsText" text="No">
      <formula>NOT(ISERROR(SEARCH("No",O397)))</formula>
    </cfRule>
  </conditionalFormatting>
  <conditionalFormatting sqref="N396:O396">
    <cfRule type="containsText" dxfId="1956" priority="392" operator="containsText" text="Select">
      <formula>NOT(ISERROR(SEARCH("Select",N396)))</formula>
    </cfRule>
  </conditionalFormatting>
  <conditionalFormatting sqref="N396:O396">
    <cfRule type="containsText" dxfId="1955" priority="391" operator="containsText" text="No">
      <formula>NOT(ISERROR(SEARCH("No",N396)))</formula>
    </cfRule>
  </conditionalFormatting>
  <conditionalFormatting sqref="N400:O400">
    <cfRule type="containsText" dxfId="1954" priority="388" operator="containsText" text="Select">
      <formula>NOT(ISERROR(SEARCH("Select",N400)))</formula>
    </cfRule>
  </conditionalFormatting>
  <conditionalFormatting sqref="N400:O400">
    <cfRule type="containsText" dxfId="1953" priority="387" operator="containsText" text="No">
      <formula>NOT(ISERROR(SEARCH("No",N400)))</formula>
    </cfRule>
  </conditionalFormatting>
  <conditionalFormatting sqref="O405:P405">
    <cfRule type="containsText" dxfId="1952" priority="386" operator="containsText" text="Select">
      <formula>NOT(ISERROR(SEARCH("Select",O405)))</formula>
    </cfRule>
  </conditionalFormatting>
  <conditionalFormatting sqref="O409:P409">
    <cfRule type="containsText" dxfId="1951" priority="381" operator="containsText" text="No">
      <formula>NOT(ISERROR(SEARCH("No",O409)))</formula>
    </cfRule>
  </conditionalFormatting>
  <conditionalFormatting sqref="N408:O408">
    <cfRule type="containsText" dxfId="1950" priority="380" operator="containsText" text="Select">
      <formula>NOT(ISERROR(SEARCH("Select",N408)))</formula>
    </cfRule>
  </conditionalFormatting>
  <conditionalFormatting sqref="N408:O408">
    <cfRule type="containsText" dxfId="1949" priority="379" operator="containsText" text="No">
      <formula>NOT(ISERROR(SEARCH("No",N408)))</formula>
    </cfRule>
  </conditionalFormatting>
  <conditionalFormatting sqref="O424:P424">
    <cfRule type="containsText" dxfId="1948" priority="354" operator="containsText" text="No">
      <formula>NOT(ISERROR(SEARCH("No",O424)))</formula>
    </cfRule>
  </conditionalFormatting>
  <conditionalFormatting sqref="N423:O423">
    <cfRule type="containsText" dxfId="1947" priority="353" operator="containsText" text="Select">
      <formula>NOT(ISERROR(SEARCH("Select",N423)))</formula>
    </cfRule>
  </conditionalFormatting>
  <conditionalFormatting sqref="N423:O423">
    <cfRule type="containsText" dxfId="1946" priority="352" operator="containsText" text="No">
      <formula>NOT(ISERROR(SEARCH("No",N423)))</formula>
    </cfRule>
  </conditionalFormatting>
  <conditionalFormatting sqref="O428:P428">
    <cfRule type="containsText" dxfId="1945" priority="351" operator="containsText" text="Select">
      <formula>NOT(ISERROR(SEARCH("Select",O428)))</formula>
    </cfRule>
  </conditionalFormatting>
  <conditionalFormatting sqref="G415 L415">
    <cfRule type="cellIs" dxfId="1944" priority="377" operator="equal">
      <formula>"FALSE"</formula>
    </cfRule>
  </conditionalFormatting>
  <conditionalFormatting sqref="G415 L415">
    <cfRule type="cellIs" dxfId="1943" priority="378" operator="equal">
      <formula>"TRUE"</formula>
    </cfRule>
  </conditionalFormatting>
  <conditionalFormatting sqref="J416:K416">
    <cfRule type="containsText" dxfId="1942" priority="376" operator="containsText" text="Select">
      <formula>NOT(ISERROR(SEARCH("Select",J416)))</formula>
    </cfRule>
  </conditionalFormatting>
  <conditionalFormatting sqref="O425:P425">
    <cfRule type="containsText" dxfId="1941" priority="374" operator="containsText" text="Select">
      <formula>NOT(ISERROR(SEARCH("Select",O425)))</formula>
    </cfRule>
  </conditionalFormatting>
  <conditionalFormatting sqref="O425:P425 J416:K416">
    <cfRule type="containsText" dxfId="1940" priority="375" operator="containsText" text="No">
      <formula>NOT(ISERROR(SEARCH("No",J416)))</formula>
    </cfRule>
  </conditionalFormatting>
  <conditionalFormatting sqref="J420:K421 J425:K428">
    <cfRule type="containsText" dxfId="1939" priority="371" operator="containsText" text="Select">
      <formula>NOT(ISERROR(SEARCH("Select",J420)))</formula>
    </cfRule>
  </conditionalFormatting>
  <conditionalFormatting sqref="I415:J415">
    <cfRule type="containsText" dxfId="1938" priority="373" operator="containsText" text="Select">
      <formula>NOT(ISERROR(SEARCH("Select",I415)))</formula>
    </cfRule>
  </conditionalFormatting>
  <conditionalFormatting sqref="I415:J415">
    <cfRule type="containsText" dxfId="1937" priority="372" operator="containsText" text="No">
      <formula>NOT(ISERROR(SEARCH("No",I415)))</formula>
    </cfRule>
  </conditionalFormatting>
  <conditionalFormatting sqref="J420:K421 J425:K428">
    <cfRule type="containsText" dxfId="1936" priority="370" operator="containsText" text="No">
      <formula>NOT(ISERROR(SEARCH("No",J420)))</formula>
    </cfRule>
  </conditionalFormatting>
  <conditionalFormatting sqref="I419:J419">
    <cfRule type="containsText" dxfId="1935" priority="369" operator="containsText" text="Select">
      <formula>NOT(ISERROR(SEARCH("Select",I419)))</formula>
    </cfRule>
  </conditionalFormatting>
  <conditionalFormatting sqref="I419:J419">
    <cfRule type="containsText" dxfId="1934" priority="368" operator="containsText" text="No">
      <formula>NOT(ISERROR(SEARCH("No",I419)))</formula>
    </cfRule>
  </conditionalFormatting>
  <conditionalFormatting sqref="J424:K424">
    <cfRule type="containsText" dxfId="1933" priority="367" operator="containsText" text="Select">
      <formula>NOT(ISERROR(SEARCH("Select",J424)))</formula>
    </cfRule>
  </conditionalFormatting>
  <conditionalFormatting sqref="J424:K424">
    <cfRule type="containsText" dxfId="1932" priority="366" operator="containsText" text="No">
      <formula>NOT(ISERROR(SEARCH("No",J424)))</formula>
    </cfRule>
  </conditionalFormatting>
  <conditionalFormatting sqref="O416:P416">
    <cfRule type="containsText" dxfId="1931" priority="363" operator="containsText" text="Select">
      <formula>NOT(ISERROR(SEARCH("Select",O416)))</formula>
    </cfRule>
  </conditionalFormatting>
  <conditionalFormatting sqref="O416:P416">
    <cfRule type="containsText" dxfId="1930" priority="362" operator="containsText" text="No">
      <formula>NOT(ISERROR(SEARCH("No",O416)))</formula>
    </cfRule>
  </conditionalFormatting>
  <conditionalFormatting sqref="O420:P421">
    <cfRule type="containsText" dxfId="1929" priority="359" operator="containsText" text="Select">
      <formula>NOT(ISERROR(SEARCH("Select",O420)))</formula>
    </cfRule>
  </conditionalFormatting>
  <conditionalFormatting sqref="N415:O415">
    <cfRule type="containsText" dxfId="1928" priority="361" operator="containsText" text="Select">
      <formula>NOT(ISERROR(SEARCH("Select",N415)))</formula>
    </cfRule>
  </conditionalFormatting>
  <conditionalFormatting sqref="N415:O415">
    <cfRule type="containsText" dxfId="1927" priority="360" operator="containsText" text="No">
      <formula>NOT(ISERROR(SEARCH("No",N415)))</formula>
    </cfRule>
  </conditionalFormatting>
  <conditionalFormatting sqref="O420:P421">
    <cfRule type="containsText" dxfId="1926" priority="358" operator="containsText" text="No">
      <formula>NOT(ISERROR(SEARCH("No",O420)))</formula>
    </cfRule>
  </conditionalFormatting>
  <conditionalFormatting sqref="N419:O419">
    <cfRule type="containsText" dxfId="1925" priority="357" operator="containsText" text="Select">
      <formula>NOT(ISERROR(SEARCH("Select",N419)))</formula>
    </cfRule>
  </conditionalFormatting>
  <conditionalFormatting sqref="N419:O419">
    <cfRule type="containsText" dxfId="1924" priority="356" operator="containsText" text="No">
      <formula>NOT(ISERROR(SEARCH("No",N419)))</formula>
    </cfRule>
  </conditionalFormatting>
  <conditionalFormatting sqref="O424:P424">
    <cfRule type="containsText" dxfId="1923" priority="355" operator="containsText" text="Select">
      <formula>NOT(ISERROR(SEARCH("Select",O424)))</formula>
    </cfRule>
  </conditionalFormatting>
  <conditionalFormatting sqref="O428:P428">
    <cfRule type="containsText" dxfId="1922" priority="350" operator="containsText" text="No">
      <formula>NOT(ISERROR(SEARCH("No",O428)))</formula>
    </cfRule>
  </conditionalFormatting>
  <conditionalFormatting sqref="N427:O427">
    <cfRule type="containsText" dxfId="1921" priority="349" operator="containsText" text="Select">
      <formula>NOT(ISERROR(SEARCH("Select",N427)))</formula>
    </cfRule>
  </conditionalFormatting>
  <conditionalFormatting sqref="N427:O427">
    <cfRule type="containsText" dxfId="1920" priority="348" operator="containsText" text="No">
      <formula>NOT(ISERROR(SEARCH("No",N427)))</formula>
    </cfRule>
  </conditionalFormatting>
  <conditionalFormatting sqref="O443:P443">
    <cfRule type="containsText" dxfId="1919" priority="323" operator="containsText" text="No">
      <formula>NOT(ISERROR(SEARCH("No",O443)))</formula>
    </cfRule>
  </conditionalFormatting>
  <conditionalFormatting sqref="N442:O442">
    <cfRule type="containsText" dxfId="1918" priority="322" operator="containsText" text="Select">
      <formula>NOT(ISERROR(SEARCH("Select",N442)))</formula>
    </cfRule>
  </conditionalFormatting>
  <conditionalFormatting sqref="N442:O442">
    <cfRule type="containsText" dxfId="1917" priority="321" operator="containsText" text="No">
      <formula>NOT(ISERROR(SEARCH("No",N442)))</formula>
    </cfRule>
  </conditionalFormatting>
  <conditionalFormatting sqref="O447:P447">
    <cfRule type="containsText" dxfId="1916" priority="320" operator="containsText" text="Select">
      <formula>NOT(ISERROR(SEARCH("Select",O447)))</formula>
    </cfRule>
  </conditionalFormatting>
  <conditionalFormatting sqref="G434 L434">
    <cfRule type="cellIs" dxfId="1915" priority="346" operator="equal">
      <formula>"FALSE"</formula>
    </cfRule>
  </conditionalFormatting>
  <conditionalFormatting sqref="G434 L434">
    <cfRule type="cellIs" dxfId="1914" priority="347" operator="equal">
      <formula>"TRUE"</formula>
    </cfRule>
  </conditionalFormatting>
  <conditionalFormatting sqref="J435:K435">
    <cfRule type="containsText" dxfId="1913" priority="345" operator="containsText" text="Select">
      <formula>NOT(ISERROR(SEARCH("Select",J435)))</formula>
    </cfRule>
  </conditionalFormatting>
  <conditionalFormatting sqref="O444:P444">
    <cfRule type="containsText" dxfId="1912" priority="343" operator="containsText" text="Select">
      <formula>NOT(ISERROR(SEARCH("Select",O444)))</formula>
    </cfRule>
  </conditionalFormatting>
  <conditionalFormatting sqref="O444:P444 J435:K435">
    <cfRule type="containsText" dxfId="1911" priority="344" operator="containsText" text="No">
      <formula>NOT(ISERROR(SEARCH("No",J435)))</formula>
    </cfRule>
  </conditionalFormatting>
  <conditionalFormatting sqref="J439:K440 J444:K447">
    <cfRule type="containsText" dxfId="1910" priority="340" operator="containsText" text="Select">
      <formula>NOT(ISERROR(SEARCH("Select",J439)))</formula>
    </cfRule>
  </conditionalFormatting>
  <conditionalFormatting sqref="I434:J434">
    <cfRule type="containsText" dxfId="1909" priority="342" operator="containsText" text="Select">
      <formula>NOT(ISERROR(SEARCH("Select",I434)))</formula>
    </cfRule>
  </conditionalFormatting>
  <conditionalFormatting sqref="I434:J434">
    <cfRule type="containsText" dxfId="1908" priority="341" operator="containsText" text="No">
      <formula>NOT(ISERROR(SEARCH("No",I434)))</formula>
    </cfRule>
  </conditionalFormatting>
  <conditionalFormatting sqref="J439:K440 J444:K447">
    <cfRule type="containsText" dxfId="1907" priority="339" operator="containsText" text="No">
      <formula>NOT(ISERROR(SEARCH("No",J439)))</formula>
    </cfRule>
  </conditionalFormatting>
  <conditionalFormatting sqref="I438:J438">
    <cfRule type="containsText" dxfId="1906" priority="338" operator="containsText" text="Select">
      <formula>NOT(ISERROR(SEARCH("Select",I438)))</formula>
    </cfRule>
  </conditionalFormatting>
  <conditionalFormatting sqref="I438:J438">
    <cfRule type="containsText" dxfId="1905" priority="337" operator="containsText" text="No">
      <formula>NOT(ISERROR(SEARCH("No",I438)))</formula>
    </cfRule>
  </conditionalFormatting>
  <conditionalFormatting sqref="J443:K443">
    <cfRule type="containsText" dxfId="1904" priority="336" operator="containsText" text="Select">
      <formula>NOT(ISERROR(SEARCH("Select",J443)))</formula>
    </cfRule>
  </conditionalFormatting>
  <conditionalFormatting sqref="J443:K443">
    <cfRule type="containsText" dxfId="1903" priority="335" operator="containsText" text="No">
      <formula>NOT(ISERROR(SEARCH("No",J443)))</formula>
    </cfRule>
  </conditionalFormatting>
  <conditionalFormatting sqref="I442:J442">
    <cfRule type="containsText" dxfId="1902" priority="334" operator="containsText" text="Select">
      <formula>NOT(ISERROR(SEARCH("Select",I442)))</formula>
    </cfRule>
  </conditionalFormatting>
  <conditionalFormatting sqref="I442:J442">
    <cfRule type="containsText" dxfId="1901" priority="333" operator="containsText" text="No">
      <formula>NOT(ISERROR(SEARCH("No",I442)))</formula>
    </cfRule>
  </conditionalFormatting>
  <conditionalFormatting sqref="O435:P435">
    <cfRule type="containsText" dxfId="1900" priority="332" operator="containsText" text="Select">
      <formula>NOT(ISERROR(SEARCH("Select",O435)))</formula>
    </cfRule>
  </conditionalFormatting>
  <conditionalFormatting sqref="O435:P435">
    <cfRule type="containsText" dxfId="1899" priority="331" operator="containsText" text="No">
      <formula>NOT(ISERROR(SEARCH("No",O435)))</formula>
    </cfRule>
  </conditionalFormatting>
  <conditionalFormatting sqref="O439:P440">
    <cfRule type="containsText" dxfId="1898" priority="328" operator="containsText" text="Select">
      <formula>NOT(ISERROR(SEARCH("Select",O439)))</formula>
    </cfRule>
  </conditionalFormatting>
  <conditionalFormatting sqref="N434:O434">
    <cfRule type="containsText" dxfId="1897" priority="330" operator="containsText" text="Select">
      <formula>NOT(ISERROR(SEARCH("Select",N434)))</formula>
    </cfRule>
  </conditionalFormatting>
  <conditionalFormatting sqref="N434:O434">
    <cfRule type="containsText" dxfId="1896" priority="329" operator="containsText" text="No">
      <formula>NOT(ISERROR(SEARCH("No",N434)))</formula>
    </cfRule>
  </conditionalFormatting>
  <conditionalFormatting sqref="O439:P440">
    <cfRule type="containsText" dxfId="1895" priority="327" operator="containsText" text="No">
      <formula>NOT(ISERROR(SEARCH("No",O439)))</formula>
    </cfRule>
  </conditionalFormatting>
  <conditionalFormatting sqref="N438:O438">
    <cfRule type="containsText" dxfId="1894" priority="326" operator="containsText" text="Select">
      <formula>NOT(ISERROR(SEARCH("Select",N438)))</formula>
    </cfRule>
  </conditionalFormatting>
  <conditionalFormatting sqref="N438:O438">
    <cfRule type="containsText" dxfId="1893" priority="325" operator="containsText" text="No">
      <formula>NOT(ISERROR(SEARCH("No",N438)))</formula>
    </cfRule>
  </conditionalFormatting>
  <conditionalFormatting sqref="O443:P443">
    <cfRule type="containsText" dxfId="1892" priority="324" operator="containsText" text="Select">
      <formula>NOT(ISERROR(SEARCH("Select",O443)))</formula>
    </cfRule>
  </conditionalFormatting>
  <conditionalFormatting sqref="O447:P447">
    <cfRule type="containsText" dxfId="1891" priority="319" operator="containsText" text="No">
      <formula>NOT(ISERROR(SEARCH("No",O447)))</formula>
    </cfRule>
  </conditionalFormatting>
  <conditionalFormatting sqref="N446:O446">
    <cfRule type="containsText" dxfId="1890" priority="318" operator="containsText" text="Select">
      <formula>NOT(ISERROR(SEARCH("Select",N446)))</formula>
    </cfRule>
  </conditionalFormatting>
  <conditionalFormatting sqref="N446:O446">
    <cfRule type="containsText" dxfId="1889" priority="317" operator="containsText" text="No">
      <formula>NOT(ISERROR(SEARCH("No",N446)))</formula>
    </cfRule>
  </conditionalFormatting>
  <conditionalFormatting sqref="O462:P462">
    <cfRule type="containsText" dxfId="1888" priority="292" operator="containsText" text="No">
      <formula>NOT(ISERROR(SEARCH("No",O462)))</formula>
    </cfRule>
  </conditionalFormatting>
  <conditionalFormatting sqref="N461:O461">
    <cfRule type="containsText" dxfId="1887" priority="291" operator="containsText" text="Select">
      <formula>NOT(ISERROR(SEARCH("Select",N461)))</formula>
    </cfRule>
  </conditionalFormatting>
  <conditionalFormatting sqref="N461:O461">
    <cfRule type="containsText" dxfId="1886" priority="290" operator="containsText" text="No">
      <formula>NOT(ISERROR(SEARCH("No",N461)))</formula>
    </cfRule>
  </conditionalFormatting>
  <conditionalFormatting sqref="O466:P466">
    <cfRule type="containsText" dxfId="1885" priority="289" operator="containsText" text="Select">
      <formula>NOT(ISERROR(SEARCH("Select",O466)))</formula>
    </cfRule>
  </conditionalFormatting>
  <conditionalFormatting sqref="G453 L453">
    <cfRule type="cellIs" dxfId="1884" priority="315" operator="equal">
      <formula>"FALSE"</formula>
    </cfRule>
  </conditionalFormatting>
  <conditionalFormatting sqref="G453 L453">
    <cfRule type="cellIs" dxfId="1883" priority="316" operator="equal">
      <formula>"TRUE"</formula>
    </cfRule>
  </conditionalFormatting>
  <conditionalFormatting sqref="J454:K454">
    <cfRule type="containsText" dxfId="1882" priority="314" operator="containsText" text="Select">
      <formula>NOT(ISERROR(SEARCH("Select",J454)))</formula>
    </cfRule>
  </conditionalFormatting>
  <conditionalFormatting sqref="O463:P463">
    <cfRule type="containsText" dxfId="1881" priority="312" operator="containsText" text="Select">
      <formula>NOT(ISERROR(SEARCH("Select",O463)))</formula>
    </cfRule>
  </conditionalFormatting>
  <conditionalFormatting sqref="O463:P463 J454:K454">
    <cfRule type="containsText" dxfId="1880" priority="313" operator="containsText" text="No">
      <formula>NOT(ISERROR(SEARCH("No",J454)))</formula>
    </cfRule>
  </conditionalFormatting>
  <conditionalFormatting sqref="J458:K459 J463:K466">
    <cfRule type="containsText" dxfId="1879" priority="309" operator="containsText" text="Select">
      <formula>NOT(ISERROR(SEARCH("Select",J458)))</formula>
    </cfRule>
  </conditionalFormatting>
  <conditionalFormatting sqref="I453:J453">
    <cfRule type="containsText" dxfId="1878" priority="311" operator="containsText" text="Select">
      <formula>NOT(ISERROR(SEARCH("Select",I453)))</formula>
    </cfRule>
  </conditionalFormatting>
  <conditionalFormatting sqref="I453:J453">
    <cfRule type="containsText" dxfId="1877" priority="310" operator="containsText" text="No">
      <formula>NOT(ISERROR(SEARCH("No",I453)))</formula>
    </cfRule>
  </conditionalFormatting>
  <conditionalFormatting sqref="J458:K459 J463:K466">
    <cfRule type="containsText" dxfId="1876" priority="308" operator="containsText" text="No">
      <formula>NOT(ISERROR(SEARCH("No",J458)))</formula>
    </cfRule>
  </conditionalFormatting>
  <conditionalFormatting sqref="I457:J457">
    <cfRule type="containsText" dxfId="1875" priority="307" operator="containsText" text="Select">
      <formula>NOT(ISERROR(SEARCH("Select",I457)))</formula>
    </cfRule>
  </conditionalFormatting>
  <conditionalFormatting sqref="I457:J457">
    <cfRule type="containsText" dxfId="1874" priority="306" operator="containsText" text="No">
      <formula>NOT(ISERROR(SEARCH("No",I457)))</formula>
    </cfRule>
  </conditionalFormatting>
  <conditionalFormatting sqref="J462:K462">
    <cfRule type="containsText" dxfId="1873" priority="305" operator="containsText" text="Select">
      <formula>NOT(ISERROR(SEARCH("Select",J462)))</formula>
    </cfRule>
  </conditionalFormatting>
  <conditionalFormatting sqref="J462:K462">
    <cfRule type="containsText" dxfId="1872" priority="304" operator="containsText" text="No">
      <formula>NOT(ISERROR(SEARCH("No",J462)))</formula>
    </cfRule>
  </conditionalFormatting>
  <conditionalFormatting sqref="I461:J461">
    <cfRule type="containsText" dxfId="1871" priority="303" operator="containsText" text="Select">
      <formula>NOT(ISERROR(SEARCH("Select",I461)))</formula>
    </cfRule>
  </conditionalFormatting>
  <conditionalFormatting sqref="I461:J461">
    <cfRule type="containsText" dxfId="1870" priority="302" operator="containsText" text="No">
      <formula>NOT(ISERROR(SEARCH("No",I461)))</formula>
    </cfRule>
  </conditionalFormatting>
  <conditionalFormatting sqref="O454:P454">
    <cfRule type="containsText" dxfId="1869" priority="301" operator="containsText" text="Select">
      <formula>NOT(ISERROR(SEARCH("Select",O454)))</formula>
    </cfRule>
  </conditionalFormatting>
  <conditionalFormatting sqref="O454:P454">
    <cfRule type="containsText" dxfId="1868" priority="300" operator="containsText" text="No">
      <formula>NOT(ISERROR(SEARCH("No",O454)))</formula>
    </cfRule>
  </conditionalFormatting>
  <conditionalFormatting sqref="O458:P459">
    <cfRule type="containsText" dxfId="1867" priority="297" operator="containsText" text="Select">
      <formula>NOT(ISERROR(SEARCH("Select",O458)))</formula>
    </cfRule>
  </conditionalFormatting>
  <conditionalFormatting sqref="N453:O453">
    <cfRule type="containsText" dxfId="1866" priority="299" operator="containsText" text="Select">
      <formula>NOT(ISERROR(SEARCH("Select",N453)))</formula>
    </cfRule>
  </conditionalFormatting>
  <conditionalFormatting sqref="N453:O453">
    <cfRule type="containsText" dxfId="1865" priority="298" operator="containsText" text="No">
      <formula>NOT(ISERROR(SEARCH("No",N453)))</formula>
    </cfRule>
  </conditionalFormatting>
  <conditionalFormatting sqref="O458:P459">
    <cfRule type="containsText" dxfId="1864" priority="296" operator="containsText" text="No">
      <formula>NOT(ISERROR(SEARCH("No",O458)))</formula>
    </cfRule>
  </conditionalFormatting>
  <conditionalFormatting sqref="N457:O457">
    <cfRule type="containsText" dxfId="1863" priority="295" operator="containsText" text="Select">
      <formula>NOT(ISERROR(SEARCH("Select",N457)))</formula>
    </cfRule>
  </conditionalFormatting>
  <conditionalFormatting sqref="N457:O457">
    <cfRule type="containsText" dxfId="1862" priority="294" operator="containsText" text="No">
      <formula>NOT(ISERROR(SEARCH("No",N457)))</formula>
    </cfRule>
  </conditionalFormatting>
  <conditionalFormatting sqref="O462:P462">
    <cfRule type="containsText" dxfId="1861" priority="293" operator="containsText" text="Select">
      <formula>NOT(ISERROR(SEARCH("Select",O462)))</formula>
    </cfRule>
  </conditionalFormatting>
  <conditionalFormatting sqref="O466:P466">
    <cfRule type="containsText" dxfId="1860" priority="288" operator="containsText" text="No">
      <formula>NOT(ISERROR(SEARCH("No",O466)))</formula>
    </cfRule>
  </conditionalFormatting>
  <conditionalFormatting sqref="N465:O465">
    <cfRule type="containsText" dxfId="1859" priority="287" operator="containsText" text="Select">
      <formula>NOT(ISERROR(SEARCH("Select",N465)))</formula>
    </cfRule>
  </conditionalFormatting>
  <conditionalFormatting sqref="N465:O465">
    <cfRule type="containsText" dxfId="1858" priority="286" operator="containsText" text="No">
      <formula>NOT(ISERROR(SEARCH("No",N465)))</formula>
    </cfRule>
  </conditionalFormatting>
  <conditionalFormatting sqref="O481:P481">
    <cfRule type="containsText" dxfId="1857" priority="261" operator="containsText" text="No">
      <formula>NOT(ISERROR(SEARCH("No",O481)))</formula>
    </cfRule>
  </conditionalFormatting>
  <conditionalFormatting sqref="N480:O480">
    <cfRule type="containsText" dxfId="1856" priority="260" operator="containsText" text="Select">
      <formula>NOT(ISERROR(SEARCH("Select",N480)))</formula>
    </cfRule>
  </conditionalFormatting>
  <conditionalFormatting sqref="N480:O480">
    <cfRule type="containsText" dxfId="1855" priority="259" operator="containsText" text="No">
      <formula>NOT(ISERROR(SEARCH("No",N480)))</formula>
    </cfRule>
  </conditionalFormatting>
  <conditionalFormatting sqref="O485:P485">
    <cfRule type="containsText" dxfId="1854" priority="258" operator="containsText" text="Select">
      <formula>NOT(ISERROR(SEARCH("Select",O485)))</formula>
    </cfRule>
  </conditionalFormatting>
  <conditionalFormatting sqref="G472 L472">
    <cfRule type="cellIs" dxfId="1853" priority="284" operator="equal">
      <formula>"FALSE"</formula>
    </cfRule>
  </conditionalFormatting>
  <conditionalFormatting sqref="G472 L472">
    <cfRule type="cellIs" dxfId="1852" priority="285" operator="equal">
      <formula>"TRUE"</formula>
    </cfRule>
  </conditionalFormatting>
  <conditionalFormatting sqref="J473:K473">
    <cfRule type="containsText" dxfId="1851" priority="283" operator="containsText" text="Select">
      <formula>NOT(ISERROR(SEARCH("Select",J473)))</formula>
    </cfRule>
  </conditionalFormatting>
  <conditionalFormatting sqref="O482:P482">
    <cfRule type="containsText" dxfId="1850" priority="281" operator="containsText" text="Select">
      <formula>NOT(ISERROR(SEARCH("Select",O482)))</formula>
    </cfRule>
  </conditionalFormatting>
  <conditionalFormatting sqref="O482:P482 J473:K473">
    <cfRule type="containsText" dxfId="1849" priority="282" operator="containsText" text="No">
      <formula>NOT(ISERROR(SEARCH("No",J473)))</formula>
    </cfRule>
  </conditionalFormatting>
  <conditionalFormatting sqref="J477:K478 J482:K485">
    <cfRule type="containsText" dxfId="1848" priority="278" operator="containsText" text="Select">
      <formula>NOT(ISERROR(SEARCH("Select",J477)))</formula>
    </cfRule>
  </conditionalFormatting>
  <conditionalFormatting sqref="I472:J472">
    <cfRule type="containsText" dxfId="1847" priority="280" operator="containsText" text="Select">
      <formula>NOT(ISERROR(SEARCH("Select",I472)))</formula>
    </cfRule>
  </conditionalFormatting>
  <conditionalFormatting sqref="I472:J472">
    <cfRule type="containsText" dxfId="1846" priority="279" operator="containsText" text="No">
      <formula>NOT(ISERROR(SEARCH("No",I472)))</formula>
    </cfRule>
  </conditionalFormatting>
  <conditionalFormatting sqref="J477:K478 J482:K485">
    <cfRule type="containsText" dxfId="1845" priority="277" operator="containsText" text="No">
      <formula>NOT(ISERROR(SEARCH("No",J477)))</formula>
    </cfRule>
  </conditionalFormatting>
  <conditionalFormatting sqref="I476:J476">
    <cfRule type="containsText" dxfId="1844" priority="276" operator="containsText" text="Select">
      <formula>NOT(ISERROR(SEARCH("Select",I476)))</formula>
    </cfRule>
  </conditionalFormatting>
  <conditionalFormatting sqref="I476:J476">
    <cfRule type="containsText" dxfId="1843" priority="275" operator="containsText" text="No">
      <formula>NOT(ISERROR(SEARCH("No",I476)))</formula>
    </cfRule>
  </conditionalFormatting>
  <conditionalFormatting sqref="J481:K481">
    <cfRule type="containsText" dxfId="1842" priority="274" operator="containsText" text="Select">
      <formula>NOT(ISERROR(SEARCH("Select",J481)))</formula>
    </cfRule>
  </conditionalFormatting>
  <conditionalFormatting sqref="J481:K481">
    <cfRule type="containsText" dxfId="1841" priority="273" operator="containsText" text="No">
      <formula>NOT(ISERROR(SEARCH("No",J481)))</formula>
    </cfRule>
  </conditionalFormatting>
  <conditionalFormatting sqref="I480:J480">
    <cfRule type="containsText" dxfId="1840" priority="272" operator="containsText" text="Select">
      <formula>NOT(ISERROR(SEARCH("Select",I480)))</formula>
    </cfRule>
  </conditionalFormatting>
  <conditionalFormatting sqref="I480:J480">
    <cfRule type="containsText" dxfId="1839" priority="271" operator="containsText" text="No">
      <formula>NOT(ISERROR(SEARCH("No",I480)))</formula>
    </cfRule>
  </conditionalFormatting>
  <conditionalFormatting sqref="O473:P473">
    <cfRule type="containsText" dxfId="1838" priority="270" operator="containsText" text="Select">
      <formula>NOT(ISERROR(SEARCH("Select",O473)))</formula>
    </cfRule>
  </conditionalFormatting>
  <conditionalFormatting sqref="O473:P473">
    <cfRule type="containsText" dxfId="1837" priority="269" operator="containsText" text="No">
      <formula>NOT(ISERROR(SEARCH("No",O473)))</formula>
    </cfRule>
  </conditionalFormatting>
  <conditionalFormatting sqref="O477:P478">
    <cfRule type="containsText" dxfId="1836" priority="266" operator="containsText" text="Select">
      <formula>NOT(ISERROR(SEARCH("Select",O477)))</formula>
    </cfRule>
  </conditionalFormatting>
  <conditionalFormatting sqref="N472:O472">
    <cfRule type="containsText" dxfId="1835" priority="268" operator="containsText" text="Select">
      <formula>NOT(ISERROR(SEARCH("Select",N472)))</formula>
    </cfRule>
  </conditionalFormatting>
  <conditionalFormatting sqref="N472:O472">
    <cfRule type="containsText" dxfId="1834" priority="267" operator="containsText" text="No">
      <formula>NOT(ISERROR(SEARCH("No",N472)))</formula>
    </cfRule>
  </conditionalFormatting>
  <conditionalFormatting sqref="O477:P478">
    <cfRule type="containsText" dxfId="1833" priority="265" operator="containsText" text="No">
      <formula>NOT(ISERROR(SEARCH("No",O477)))</formula>
    </cfRule>
  </conditionalFormatting>
  <conditionalFormatting sqref="N476:O476">
    <cfRule type="containsText" dxfId="1832" priority="264" operator="containsText" text="Select">
      <formula>NOT(ISERROR(SEARCH("Select",N476)))</formula>
    </cfRule>
  </conditionalFormatting>
  <conditionalFormatting sqref="N476:O476">
    <cfRule type="containsText" dxfId="1831" priority="263" operator="containsText" text="No">
      <formula>NOT(ISERROR(SEARCH("No",N476)))</formula>
    </cfRule>
  </conditionalFormatting>
  <conditionalFormatting sqref="O481:P481">
    <cfRule type="containsText" dxfId="1830" priority="262" operator="containsText" text="Select">
      <formula>NOT(ISERROR(SEARCH("Select",O481)))</formula>
    </cfRule>
  </conditionalFormatting>
  <conditionalFormatting sqref="O485:P485">
    <cfRule type="containsText" dxfId="1829" priority="257" operator="containsText" text="No">
      <formula>NOT(ISERROR(SEARCH("No",O485)))</formula>
    </cfRule>
  </conditionalFormatting>
  <conditionalFormatting sqref="N484:O484">
    <cfRule type="containsText" dxfId="1828" priority="256" operator="containsText" text="Select">
      <formula>NOT(ISERROR(SEARCH("Select",N484)))</formula>
    </cfRule>
  </conditionalFormatting>
  <conditionalFormatting sqref="N484:O484">
    <cfRule type="containsText" dxfId="1827" priority="255" operator="containsText" text="No">
      <formula>NOT(ISERROR(SEARCH("No",N484)))</formula>
    </cfRule>
  </conditionalFormatting>
  <conditionalFormatting sqref="O500:P500">
    <cfRule type="containsText" dxfId="1826" priority="230" operator="containsText" text="No">
      <formula>NOT(ISERROR(SEARCH("No",O500)))</formula>
    </cfRule>
  </conditionalFormatting>
  <conditionalFormatting sqref="N499:O499">
    <cfRule type="containsText" dxfId="1825" priority="229" operator="containsText" text="Select">
      <formula>NOT(ISERROR(SEARCH("Select",N499)))</formula>
    </cfRule>
  </conditionalFormatting>
  <conditionalFormatting sqref="N499:O499">
    <cfRule type="containsText" dxfId="1824" priority="228" operator="containsText" text="No">
      <formula>NOT(ISERROR(SEARCH("No",N499)))</formula>
    </cfRule>
  </conditionalFormatting>
  <conditionalFormatting sqref="O504:P504">
    <cfRule type="containsText" dxfId="1823" priority="227" operator="containsText" text="Select">
      <formula>NOT(ISERROR(SEARCH("Select",O504)))</formula>
    </cfRule>
  </conditionalFormatting>
  <conditionalFormatting sqref="G491 L491">
    <cfRule type="cellIs" dxfId="1822" priority="253" operator="equal">
      <formula>"FALSE"</formula>
    </cfRule>
  </conditionalFormatting>
  <conditionalFormatting sqref="G491 L491">
    <cfRule type="cellIs" dxfId="1821" priority="254" operator="equal">
      <formula>"TRUE"</formula>
    </cfRule>
  </conditionalFormatting>
  <conditionalFormatting sqref="J492:K492">
    <cfRule type="containsText" dxfId="1820" priority="252" operator="containsText" text="Select">
      <formula>NOT(ISERROR(SEARCH("Select",J492)))</formula>
    </cfRule>
  </conditionalFormatting>
  <conditionalFormatting sqref="O501:P501">
    <cfRule type="containsText" dxfId="1819" priority="250" operator="containsText" text="Select">
      <formula>NOT(ISERROR(SEARCH("Select",O501)))</formula>
    </cfRule>
  </conditionalFormatting>
  <conditionalFormatting sqref="O501:P501 J492:K492">
    <cfRule type="containsText" dxfId="1818" priority="251" operator="containsText" text="No">
      <formula>NOT(ISERROR(SEARCH("No",J492)))</formula>
    </cfRule>
  </conditionalFormatting>
  <conditionalFormatting sqref="J496:K497 J501:K504">
    <cfRule type="containsText" dxfId="1817" priority="247" operator="containsText" text="Select">
      <formula>NOT(ISERROR(SEARCH("Select",J496)))</formula>
    </cfRule>
  </conditionalFormatting>
  <conditionalFormatting sqref="I491:J491">
    <cfRule type="containsText" dxfId="1816" priority="249" operator="containsText" text="Select">
      <formula>NOT(ISERROR(SEARCH("Select",I491)))</formula>
    </cfRule>
  </conditionalFormatting>
  <conditionalFormatting sqref="I491:J491">
    <cfRule type="containsText" dxfId="1815" priority="248" operator="containsText" text="No">
      <formula>NOT(ISERROR(SEARCH("No",I491)))</formula>
    </cfRule>
  </conditionalFormatting>
  <conditionalFormatting sqref="J496:K497 J501:K504">
    <cfRule type="containsText" dxfId="1814" priority="246" operator="containsText" text="No">
      <formula>NOT(ISERROR(SEARCH("No",J496)))</formula>
    </cfRule>
  </conditionalFormatting>
  <conditionalFormatting sqref="I495:J495">
    <cfRule type="containsText" dxfId="1813" priority="245" operator="containsText" text="Select">
      <formula>NOT(ISERROR(SEARCH("Select",I495)))</formula>
    </cfRule>
  </conditionalFormatting>
  <conditionalFormatting sqref="I495:J495">
    <cfRule type="containsText" dxfId="1812" priority="244" operator="containsText" text="No">
      <formula>NOT(ISERROR(SEARCH("No",I495)))</formula>
    </cfRule>
  </conditionalFormatting>
  <conditionalFormatting sqref="J500:K500">
    <cfRule type="containsText" dxfId="1811" priority="243" operator="containsText" text="Select">
      <formula>NOT(ISERROR(SEARCH("Select",J500)))</formula>
    </cfRule>
  </conditionalFormatting>
  <conditionalFormatting sqref="J500:K500">
    <cfRule type="containsText" dxfId="1810" priority="242" operator="containsText" text="No">
      <formula>NOT(ISERROR(SEARCH("No",J500)))</formula>
    </cfRule>
  </conditionalFormatting>
  <conditionalFormatting sqref="I499:J499">
    <cfRule type="containsText" dxfId="1809" priority="241" operator="containsText" text="Select">
      <formula>NOT(ISERROR(SEARCH("Select",I499)))</formula>
    </cfRule>
  </conditionalFormatting>
  <conditionalFormatting sqref="I499:J499">
    <cfRule type="containsText" dxfId="1808" priority="240" operator="containsText" text="No">
      <formula>NOT(ISERROR(SEARCH("No",I499)))</formula>
    </cfRule>
  </conditionalFormatting>
  <conditionalFormatting sqref="O492:P492">
    <cfRule type="containsText" dxfId="1807" priority="239" operator="containsText" text="Select">
      <formula>NOT(ISERROR(SEARCH("Select",O492)))</formula>
    </cfRule>
  </conditionalFormatting>
  <conditionalFormatting sqref="O492:P492">
    <cfRule type="containsText" dxfId="1806" priority="238" operator="containsText" text="No">
      <formula>NOT(ISERROR(SEARCH("No",O492)))</formula>
    </cfRule>
  </conditionalFormatting>
  <conditionalFormatting sqref="O496:P497">
    <cfRule type="containsText" dxfId="1805" priority="235" operator="containsText" text="Select">
      <formula>NOT(ISERROR(SEARCH("Select",O496)))</formula>
    </cfRule>
  </conditionalFormatting>
  <conditionalFormatting sqref="N491:O491">
    <cfRule type="containsText" dxfId="1804" priority="237" operator="containsText" text="Select">
      <formula>NOT(ISERROR(SEARCH("Select",N491)))</formula>
    </cfRule>
  </conditionalFormatting>
  <conditionalFormatting sqref="N491:O491">
    <cfRule type="containsText" dxfId="1803" priority="236" operator="containsText" text="No">
      <formula>NOT(ISERROR(SEARCH("No",N491)))</formula>
    </cfRule>
  </conditionalFormatting>
  <conditionalFormatting sqref="O496:P497">
    <cfRule type="containsText" dxfId="1802" priority="234" operator="containsText" text="No">
      <formula>NOT(ISERROR(SEARCH("No",O496)))</formula>
    </cfRule>
  </conditionalFormatting>
  <conditionalFormatting sqref="N495:O495">
    <cfRule type="containsText" dxfId="1801" priority="233" operator="containsText" text="Select">
      <formula>NOT(ISERROR(SEARCH("Select",N495)))</formula>
    </cfRule>
  </conditionalFormatting>
  <conditionalFormatting sqref="N495:O495">
    <cfRule type="containsText" dxfId="1800" priority="232" operator="containsText" text="No">
      <formula>NOT(ISERROR(SEARCH("No",N495)))</formula>
    </cfRule>
  </conditionalFormatting>
  <conditionalFormatting sqref="O500:P500">
    <cfRule type="containsText" dxfId="1799" priority="231" operator="containsText" text="Select">
      <formula>NOT(ISERROR(SEARCH("Select",O500)))</formula>
    </cfRule>
  </conditionalFormatting>
  <conditionalFormatting sqref="O504:P504">
    <cfRule type="containsText" dxfId="1798" priority="226" operator="containsText" text="No">
      <formula>NOT(ISERROR(SEARCH("No",O504)))</formula>
    </cfRule>
  </conditionalFormatting>
  <conditionalFormatting sqref="N503:O503">
    <cfRule type="containsText" dxfId="1797" priority="225" operator="containsText" text="Select">
      <formula>NOT(ISERROR(SEARCH("Select",N503)))</formula>
    </cfRule>
  </conditionalFormatting>
  <conditionalFormatting sqref="N503:O503">
    <cfRule type="containsText" dxfId="1796" priority="224" operator="containsText" text="No">
      <formula>NOT(ISERROR(SEARCH("No",N503)))</formula>
    </cfRule>
  </conditionalFormatting>
  <conditionalFormatting sqref="O519:P519">
    <cfRule type="containsText" dxfId="1795" priority="199" operator="containsText" text="No">
      <formula>NOT(ISERROR(SEARCH("No",O519)))</formula>
    </cfRule>
  </conditionalFormatting>
  <conditionalFormatting sqref="N518:O518">
    <cfRule type="containsText" dxfId="1794" priority="198" operator="containsText" text="Select">
      <formula>NOT(ISERROR(SEARCH("Select",N518)))</formula>
    </cfRule>
  </conditionalFormatting>
  <conditionalFormatting sqref="N518:O518">
    <cfRule type="containsText" dxfId="1793" priority="197" operator="containsText" text="No">
      <formula>NOT(ISERROR(SEARCH("No",N518)))</formula>
    </cfRule>
  </conditionalFormatting>
  <conditionalFormatting sqref="O523:P523">
    <cfRule type="containsText" dxfId="1792" priority="196" operator="containsText" text="Select">
      <formula>NOT(ISERROR(SEARCH("Select",O523)))</formula>
    </cfRule>
  </conditionalFormatting>
  <conditionalFormatting sqref="G510 L510">
    <cfRule type="cellIs" dxfId="1791" priority="222" operator="equal">
      <formula>"FALSE"</formula>
    </cfRule>
  </conditionalFormatting>
  <conditionalFormatting sqref="G510 L510">
    <cfRule type="cellIs" dxfId="1790" priority="223" operator="equal">
      <formula>"TRUE"</formula>
    </cfRule>
  </conditionalFormatting>
  <conditionalFormatting sqref="J511:K511">
    <cfRule type="containsText" dxfId="1789" priority="221" operator="containsText" text="Select">
      <formula>NOT(ISERROR(SEARCH("Select",J511)))</formula>
    </cfRule>
  </conditionalFormatting>
  <conditionalFormatting sqref="O520:P520">
    <cfRule type="containsText" dxfId="1788" priority="219" operator="containsText" text="Select">
      <formula>NOT(ISERROR(SEARCH("Select",O520)))</formula>
    </cfRule>
  </conditionalFormatting>
  <conditionalFormatting sqref="O520:P520 J511:K511">
    <cfRule type="containsText" dxfId="1787" priority="220" operator="containsText" text="No">
      <formula>NOT(ISERROR(SEARCH("No",J511)))</formula>
    </cfRule>
  </conditionalFormatting>
  <conditionalFormatting sqref="J515:K516 J520:K523">
    <cfRule type="containsText" dxfId="1786" priority="216" operator="containsText" text="Select">
      <formula>NOT(ISERROR(SEARCH("Select",J515)))</formula>
    </cfRule>
  </conditionalFormatting>
  <conditionalFormatting sqref="I510:J510">
    <cfRule type="containsText" dxfId="1785" priority="218" operator="containsText" text="Select">
      <formula>NOT(ISERROR(SEARCH("Select",I510)))</formula>
    </cfRule>
  </conditionalFormatting>
  <conditionalFormatting sqref="I510:J510">
    <cfRule type="containsText" dxfId="1784" priority="217" operator="containsText" text="No">
      <formula>NOT(ISERROR(SEARCH("No",I510)))</formula>
    </cfRule>
  </conditionalFormatting>
  <conditionalFormatting sqref="J515:K516 J520:K523">
    <cfRule type="containsText" dxfId="1783" priority="215" operator="containsText" text="No">
      <formula>NOT(ISERROR(SEARCH("No",J515)))</formula>
    </cfRule>
  </conditionalFormatting>
  <conditionalFormatting sqref="I514:J514">
    <cfRule type="containsText" dxfId="1782" priority="214" operator="containsText" text="Select">
      <formula>NOT(ISERROR(SEARCH("Select",I514)))</formula>
    </cfRule>
  </conditionalFormatting>
  <conditionalFormatting sqref="I514:J514">
    <cfRule type="containsText" dxfId="1781" priority="213" operator="containsText" text="No">
      <formula>NOT(ISERROR(SEARCH("No",I514)))</formula>
    </cfRule>
  </conditionalFormatting>
  <conditionalFormatting sqref="J519:K519">
    <cfRule type="containsText" dxfId="1780" priority="212" operator="containsText" text="Select">
      <formula>NOT(ISERROR(SEARCH("Select",J519)))</formula>
    </cfRule>
  </conditionalFormatting>
  <conditionalFormatting sqref="J519:K519">
    <cfRule type="containsText" dxfId="1779" priority="211" operator="containsText" text="No">
      <formula>NOT(ISERROR(SEARCH("No",J519)))</formula>
    </cfRule>
  </conditionalFormatting>
  <conditionalFormatting sqref="I518:J518">
    <cfRule type="containsText" dxfId="1778" priority="210" operator="containsText" text="Select">
      <formula>NOT(ISERROR(SEARCH("Select",I518)))</formula>
    </cfRule>
  </conditionalFormatting>
  <conditionalFormatting sqref="I518:J518">
    <cfRule type="containsText" dxfId="1777" priority="209" operator="containsText" text="No">
      <formula>NOT(ISERROR(SEARCH("No",I518)))</formula>
    </cfRule>
  </conditionalFormatting>
  <conditionalFormatting sqref="O511:P511">
    <cfRule type="containsText" dxfId="1776" priority="208" operator="containsText" text="Select">
      <formula>NOT(ISERROR(SEARCH("Select",O511)))</formula>
    </cfRule>
  </conditionalFormatting>
  <conditionalFormatting sqref="O511:P511">
    <cfRule type="containsText" dxfId="1775" priority="207" operator="containsText" text="No">
      <formula>NOT(ISERROR(SEARCH("No",O511)))</formula>
    </cfRule>
  </conditionalFormatting>
  <conditionalFormatting sqref="O515:P516">
    <cfRule type="containsText" dxfId="1774" priority="204" operator="containsText" text="Select">
      <formula>NOT(ISERROR(SEARCH("Select",O515)))</formula>
    </cfRule>
  </conditionalFormatting>
  <conditionalFormatting sqref="N510:O510">
    <cfRule type="containsText" dxfId="1773" priority="206" operator="containsText" text="Select">
      <formula>NOT(ISERROR(SEARCH("Select",N510)))</formula>
    </cfRule>
  </conditionalFormatting>
  <conditionalFormatting sqref="N510:O510">
    <cfRule type="containsText" dxfId="1772" priority="205" operator="containsText" text="No">
      <formula>NOT(ISERROR(SEARCH("No",N510)))</formula>
    </cfRule>
  </conditionalFormatting>
  <conditionalFormatting sqref="O515:P516">
    <cfRule type="containsText" dxfId="1771" priority="203" operator="containsText" text="No">
      <formula>NOT(ISERROR(SEARCH("No",O515)))</formula>
    </cfRule>
  </conditionalFormatting>
  <conditionalFormatting sqref="N514:O514">
    <cfRule type="containsText" dxfId="1770" priority="202" operator="containsText" text="Select">
      <formula>NOT(ISERROR(SEARCH("Select",N514)))</formula>
    </cfRule>
  </conditionalFormatting>
  <conditionalFormatting sqref="N514:O514">
    <cfRule type="containsText" dxfId="1769" priority="201" operator="containsText" text="No">
      <formula>NOT(ISERROR(SEARCH("No",N514)))</formula>
    </cfRule>
  </conditionalFormatting>
  <conditionalFormatting sqref="O519:P519">
    <cfRule type="containsText" dxfId="1768" priority="200" operator="containsText" text="Select">
      <formula>NOT(ISERROR(SEARCH("Select",O519)))</formula>
    </cfRule>
  </conditionalFormatting>
  <conditionalFormatting sqref="O523:P523">
    <cfRule type="containsText" dxfId="1767" priority="195" operator="containsText" text="No">
      <formula>NOT(ISERROR(SEARCH("No",O523)))</formula>
    </cfRule>
  </conditionalFormatting>
  <conditionalFormatting sqref="N522:O522">
    <cfRule type="containsText" dxfId="1766" priority="194" operator="containsText" text="Select">
      <formula>NOT(ISERROR(SEARCH("Select",N522)))</formula>
    </cfRule>
  </conditionalFormatting>
  <conditionalFormatting sqref="N522:O522">
    <cfRule type="containsText" dxfId="1765" priority="193" operator="containsText" text="No">
      <formula>NOT(ISERROR(SEARCH("No",N522)))</formula>
    </cfRule>
  </conditionalFormatting>
  <conditionalFormatting sqref="O538:P538">
    <cfRule type="containsText" dxfId="1764" priority="168" operator="containsText" text="No">
      <formula>NOT(ISERROR(SEARCH("No",O538)))</formula>
    </cfRule>
  </conditionalFormatting>
  <conditionalFormatting sqref="N537:O537">
    <cfRule type="containsText" dxfId="1763" priority="167" operator="containsText" text="Select">
      <formula>NOT(ISERROR(SEARCH("Select",N537)))</formula>
    </cfRule>
  </conditionalFormatting>
  <conditionalFormatting sqref="N537:O537">
    <cfRule type="containsText" dxfId="1762" priority="166" operator="containsText" text="No">
      <formula>NOT(ISERROR(SEARCH("No",N537)))</formula>
    </cfRule>
  </conditionalFormatting>
  <conditionalFormatting sqref="O542:P542">
    <cfRule type="containsText" dxfId="1761" priority="165" operator="containsText" text="Select">
      <formula>NOT(ISERROR(SEARCH("Select",O542)))</formula>
    </cfRule>
  </conditionalFormatting>
  <conditionalFormatting sqref="G529 L529">
    <cfRule type="cellIs" dxfId="1760" priority="191" operator="equal">
      <formula>"FALSE"</formula>
    </cfRule>
  </conditionalFormatting>
  <conditionalFormatting sqref="G529 L529">
    <cfRule type="cellIs" dxfId="1759" priority="192" operator="equal">
      <formula>"TRUE"</formula>
    </cfRule>
  </conditionalFormatting>
  <conditionalFormatting sqref="J530:K530">
    <cfRule type="containsText" dxfId="1758" priority="190" operator="containsText" text="Select">
      <formula>NOT(ISERROR(SEARCH("Select",J530)))</formula>
    </cfRule>
  </conditionalFormatting>
  <conditionalFormatting sqref="O539:P539">
    <cfRule type="containsText" dxfId="1757" priority="188" operator="containsText" text="Select">
      <formula>NOT(ISERROR(SEARCH("Select",O539)))</formula>
    </cfRule>
  </conditionalFormatting>
  <conditionalFormatting sqref="O539:P539 J530:K530">
    <cfRule type="containsText" dxfId="1756" priority="189" operator="containsText" text="No">
      <formula>NOT(ISERROR(SEARCH("No",J530)))</formula>
    </cfRule>
  </conditionalFormatting>
  <conditionalFormatting sqref="J534:K535 J539:K542">
    <cfRule type="containsText" dxfId="1755" priority="185" operator="containsText" text="Select">
      <formula>NOT(ISERROR(SEARCH("Select",J534)))</formula>
    </cfRule>
  </conditionalFormatting>
  <conditionalFormatting sqref="I529:J529">
    <cfRule type="containsText" dxfId="1754" priority="187" operator="containsText" text="Select">
      <formula>NOT(ISERROR(SEARCH("Select",I529)))</formula>
    </cfRule>
  </conditionalFormatting>
  <conditionalFormatting sqref="I529:J529">
    <cfRule type="containsText" dxfId="1753" priority="186" operator="containsText" text="No">
      <formula>NOT(ISERROR(SEARCH("No",I529)))</formula>
    </cfRule>
  </conditionalFormatting>
  <conditionalFormatting sqref="J534:K535 J539:K542">
    <cfRule type="containsText" dxfId="1752" priority="184" operator="containsText" text="No">
      <formula>NOT(ISERROR(SEARCH("No",J534)))</formula>
    </cfRule>
  </conditionalFormatting>
  <conditionalFormatting sqref="I533:J533">
    <cfRule type="containsText" dxfId="1751" priority="183" operator="containsText" text="Select">
      <formula>NOT(ISERROR(SEARCH("Select",I533)))</formula>
    </cfRule>
  </conditionalFormatting>
  <conditionalFormatting sqref="I533:J533">
    <cfRule type="containsText" dxfId="1750" priority="182" operator="containsText" text="No">
      <formula>NOT(ISERROR(SEARCH("No",I533)))</formula>
    </cfRule>
  </conditionalFormatting>
  <conditionalFormatting sqref="J538:K538">
    <cfRule type="containsText" dxfId="1749" priority="181" operator="containsText" text="Select">
      <formula>NOT(ISERROR(SEARCH("Select",J538)))</formula>
    </cfRule>
  </conditionalFormatting>
  <conditionalFormatting sqref="J538:K538">
    <cfRule type="containsText" dxfId="1748" priority="180" operator="containsText" text="No">
      <formula>NOT(ISERROR(SEARCH("No",J538)))</formula>
    </cfRule>
  </conditionalFormatting>
  <conditionalFormatting sqref="I537:J537">
    <cfRule type="containsText" dxfId="1747" priority="179" operator="containsText" text="Select">
      <formula>NOT(ISERROR(SEARCH("Select",I537)))</formula>
    </cfRule>
  </conditionalFormatting>
  <conditionalFormatting sqref="I537:J537">
    <cfRule type="containsText" dxfId="1746" priority="178" operator="containsText" text="No">
      <formula>NOT(ISERROR(SEARCH("No",I537)))</formula>
    </cfRule>
  </conditionalFormatting>
  <conditionalFormatting sqref="O530:P530">
    <cfRule type="containsText" dxfId="1745" priority="177" operator="containsText" text="Select">
      <formula>NOT(ISERROR(SEARCH("Select",O530)))</formula>
    </cfRule>
  </conditionalFormatting>
  <conditionalFormatting sqref="O530:P530">
    <cfRule type="containsText" dxfId="1744" priority="176" operator="containsText" text="No">
      <formula>NOT(ISERROR(SEARCH("No",O530)))</formula>
    </cfRule>
  </conditionalFormatting>
  <conditionalFormatting sqref="O534:P535">
    <cfRule type="containsText" dxfId="1743" priority="173" operator="containsText" text="Select">
      <formula>NOT(ISERROR(SEARCH("Select",O534)))</formula>
    </cfRule>
  </conditionalFormatting>
  <conditionalFormatting sqref="N529:O529">
    <cfRule type="containsText" dxfId="1742" priority="175" operator="containsText" text="Select">
      <formula>NOT(ISERROR(SEARCH("Select",N529)))</formula>
    </cfRule>
  </conditionalFormatting>
  <conditionalFormatting sqref="N529:O529">
    <cfRule type="containsText" dxfId="1741" priority="174" operator="containsText" text="No">
      <formula>NOT(ISERROR(SEARCH("No",N529)))</formula>
    </cfRule>
  </conditionalFormatting>
  <conditionalFormatting sqref="O534:P535">
    <cfRule type="containsText" dxfId="1740" priority="172" operator="containsText" text="No">
      <formula>NOT(ISERROR(SEARCH("No",O534)))</formula>
    </cfRule>
  </conditionalFormatting>
  <conditionalFormatting sqref="N533:O533">
    <cfRule type="containsText" dxfId="1739" priority="171" operator="containsText" text="Select">
      <formula>NOT(ISERROR(SEARCH("Select",N533)))</formula>
    </cfRule>
  </conditionalFormatting>
  <conditionalFormatting sqref="N533:O533">
    <cfRule type="containsText" dxfId="1738" priority="170" operator="containsText" text="No">
      <formula>NOT(ISERROR(SEARCH("No",N533)))</formula>
    </cfRule>
  </conditionalFormatting>
  <conditionalFormatting sqref="O538:P538">
    <cfRule type="containsText" dxfId="1737" priority="169" operator="containsText" text="Select">
      <formula>NOT(ISERROR(SEARCH("Select",O538)))</formula>
    </cfRule>
  </conditionalFormatting>
  <conditionalFormatting sqref="O542:P542">
    <cfRule type="containsText" dxfId="1736" priority="164" operator="containsText" text="No">
      <formula>NOT(ISERROR(SEARCH("No",O542)))</formula>
    </cfRule>
  </conditionalFormatting>
  <conditionalFormatting sqref="N541:O541">
    <cfRule type="containsText" dxfId="1735" priority="163" operator="containsText" text="Select">
      <formula>NOT(ISERROR(SEARCH("Select",N541)))</formula>
    </cfRule>
  </conditionalFormatting>
  <conditionalFormatting sqref="N541:O541">
    <cfRule type="containsText" dxfId="1734" priority="162" operator="containsText" text="No">
      <formula>NOT(ISERROR(SEARCH("No",N541)))</formula>
    </cfRule>
  </conditionalFormatting>
  <conditionalFormatting sqref="G548 L548">
    <cfRule type="cellIs" dxfId="1733" priority="160" operator="equal">
      <formula>"FALSE"</formula>
    </cfRule>
  </conditionalFormatting>
  <conditionalFormatting sqref="G548 L548">
    <cfRule type="cellIs" dxfId="1732" priority="161" operator="equal">
      <formula>"TRUE"</formula>
    </cfRule>
  </conditionalFormatting>
  <conditionalFormatting sqref="J549:K549">
    <cfRule type="containsText" dxfId="1731" priority="159" operator="containsText" text="Select">
      <formula>NOT(ISERROR(SEARCH("Select",J549)))</formula>
    </cfRule>
  </conditionalFormatting>
  <conditionalFormatting sqref="O558:P558">
    <cfRule type="containsText" dxfId="1730" priority="157" operator="containsText" text="Select">
      <formula>NOT(ISERROR(SEARCH("Select",O558)))</formula>
    </cfRule>
  </conditionalFormatting>
  <conditionalFormatting sqref="O558:P558 J549:K549">
    <cfRule type="containsText" dxfId="1729" priority="158" operator="containsText" text="No">
      <formula>NOT(ISERROR(SEARCH("No",J549)))</formula>
    </cfRule>
  </conditionalFormatting>
  <conditionalFormatting sqref="J553:K554 J558:K561">
    <cfRule type="containsText" dxfId="1728" priority="154" operator="containsText" text="Select">
      <formula>NOT(ISERROR(SEARCH("Select",J553)))</formula>
    </cfRule>
  </conditionalFormatting>
  <conditionalFormatting sqref="I548:J548">
    <cfRule type="containsText" dxfId="1727" priority="156" operator="containsText" text="Select">
      <formula>NOT(ISERROR(SEARCH("Select",I548)))</formula>
    </cfRule>
  </conditionalFormatting>
  <conditionalFormatting sqref="I548:J548">
    <cfRule type="containsText" dxfId="1726" priority="155" operator="containsText" text="No">
      <formula>NOT(ISERROR(SEARCH("No",I548)))</formula>
    </cfRule>
  </conditionalFormatting>
  <conditionalFormatting sqref="J553:K554 J558:K561">
    <cfRule type="containsText" dxfId="1725" priority="153" operator="containsText" text="No">
      <formula>NOT(ISERROR(SEARCH("No",J553)))</formula>
    </cfRule>
  </conditionalFormatting>
  <conditionalFormatting sqref="I552:J552">
    <cfRule type="containsText" dxfId="1724" priority="152" operator="containsText" text="Select">
      <formula>NOT(ISERROR(SEARCH("Select",I552)))</formula>
    </cfRule>
  </conditionalFormatting>
  <conditionalFormatting sqref="I552:J552">
    <cfRule type="containsText" dxfId="1723" priority="151" operator="containsText" text="No">
      <formula>NOT(ISERROR(SEARCH("No",I552)))</formula>
    </cfRule>
  </conditionalFormatting>
  <conditionalFormatting sqref="J557:K557">
    <cfRule type="containsText" dxfId="1722" priority="150" operator="containsText" text="Select">
      <formula>NOT(ISERROR(SEARCH("Select",J557)))</formula>
    </cfRule>
  </conditionalFormatting>
  <conditionalFormatting sqref="J557:K557">
    <cfRule type="containsText" dxfId="1721" priority="149" operator="containsText" text="No">
      <formula>NOT(ISERROR(SEARCH("No",J557)))</formula>
    </cfRule>
  </conditionalFormatting>
  <conditionalFormatting sqref="I556:J556">
    <cfRule type="containsText" dxfId="1720" priority="148" operator="containsText" text="Select">
      <formula>NOT(ISERROR(SEARCH("Select",I556)))</formula>
    </cfRule>
  </conditionalFormatting>
  <conditionalFormatting sqref="I556:J556">
    <cfRule type="containsText" dxfId="1719" priority="147" operator="containsText" text="No">
      <formula>NOT(ISERROR(SEARCH("No",I556)))</formula>
    </cfRule>
  </conditionalFormatting>
  <conditionalFormatting sqref="O549:P549">
    <cfRule type="containsText" dxfId="1718" priority="146" operator="containsText" text="Select">
      <formula>NOT(ISERROR(SEARCH("Select",O549)))</formula>
    </cfRule>
  </conditionalFormatting>
  <conditionalFormatting sqref="O549:P549">
    <cfRule type="containsText" dxfId="1717" priority="145" operator="containsText" text="No">
      <formula>NOT(ISERROR(SEARCH("No",O549)))</formula>
    </cfRule>
  </conditionalFormatting>
  <conditionalFormatting sqref="O553:P554">
    <cfRule type="containsText" dxfId="1716" priority="142" operator="containsText" text="Select">
      <formula>NOT(ISERROR(SEARCH("Select",O553)))</formula>
    </cfRule>
  </conditionalFormatting>
  <conditionalFormatting sqref="N548:O548">
    <cfRule type="containsText" dxfId="1715" priority="144" operator="containsText" text="Select">
      <formula>NOT(ISERROR(SEARCH("Select",N548)))</formula>
    </cfRule>
  </conditionalFormatting>
  <conditionalFormatting sqref="N548:O548">
    <cfRule type="containsText" dxfId="1714" priority="143" operator="containsText" text="No">
      <formula>NOT(ISERROR(SEARCH("No",N548)))</formula>
    </cfRule>
  </conditionalFormatting>
  <conditionalFormatting sqref="O553:P554">
    <cfRule type="containsText" dxfId="1713" priority="141" operator="containsText" text="No">
      <formula>NOT(ISERROR(SEARCH("No",O553)))</formula>
    </cfRule>
  </conditionalFormatting>
  <conditionalFormatting sqref="N552:O552">
    <cfRule type="containsText" dxfId="1712" priority="140" operator="containsText" text="Select">
      <formula>NOT(ISERROR(SEARCH("Select",N552)))</formula>
    </cfRule>
  </conditionalFormatting>
  <conditionalFormatting sqref="N552:O552">
    <cfRule type="containsText" dxfId="1711" priority="139" operator="containsText" text="No">
      <formula>NOT(ISERROR(SEARCH("No",N552)))</formula>
    </cfRule>
  </conditionalFormatting>
  <conditionalFormatting sqref="O557:P557">
    <cfRule type="containsText" dxfId="1710" priority="138" operator="containsText" text="Select">
      <formula>NOT(ISERROR(SEARCH("Select",O557)))</formula>
    </cfRule>
  </conditionalFormatting>
  <conditionalFormatting sqref="O561:P561">
    <cfRule type="containsText" dxfId="1709" priority="133" operator="containsText" text="No">
      <formula>NOT(ISERROR(SEARCH("No",O561)))</formula>
    </cfRule>
  </conditionalFormatting>
  <conditionalFormatting sqref="N560:O560">
    <cfRule type="containsText" dxfId="1708" priority="132" operator="containsText" text="Select">
      <formula>NOT(ISERROR(SEARCH("Select",N560)))</formula>
    </cfRule>
  </conditionalFormatting>
  <conditionalFormatting sqref="N560:O560">
    <cfRule type="containsText" dxfId="1707" priority="131" operator="containsText" text="No">
      <formula>NOT(ISERROR(SEARCH("No",N560)))</formula>
    </cfRule>
  </conditionalFormatting>
  <conditionalFormatting sqref="N827:O827 N823:O823 N819:O819">
    <cfRule type="endsWith" dxfId="1706" priority="128" operator="endsWith" text="No">
      <formula>RIGHT(N819,LEN("No"))="No"</formula>
    </cfRule>
    <cfRule type="containsText" dxfId="1705" priority="130" operator="containsText" text="Select">
      <formula>NOT(ISERROR(SEARCH("Select",N819)))</formula>
    </cfRule>
  </conditionalFormatting>
  <conditionalFormatting sqref="N827:O827 N823:O823 N819:O819">
    <cfRule type="containsText" dxfId="1704" priority="129" operator="containsText" text="Not Addressed">
      <formula>NOT(ISERROR(SEARCH("Not Addressed",N819)))</formula>
    </cfRule>
  </conditionalFormatting>
  <conditionalFormatting sqref="N841:O841 N837:O837 N833:O833">
    <cfRule type="endsWith" dxfId="1703" priority="125" operator="endsWith" text="No">
      <formula>RIGHT(N833,LEN("No"))="No"</formula>
    </cfRule>
    <cfRule type="containsText" dxfId="1702" priority="127" operator="containsText" text="Select">
      <formula>NOT(ISERROR(SEARCH("Select",N833)))</formula>
    </cfRule>
  </conditionalFormatting>
  <conditionalFormatting sqref="N841:O841 N837:O837 N833:O833">
    <cfRule type="containsText" dxfId="1701" priority="126" operator="containsText" text="Not Addressed">
      <formula>NOT(ISERROR(SEARCH("Not Addressed",N833)))</formula>
    </cfRule>
  </conditionalFormatting>
  <conditionalFormatting sqref="N855:O855 N851:O851 N847:O847">
    <cfRule type="endsWith" dxfId="1700" priority="122" operator="endsWith" text="No">
      <formula>RIGHT(N847,LEN("No"))="No"</formula>
    </cfRule>
    <cfRule type="containsText" dxfId="1699" priority="124" operator="containsText" text="Select">
      <formula>NOT(ISERROR(SEARCH("Select",N847)))</formula>
    </cfRule>
  </conditionalFormatting>
  <conditionalFormatting sqref="N855:O855 N851:O851 N847:O847">
    <cfRule type="containsText" dxfId="1698" priority="123" operator="containsText" text="Not Addressed">
      <formula>NOT(ISERROR(SEARCH("Not Addressed",N847)))</formula>
    </cfRule>
  </conditionalFormatting>
  <conditionalFormatting sqref="N869:O869 N865:O865 N861:O861">
    <cfRule type="endsWith" dxfId="1697" priority="119" operator="endsWith" text="No">
      <formula>RIGHT(N861,LEN("No"))="No"</formula>
    </cfRule>
    <cfRule type="containsText" dxfId="1696" priority="121" operator="containsText" text="Select">
      <formula>NOT(ISERROR(SEARCH("Select",N861)))</formula>
    </cfRule>
  </conditionalFormatting>
  <conditionalFormatting sqref="N869:O869 N865:O865 N861:O861">
    <cfRule type="containsText" dxfId="1695" priority="120" operator="containsText" text="Not Addressed">
      <formula>NOT(ISERROR(SEARCH("Not Addressed",N861)))</formula>
    </cfRule>
  </conditionalFormatting>
  <conditionalFormatting sqref="N883:O883 N879:O879 N875:O875">
    <cfRule type="endsWith" dxfId="1694" priority="116" operator="endsWith" text="No">
      <formula>RIGHT(N875,LEN("No"))="No"</formula>
    </cfRule>
    <cfRule type="containsText" dxfId="1693" priority="118" operator="containsText" text="Select">
      <formula>NOT(ISERROR(SEARCH("Select",N875)))</formula>
    </cfRule>
  </conditionalFormatting>
  <conditionalFormatting sqref="N883:O883 N879:O879 N875:O875">
    <cfRule type="containsText" dxfId="1692" priority="117" operator="containsText" text="Not Addressed">
      <formula>NOT(ISERROR(SEARCH("Not Addressed",N875)))</formula>
    </cfRule>
  </conditionalFormatting>
  <conditionalFormatting sqref="N897:O897 N893:O893 N889:O889">
    <cfRule type="endsWith" dxfId="1691" priority="113" operator="endsWith" text="No">
      <formula>RIGHT(N889,LEN("No"))="No"</formula>
    </cfRule>
    <cfRule type="containsText" dxfId="1690" priority="115" operator="containsText" text="Select">
      <formula>NOT(ISERROR(SEARCH("Select",N889)))</formula>
    </cfRule>
  </conditionalFormatting>
  <conditionalFormatting sqref="N897:O897 N893:O893 N889:O889">
    <cfRule type="containsText" dxfId="1689" priority="114" operator="containsText" text="Not Addressed">
      <formula>NOT(ISERROR(SEARCH("Not Addressed",N889)))</formula>
    </cfRule>
  </conditionalFormatting>
  <conditionalFormatting sqref="I910:J910">
    <cfRule type="containsText" dxfId="1688" priority="111" operator="containsText" text="Not Addressed">
      <formula>NOT(ISERROR(SEARCH("Not Addressed",I910)))</formula>
    </cfRule>
    <cfRule type="containsText" dxfId="1687" priority="112" operator="containsText" text="Select">
      <formula>NOT(ISERROR(SEARCH("Select",I910)))</formula>
    </cfRule>
  </conditionalFormatting>
  <conditionalFormatting sqref="I934:J934">
    <cfRule type="containsText" dxfId="1686" priority="109" operator="containsText" text="Not Addressed">
      <formula>NOT(ISERROR(SEARCH("Not Addressed",I934)))</formula>
    </cfRule>
    <cfRule type="containsText" dxfId="1685" priority="110" operator="containsText" text="Select">
      <formula>NOT(ISERROR(SEARCH("Select",I934)))</formula>
    </cfRule>
  </conditionalFormatting>
  <conditionalFormatting sqref="I914:J914">
    <cfRule type="containsText" dxfId="1684" priority="107" operator="containsText" text="Not Addressed">
      <formula>NOT(ISERROR(SEARCH("Not Addressed",I914)))</formula>
    </cfRule>
    <cfRule type="containsText" dxfId="1683" priority="108" operator="containsText" text="Select">
      <formula>NOT(ISERROR(SEARCH("Select",I914)))</formula>
    </cfRule>
  </conditionalFormatting>
  <conditionalFormatting sqref="I918:J918">
    <cfRule type="containsText" dxfId="1682" priority="105" operator="containsText" text="Not Addressed">
      <formula>NOT(ISERROR(SEARCH("Not Addressed",I918)))</formula>
    </cfRule>
    <cfRule type="containsText" dxfId="1681" priority="106" operator="containsText" text="Select">
      <formula>NOT(ISERROR(SEARCH("Select",I918)))</formula>
    </cfRule>
  </conditionalFormatting>
  <conditionalFormatting sqref="I922:J922">
    <cfRule type="containsText" dxfId="1680" priority="103" operator="containsText" text="Not Addressed">
      <formula>NOT(ISERROR(SEARCH("Not Addressed",I922)))</formula>
    </cfRule>
    <cfRule type="containsText" dxfId="1679" priority="104" operator="containsText" text="Select">
      <formula>NOT(ISERROR(SEARCH("Select",I922)))</formula>
    </cfRule>
  </conditionalFormatting>
  <conditionalFormatting sqref="I926:J926">
    <cfRule type="containsText" dxfId="1678" priority="101" operator="containsText" text="Not Addressed">
      <formula>NOT(ISERROR(SEARCH("Not Addressed",I926)))</formula>
    </cfRule>
    <cfRule type="containsText" dxfId="1677" priority="102" operator="containsText" text="Select">
      <formula>NOT(ISERROR(SEARCH("Select",I926)))</formula>
    </cfRule>
  </conditionalFormatting>
  <conditionalFormatting sqref="I930:J930">
    <cfRule type="containsText" dxfId="1676" priority="99" operator="containsText" text="Not Addressed">
      <formula>NOT(ISERROR(SEARCH("Not Addressed",I930)))</formula>
    </cfRule>
    <cfRule type="containsText" dxfId="1675" priority="100" operator="containsText" text="Select">
      <formula>NOT(ISERROR(SEARCH("Select",I930)))</formula>
    </cfRule>
  </conditionalFormatting>
  <conditionalFormatting sqref="I938:J938">
    <cfRule type="containsText" dxfId="1674" priority="97" operator="containsText" text="Not Addressed">
      <formula>NOT(ISERROR(SEARCH("Not Addressed",I938)))</formula>
    </cfRule>
    <cfRule type="containsText" dxfId="1673" priority="98" operator="containsText" text="Select">
      <formula>NOT(ISERROR(SEARCH("Select",I938)))</formula>
    </cfRule>
  </conditionalFormatting>
  <conditionalFormatting sqref="I942:J942">
    <cfRule type="containsText" dxfId="1672" priority="95" operator="containsText" text="Not Addressed">
      <formula>NOT(ISERROR(SEARCH("Not Addressed",I942)))</formula>
    </cfRule>
    <cfRule type="containsText" dxfId="1671" priority="96" operator="containsText" text="Select">
      <formula>NOT(ISERROR(SEARCH("Select",I942)))</formula>
    </cfRule>
  </conditionalFormatting>
  <conditionalFormatting sqref="I946:J946">
    <cfRule type="containsText" dxfId="1670" priority="93" operator="containsText" text="Not Addressed">
      <formula>NOT(ISERROR(SEARCH("Not Addressed",I946)))</formula>
    </cfRule>
    <cfRule type="containsText" dxfId="1669" priority="94" operator="containsText" text="Select">
      <formula>NOT(ISERROR(SEARCH("Select",I946)))</formula>
    </cfRule>
  </conditionalFormatting>
  <conditionalFormatting sqref="I950:J950">
    <cfRule type="containsText" dxfId="1668" priority="91" operator="containsText" text="Not Addressed">
      <formula>NOT(ISERROR(SEARCH("Not Addressed",I950)))</formula>
    </cfRule>
    <cfRule type="containsText" dxfId="1667" priority="92" operator="containsText" text="Select">
      <formula>NOT(ISERROR(SEARCH("Select",I950)))</formula>
    </cfRule>
  </conditionalFormatting>
  <conditionalFormatting sqref="I966:J966">
    <cfRule type="containsText" dxfId="1666" priority="89" operator="containsText" text="Not Addressed">
      <formula>NOT(ISERROR(SEARCH("Not Addressed",I966)))</formula>
    </cfRule>
    <cfRule type="containsText" dxfId="1665" priority="90" operator="containsText" text="Select">
      <formula>NOT(ISERROR(SEARCH("Select",I966)))</formula>
    </cfRule>
  </conditionalFormatting>
  <conditionalFormatting sqref="I954:J954">
    <cfRule type="containsText" dxfId="1664" priority="87" operator="containsText" text="Not Addressed">
      <formula>NOT(ISERROR(SEARCH("Not Addressed",I954)))</formula>
    </cfRule>
    <cfRule type="containsText" dxfId="1663" priority="88" operator="containsText" text="Select">
      <formula>NOT(ISERROR(SEARCH("Select",I954)))</formula>
    </cfRule>
  </conditionalFormatting>
  <conditionalFormatting sqref="I958:J958">
    <cfRule type="containsText" dxfId="1662" priority="85" operator="containsText" text="Not Addressed">
      <formula>NOT(ISERROR(SEARCH("Not Addressed",I958)))</formula>
    </cfRule>
    <cfRule type="containsText" dxfId="1661" priority="86" operator="containsText" text="Select">
      <formula>NOT(ISERROR(SEARCH("Select",I958)))</formula>
    </cfRule>
  </conditionalFormatting>
  <conditionalFormatting sqref="I962:J962">
    <cfRule type="containsText" dxfId="1660" priority="83" operator="containsText" text="Not Addressed">
      <formula>NOT(ISERROR(SEARCH("Not Addressed",I962)))</formula>
    </cfRule>
    <cfRule type="containsText" dxfId="1659" priority="84" operator="containsText" text="Select">
      <formula>NOT(ISERROR(SEARCH("Select",I962)))</formula>
    </cfRule>
  </conditionalFormatting>
  <conditionalFormatting sqref="I979:J979">
    <cfRule type="containsText" dxfId="1658" priority="82" operator="containsText" text="Select">
      <formula>NOT(ISERROR(SEARCH("Select",I979)))</formula>
    </cfRule>
  </conditionalFormatting>
  <conditionalFormatting sqref="I979:J979">
    <cfRule type="containsText" dxfId="1657" priority="81" operator="containsText" text="Not Addressed">
      <formula>NOT(ISERROR(SEARCH("Not Addressed",I979)))</formula>
    </cfRule>
  </conditionalFormatting>
  <conditionalFormatting sqref="N979:O979">
    <cfRule type="containsText" dxfId="1656" priority="80" operator="containsText" text="Select">
      <formula>NOT(ISERROR(SEARCH("Select",N979)))</formula>
    </cfRule>
  </conditionalFormatting>
  <conditionalFormatting sqref="N979:O979">
    <cfRule type="containsText" dxfId="1655" priority="79" operator="containsText" text="Not Addressed">
      <formula>NOT(ISERROR(SEARCH("Not Addressed",N979)))</formula>
    </cfRule>
  </conditionalFormatting>
  <conditionalFormatting sqref="I984:J984">
    <cfRule type="containsText" dxfId="1654" priority="78" operator="containsText" text="Select">
      <formula>NOT(ISERROR(SEARCH("Select",I984)))</formula>
    </cfRule>
  </conditionalFormatting>
  <conditionalFormatting sqref="I984:J984">
    <cfRule type="containsText" dxfId="1653" priority="77" operator="containsText" text="Not Addressed">
      <formula>NOT(ISERROR(SEARCH("Not Addressed",I984)))</formula>
    </cfRule>
  </conditionalFormatting>
  <conditionalFormatting sqref="N984:O984">
    <cfRule type="containsText" dxfId="1652" priority="76" operator="containsText" text="Select">
      <formula>NOT(ISERROR(SEARCH("Select",N984)))</formula>
    </cfRule>
  </conditionalFormatting>
  <conditionalFormatting sqref="N984:O984">
    <cfRule type="containsText" dxfId="1651" priority="75" operator="containsText" text="Not Addressed">
      <formula>NOT(ISERROR(SEARCH("Not Addressed",N984)))</formula>
    </cfRule>
  </conditionalFormatting>
  <conditionalFormatting sqref="M972">
    <cfRule type="containsText" dxfId="1650" priority="74" operator="containsText" text="Select">
      <formula>NOT(ISERROR(SEARCH("Select",M972)))</formula>
    </cfRule>
  </conditionalFormatting>
  <conditionalFormatting sqref="M972">
    <cfRule type="containsText" dxfId="1649" priority="73" operator="containsText" text="Not Addressed">
      <formula>NOT(ISERROR(SEARCH("Not Addressed",M972)))</formula>
    </cfRule>
  </conditionalFormatting>
  <conditionalFormatting sqref="G996:G1002">
    <cfRule type="cellIs" dxfId="1648" priority="72" operator="equal">
      <formula>"TRUE"</formula>
    </cfRule>
  </conditionalFormatting>
  <conditionalFormatting sqref="G1004:G1010">
    <cfRule type="cellIs" dxfId="1647" priority="71" operator="equal">
      <formula>"TRUE"</formula>
    </cfRule>
  </conditionalFormatting>
  <conditionalFormatting sqref="O997:P997 O1001:P1001 O1005:P1005 O1009:P1009">
    <cfRule type="containsText" dxfId="1646" priority="70" operator="containsText" text="Select">
      <formula>NOT(ISERROR(SEARCH("Select",O997)))</formula>
    </cfRule>
  </conditionalFormatting>
  <conditionalFormatting sqref="O1009:P1009 O1005:P1005 O1001:P1001 O997:P997">
    <cfRule type="containsText" dxfId="1645" priority="69" operator="containsText" text="No">
      <formula>NOT(ISERROR(SEARCH("No",O997)))</formula>
    </cfRule>
  </conditionalFormatting>
  <conditionalFormatting sqref="T161:U161">
    <cfRule type="containsText" dxfId="1644" priority="68" operator="containsText" text="Select">
      <formula>NOT(ISERROR(SEARCH("Select",T161)))</formula>
    </cfRule>
  </conditionalFormatting>
  <conditionalFormatting sqref="T197:U197">
    <cfRule type="containsText" dxfId="1643" priority="67" operator="containsText" text="Select">
      <formula>NOT(ISERROR(SEARCH("Select",T197)))</formula>
    </cfRule>
  </conditionalFormatting>
  <conditionalFormatting sqref="T217:U217">
    <cfRule type="containsText" dxfId="1642" priority="66" operator="containsText" text="Select">
      <formula>NOT(ISERROR(SEARCH("Select",T217)))</formula>
    </cfRule>
  </conditionalFormatting>
  <conditionalFormatting sqref="T228:U228">
    <cfRule type="containsText" dxfId="1641" priority="65" operator="containsText" text="Select">
      <formula>NOT(ISERROR(SEARCH("Select",T228)))</formula>
    </cfRule>
  </conditionalFormatting>
  <conditionalFormatting sqref="T231:U231">
    <cfRule type="containsText" dxfId="1640" priority="64" operator="containsText" text="Select">
      <formula>NOT(ISERROR(SEARCH("Select",T231)))</formula>
    </cfRule>
  </conditionalFormatting>
  <conditionalFormatting sqref="T242:U242">
    <cfRule type="containsText" dxfId="1639" priority="63" operator="containsText" text="Select">
      <formula>NOT(ISERROR(SEARCH("Select",T242)))</formula>
    </cfRule>
  </conditionalFormatting>
  <conditionalFormatting sqref="T257:U257">
    <cfRule type="containsText" dxfId="1638" priority="62" operator="containsText" text="Select">
      <formula>NOT(ISERROR(SEARCH("Select",T257)))</formula>
    </cfRule>
  </conditionalFormatting>
  <conditionalFormatting sqref="T263:U263">
    <cfRule type="containsText" dxfId="1637" priority="61" operator="containsText" text="Select">
      <formula>NOT(ISERROR(SEARCH("Select",T263)))</formula>
    </cfRule>
  </conditionalFormatting>
  <conditionalFormatting sqref="T266:U266">
    <cfRule type="containsText" dxfId="1636" priority="60" operator="containsText" text="Select">
      <formula>NOT(ISERROR(SEARCH("Select",T266)))</formula>
    </cfRule>
  </conditionalFormatting>
  <conditionalFormatting sqref="T269:U269">
    <cfRule type="containsText" dxfId="1635" priority="59" operator="containsText" text="Select">
      <formula>NOT(ISERROR(SEARCH("Select",T269)))</formula>
    </cfRule>
  </conditionalFormatting>
  <conditionalFormatting sqref="T273:U273">
    <cfRule type="containsText" dxfId="1634" priority="58" operator="containsText" text="Select">
      <formula>NOT(ISERROR(SEARCH("Select",T273)))</formula>
    </cfRule>
  </conditionalFormatting>
  <conditionalFormatting sqref="T276:U276">
    <cfRule type="containsText" dxfId="1633" priority="57" operator="containsText" text="Select">
      <formula>NOT(ISERROR(SEARCH("Select",T276)))</formula>
    </cfRule>
  </conditionalFormatting>
  <conditionalFormatting sqref="T286:U286">
    <cfRule type="containsText" dxfId="1632" priority="56" operator="containsText" text="Select">
      <formula>NOT(ISERROR(SEARCH("Select",T286)))</formula>
    </cfRule>
  </conditionalFormatting>
  <conditionalFormatting sqref="T570:U570">
    <cfRule type="containsText" dxfId="1631" priority="55" operator="containsText" text="Select">
      <formula>NOT(ISERROR(SEARCH("Select",T570)))</formula>
    </cfRule>
  </conditionalFormatting>
  <conditionalFormatting sqref="T419:U419">
    <cfRule type="containsText" dxfId="1630" priority="46" operator="containsText" text="Select">
      <formula>NOT(ISERROR(SEARCH("Select",T419)))</formula>
    </cfRule>
  </conditionalFormatting>
  <conditionalFormatting sqref="T584:U584">
    <cfRule type="containsText" dxfId="1629" priority="54" operator="containsText" text="Select">
      <formula>NOT(ISERROR(SEARCH("Select",T584)))</formula>
    </cfRule>
  </conditionalFormatting>
  <conditionalFormatting sqref="T602:U602">
    <cfRule type="containsText" dxfId="1628" priority="53" operator="containsText" text="Select">
      <formula>NOT(ISERROR(SEARCH("Select",T602)))</formula>
    </cfRule>
  </conditionalFormatting>
  <conditionalFormatting sqref="T305:U305">
    <cfRule type="containsText" dxfId="1627" priority="52" operator="containsText" text="Select">
      <formula>NOT(ISERROR(SEARCH("Select",T305)))</formula>
    </cfRule>
  </conditionalFormatting>
  <conditionalFormatting sqref="T324:U324">
    <cfRule type="containsText" dxfId="1626" priority="51" operator="containsText" text="Select">
      <formula>NOT(ISERROR(SEARCH("Select",T324)))</formula>
    </cfRule>
  </conditionalFormatting>
  <conditionalFormatting sqref="T343:U343">
    <cfRule type="containsText" dxfId="1625" priority="50" operator="containsText" text="Select">
      <formula>NOT(ISERROR(SEARCH("Select",T343)))</formula>
    </cfRule>
  </conditionalFormatting>
  <conditionalFormatting sqref="T362:U362">
    <cfRule type="containsText" dxfId="1624" priority="49" operator="containsText" text="Select">
      <formula>NOT(ISERROR(SEARCH("Select",T362)))</formula>
    </cfRule>
  </conditionalFormatting>
  <conditionalFormatting sqref="T381:U381">
    <cfRule type="containsText" dxfId="1623" priority="48" operator="containsText" text="Select">
      <formula>NOT(ISERROR(SEARCH("Select",T381)))</formula>
    </cfRule>
  </conditionalFormatting>
  <conditionalFormatting sqref="T400:U400">
    <cfRule type="containsText" dxfId="1622" priority="47" operator="containsText" text="Select">
      <formula>NOT(ISERROR(SEARCH("Select",T400)))</formula>
    </cfRule>
  </conditionalFormatting>
  <conditionalFormatting sqref="T438:U438">
    <cfRule type="containsText" dxfId="1621" priority="45" operator="containsText" text="Select">
      <formula>NOT(ISERROR(SEARCH("Select",T438)))</formula>
    </cfRule>
  </conditionalFormatting>
  <conditionalFormatting sqref="T457:U457">
    <cfRule type="containsText" dxfId="1620" priority="44" operator="containsText" text="Select">
      <formula>NOT(ISERROR(SEARCH("Select",T457)))</formula>
    </cfRule>
  </conditionalFormatting>
  <conditionalFormatting sqref="T476:U476">
    <cfRule type="containsText" dxfId="1619" priority="43" operator="containsText" text="Select">
      <formula>NOT(ISERROR(SEARCH("Select",T476)))</formula>
    </cfRule>
  </conditionalFormatting>
  <conditionalFormatting sqref="T495:U495">
    <cfRule type="containsText" dxfId="1618" priority="42" operator="containsText" text="Select">
      <formula>NOT(ISERROR(SEARCH("Select",T495)))</formula>
    </cfRule>
  </conditionalFormatting>
  <conditionalFormatting sqref="T514:U514">
    <cfRule type="containsText" dxfId="1617" priority="41" operator="containsText" text="Select">
      <formula>NOT(ISERROR(SEARCH("Select",T514)))</formula>
    </cfRule>
  </conditionalFormatting>
  <conditionalFormatting sqref="T533:U533">
    <cfRule type="containsText" dxfId="1616" priority="40" operator="containsText" text="Select">
      <formula>NOT(ISERROR(SEARCH("Select",T533)))</formula>
    </cfRule>
  </conditionalFormatting>
  <conditionalFormatting sqref="T552:U552">
    <cfRule type="containsText" dxfId="1615" priority="39" operator="containsText" text="Select">
      <formula>NOT(ISERROR(SEARCH("Select",T552)))</formula>
    </cfRule>
  </conditionalFormatting>
  <conditionalFormatting sqref="T617:U617">
    <cfRule type="containsText" dxfId="1614" priority="38" operator="containsText" text="Select">
      <formula>NOT(ISERROR(SEARCH("Select",T617)))</formula>
    </cfRule>
  </conditionalFormatting>
  <conditionalFormatting sqref="T628:U628">
    <cfRule type="containsText" dxfId="1613" priority="37" operator="containsText" text="Select">
      <formula>NOT(ISERROR(SEARCH("Select",T628)))</formula>
    </cfRule>
  </conditionalFormatting>
  <conditionalFormatting sqref="T640:U640">
    <cfRule type="containsText" dxfId="1612" priority="36" operator="containsText" text="Select">
      <formula>NOT(ISERROR(SEARCH("Select",T640)))</formula>
    </cfRule>
  </conditionalFormatting>
  <conditionalFormatting sqref="T645:U645">
    <cfRule type="containsText" dxfId="1611" priority="35" operator="containsText" text="Select">
      <formula>NOT(ISERROR(SEARCH("Select",T645)))</formula>
    </cfRule>
  </conditionalFormatting>
  <conditionalFormatting sqref="T654:U654">
    <cfRule type="containsText" dxfId="1610" priority="34" operator="containsText" text="Select">
      <formula>NOT(ISERROR(SEARCH("Select",T654)))</formula>
    </cfRule>
  </conditionalFormatting>
  <conditionalFormatting sqref="T662:U662">
    <cfRule type="containsText" dxfId="1609" priority="33" operator="containsText" text="Select">
      <formula>NOT(ISERROR(SEARCH("Select",T662)))</formula>
    </cfRule>
  </conditionalFormatting>
  <conditionalFormatting sqref="T670:U670">
    <cfRule type="containsText" dxfId="1608" priority="32" operator="containsText" text="Select">
      <formula>NOT(ISERROR(SEARCH("Select",T670)))</formula>
    </cfRule>
  </conditionalFormatting>
  <conditionalFormatting sqref="T676:U676">
    <cfRule type="containsText" dxfId="1607" priority="31" operator="containsText" text="Select">
      <formula>NOT(ISERROR(SEARCH("Select",T676)))</formula>
    </cfRule>
  </conditionalFormatting>
  <conditionalFormatting sqref="T690:U690">
    <cfRule type="containsText" dxfId="1606" priority="30" operator="containsText" text="Select">
      <formula>NOT(ISERROR(SEARCH("Select",T690)))</formula>
    </cfRule>
  </conditionalFormatting>
  <conditionalFormatting sqref="T702:U702">
    <cfRule type="containsText" dxfId="1605" priority="29" operator="containsText" text="Select">
      <formula>NOT(ISERROR(SEARCH("Select",T702)))</formula>
    </cfRule>
  </conditionalFormatting>
  <conditionalFormatting sqref="T711:U711">
    <cfRule type="containsText" dxfId="1604" priority="28" operator="containsText" text="Select">
      <formula>NOT(ISERROR(SEARCH("Select",T711)))</formula>
    </cfRule>
  </conditionalFormatting>
  <conditionalFormatting sqref="T715:U715">
    <cfRule type="containsText" dxfId="1603" priority="27" operator="containsText" text="Select">
      <formula>NOT(ISERROR(SEARCH("Select",T715)))</formula>
    </cfRule>
  </conditionalFormatting>
  <conditionalFormatting sqref="T723:U723">
    <cfRule type="containsText" dxfId="1602" priority="26" operator="containsText" text="Select">
      <formula>NOT(ISERROR(SEARCH("Select",T723)))</formula>
    </cfRule>
  </conditionalFormatting>
  <conditionalFormatting sqref="T737:U737">
    <cfRule type="containsText" dxfId="1601" priority="25" operator="containsText" text="Select">
      <formula>NOT(ISERROR(SEARCH("Select",T737)))</formula>
    </cfRule>
  </conditionalFormatting>
  <conditionalFormatting sqref="T751:U751">
    <cfRule type="containsText" dxfId="1600" priority="24" operator="containsText" text="Select">
      <formula>NOT(ISERROR(SEARCH("Select",T751)))</formula>
    </cfRule>
  </conditionalFormatting>
  <conditionalFormatting sqref="T765:U765">
    <cfRule type="containsText" dxfId="1599" priority="23" operator="containsText" text="Select">
      <formula>NOT(ISERROR(SEARCH("Select",T765)))</formula>
    </cfRule>
  </conditionalFormatting>
  <conditionalFormatting sqref="T823:U823">
    <cfRule type="containsText" dxfId="1598" priority="22" operator="containsText" text="Select">
      <formula>NOT(ISERROR(SEARCH("Select",T823)))</formula>
    </cfRule>
  </conditionalFormatting>
  <conditionalFormatting sqref="T837:U837">
    <cfRule type="containsText" dxfId="1597" priority="21" operator="containsText" text="Select">
      <formula>NOT(ISERROR(SEARCH("Select",T837)))</formula>
    </cfRule>
  </conditionalFormatting>
  <conditionalFormatting sqref="T851:U851">
    <cfRule type="containsText" dxfId="1596" priority="20" operator="containsText" text="Select">
      <formula>NOT(ISERROR(SEARCH("Select",T851)))</formula>
    </cfRule>
  </conditionalFormatting>
  <conditionalFormatting sqref="T865:U865">
    <cfRule type="containsText" dxfId="1595" priority="19" operator="containsText" text="Select">
      <formula>NOT(ISERROR(SEARCH("Select",T865)))</formula>
    </cfRule>
  </conditionalFormatting>
  <conditionalFormatting sqref="T879:U879">
    <cfRule type="containsText" dxfId="1594" priority="18" operator="containsText" text="Select">
      <formula>NOT(ISERROR(SEARCH("Select",T879)))</formula>
    </cfRule>
  </conditionalFormatting>
  <conditionalFormatting sqref="T893:U893">
    <cfRule type="containsText" dxfId="1593" priority="17" operator="containsText" text="Select">
      <formula>NOT(ISERROR(SEARCH("Select",T893)))</formula>
    </cfRule>
  </conditionalFormatting>
  <conditionalFormatting sqref="T901:U901">
    <cfRule type="containsText" dxfId="1592" priority="16" operator="containsText" text="Select">
      <formula>NOT(ISERROR(SEARCH("Select",T901)))</formula>
    </cfRule>
  </conditionalFormatting>
  <conditionalFormatting sqref="T905:U905">
    <cfRule type="containsText" dxfId="1591" priority="15" operator="containsText" text="Select">
      <formula>NOT(ISERROR(SEARCH("Select",T905)))</formula>
    </cfRule>
  </conditionalFormatting>
  <conditionalFormatting sqref="T918:U918">
    <cfRule type="containsText" dxfId="1590" priority="14" operator="containsText" text="Select">
      <formula>NOT(ISERROR(SEARCH("Select",T918)))</formula>
    </cfRule>
  </conditionalFormatting>
  <conditionalFormatting sqref="T950:U950">
    <cfRule type="containsText" dxfId="1589" priority="13" operator="containsText" text="Select">
      <formula>NOT(ISERROR(SEARCH("Select",T950)))</formula>
    </cfRule>
  </conditionalFormatting>
  <conditionalFormatting sqref="T974:U974">
    <cfRule type="containsText" dxfId="1588" priority="12" operator="containsText" text="Select">
      <formula>NOT(ISERROR(SEARCH("Select",T974)))</formula>
    </cfRule>
  </conditionalFormatting>
  <conditionalFormatting sqref="T991:U991">
    <cfRule type="containsText" dxfId="1587" priority="11" operator="containsText" text="Select">
      <formula>NOT(ISERROR(SEARCH("Select",T991)))</formula>
    </cfRule>
  </conditionalFormatting>
  <conditionalFormatting sqref="O992">
    <cfRule type="containsText" dxfId="1586" priority="10" operator="containsText" text="Select">
      <formula>NOT(ISERROR(SEARCH("Select",O992)))</formula>
    </cfRule>
  </conditionalFormatting>
  <conditionalFormatting sqref="O992">
    <cfRule type="containsText" dxfId="1585" priority="9" operator="containsText" text="Not Addressed">
      <formula>NOT(ISERROR(SEARCH("Not Addressed",O992)))</formula>
    </cfRule>
  </conditionalFormatting>
  <conditionalFormatting sqref="T1002:U1002">
    <cfRule type="containsText" dxfId="1584" priority="8" operator="containsText" text="Select">
      <formula>NOT(ISERROR(SEARCH("Select",T1002)))</formula>
    </cfRule>
  </conditionalFormatting>
  <conditionalFormatting sqref="T1016:U1016">
    <cfRule type="containsText" dxfId="1583" priority="7" operator="containsText" text="Select">
      <formula>NOT(ISERROR(SEARCH("Select",T1016)))</formula>
    </cfRule>
  </conditionalFormatting>
  <conditionalFormatting sqref="T1019:U1019">
    <cfRule type="containsText" dxfId="1582" priority="6" operator="containsText" text="Select">
      <formula>NOT(ISERROR(SEARCH("Select",T1019)))</formula>
    </cfRule>
  </conditionalFormatting>
  <conditionalFormatting sqref="T1024:U1024">
    <cfRule type="containsText" dxfId="1581" priority="5" operator="containsText" text="Select">
      <formula>NOT(ISERROR(SEARCH("Select",T1024)))</formula>
    </cfRule>
  </conditionalFormatting>
  <conditionalFormatting sqref="T1027:U1027">
    <cfRule type="containsText" dxfId="1580" priority="4" operator="containsText" text="Select">
      <formula>NOT(ISERROR(SEARCH("Select",T1027)))</formula>
    </cfRule>
  </conditionalFormatting>
  <conditionalFormatting sqref="T1030:U1030">
    <cfRule type="containsText" dxfId="1579" priority="3" operator="containsText" text="Select">
      <formula>NOT(ISERROR(SEARCH("Select",T1030)))</formula>
    </cfRule>
  </conditionalFormatting>
  <conditionalFormatting sqref="T1033:U1033">
    <cfRule type="containsText" dxfId="1578" priority="2" operator="containsText" text="Select">
      <formula>NOT(ISERROR(SEARCH("Select",T1033)))</formula>
    </cfRule>
  </conditionalFormatting>
  <conditionalFormatting sqref="T33:U33">
    <cfRule type="containsText" dxfId="1577" priority="1" operator="containsText" text="Select">
      <formula>NOT(ISERROR(SEARCH("Select",T33)))</formula>
    </cfRule>
  </conditionalFormatting>
  <dataValidations count="23">
    <dataValidation type="list" allowBlank="1" showInputMessage="1" showErrorMessage="1" sqref="M972:O972" xr:uid="{00000000-0002-0000-0800-000000000000}">
      <formula1>"Select, Needed, Not Needed, To be Determined by..., Not Addressed"</formula1>
    </dataValidation>
    <dataValidation type="date" operator="greaterThan" allowBlank="1" showInputMessage="1" showErrorMessage="1" sqref="M974:O974" xr:uid="{00000000-0002-0000-0800-000001000000}">
      <formula1>367</formula1>
    </dataValidation>
    <dataValidation type="list" allowBlank="1" showInputMessage="1" showErrorMessage="1" sqref="I910:J910 I934:J934 I914:J914 I918:J918 I922:J922 I926:J926 I930:J930 I938:J938 I942:J942 I946:J946 I950:J950 I966:J966 I954:J954 I958:J958 I962:J962" xr:uid="{00000000-0002-0000-0800-000002000000}">
      <formula1>"Select, Accept, Reject, Not Addressed"</formula1>
    </dataValidation>
    <dataValidation type="list" allowBlank="1" showInputMessage="1" showErrorMessage="1" sqref="J730:Q730 J744:Q744 J758:Q758 J772:Q772 J786:Q786 J800:Q800" xr:uid="{00000000-0002-0000-0800-000003000000}">
      <formula1>"Speech/Language,Occupational,Physical,Transportation,Counseling,Audiological,Interpretation,Medical,O&amp;M,Parent Counseling,Psychological,Recreation,School Nurse/Health,Social Work,Other"</formula1>
    </dataValidation>
    <dataValidation type="list" allowBlank="1" showInputMessage="1" showErrorMessage="1" sqref="H711:J711" xr:uid="{00000000-0002-0000-0800-000004000000}">
      <formula1>"Select, Meeting Notice, Individual Student Invite, Other, Not Addressed"</formula1>
    </dataValidation>
    <dataValidation type="list" allowBlank="1" showInputMessage="1" showErrorMessage="1" sqref="N624:O624 N628:O628 N632:O632 I650:J650 I665:J665 I681:J681 I693:J693 I705:J705" xr:uid="{00000000-0002-0000-0800-000005000000}">
      <formula1>"Select, Yes, No, Not Addressed, Not Applicable"</formula1>
    </dataValidation>
    <dataValidation type="list" allowBlank="1" showInputMessage="1" showErrorMessage="1" sqref="I618:L618" xr:uid="{00000000-0002-0000-0800-000006000000}">
      <formula1>"Select, With Accommodations, Without Accommodations, No Assessment Required, Not Addressed"</formula1>
    </dataValidation>
    <dataValidation type="list" allowBlank="1" showInputMessage="1" showErrorMessage="1" sqref="I612:J612" xr:uid="{00000000-0002-0000-0800-000007000000}">
      <formula1>"Select, Not Applicable, Yes, Not Addressed"</formula1>
    </dataValidation>
    <dataValidation type="list" allowBlank="1" showInputMessage="1" showErrorMessage="1" sqref="N607:O607" xr:uid="{00000000-0002-0000-0800-000008000000}">
      <formula1>"Select, Regular, Not Required, Adaptive, Not Addressed"</formula1>
    </dataValidation>
    <dataValidation type="list" allowBlank="1" showInputMessage="1" showErrorMessage="1" sqref="I597:J597 N597:O597 N602:O602 I602:J602 I607:J607 I645:J645 N645:O645 I660:J660 N660:O660 I676:J676 N676:O676 I688:J688 N688:O688 I700:J700 N700:O700 N733:O733 N737:O737 N741:O741 N747:O747 N751:O751 N755:O755 N761:O761 N765:O765 N769:O769 N775:O775 N779:O779 N783:O783 N789:O789 N793:O793 N797:O797 N803:O803 N807:O807 N811:O812 N819:O819 N823:O823 N827:O827 N833:O833 N837:O837 N841:O841 N847:O847 N851:O851 N855:O855 N861:O861 N865:O865 N869:O869 N875:O875 N879:O879 N883:O883 N889:O889 N893:O893 N897:O897 I979:J979 N979:O979 N984:O984 I984:J984 O992" xr:uid="{00000000-0002-0000-0800-000009000000}">
      <formula1>"Select, Yes, No, Not Addressed"</formula1>
    </dataValidation>
    <dataValidation type="list" allowBlank="1" showInputMessage="1" showErrorMessage="1" sqref="O6" xr:uid="{00000000-0002-0000-0800-00000A000000}">
      <formula1>" Pre-K   /,First   /,Second   /,Third   /,Fourth   /,Fifth   /, Sixth   /,Seventh   /,Eighth   /,Freshman   /,Sophmore   /,Junior   /,Senior   /"</formula1>
    </dataValidation>
    <dataValidation type="list" allowBlank="1" showInputMessage="1" showErrorMessage="1" sqref="I237:J237 O237:P237 I242:J242 O242:P242 I247:J247 O247:P247 I252:J252 O252:P252" xr:uid="{00000000-0002-0000-0800-00000B000000}">
      <formula1>"Select, Present, Excused, Unexcused, Not Applicable "</formula1>
    </dataValidation>
    <dataValidation type="list" allowBlank="1" showInputMessage="1" showErrorMessage="1" sqref="O222:P222 K715 K258:N258" xr:uid="{00000000-0002-0000-0800-00000C000000}">
      <formula1>"Select, Yes, No"</formula1>
    </dataValidation>
    <dataValidation type="list" allowBlank="1" showInputMessage="1" showErrorMessage="1" sqref="I217:J217 O217:P217 I222:J222" xr:uid="{00000000-0002-0000-0800-00000D000000}">
      <formula1>"Select, Agree, Disagree, No Signature"</formula1>
    </dataValidation>
    <dataValidation type="list" allowBlank="1" showInputMessage="1" showErrorMessage="1" sqref="O137:O140 G137:G140 K137:K140" xr:uid="{00000000-0002-0000-0800-00000E000000}">
      <formula1>"Reading Comprehension,Basic Reading Skills,Reading Fluency,Written Expression,Math Calculation,Math Problem Solving,Listening Comprehension,Oral Expression"</formula1>
    </dataValidation>
    <dataValidation type="list" allowBlank="1" showInputMessage="1" showErrorMessage="1" sqref="O48:P48 O52:P52 O56:P56 O60:P60 M145:N145 M149:N149 M153:N153 M157:N157 M161:N161 M165:N165 M169:N169 M173:N173 M177:N177 M181:N181 M189:N189 M193:N193 M197:N197 M201:N201 M205:N205 M209:N209 J283:K283 I514:J514 I282:J282 P107:Q107 L10:M10 N588:O588 O287:P287 O291:P291 N286:O286 O519 J515:K515 O511 J511:K511 I510:J510 I290:J290 N282:O282 J481:K481 N290:O290 J287:K287 O295:P295 N294:O294 O314 O306 N313:O313 I305:J305 J557:K557 J306:K306 O302 J553 I529:J529 N324:O324 I328:J328 N320:O320 O329 N328:O328 N351:O351 I343:J343 O530 J344:K344 O340 J340:K340 I339:J339 N362:O362 I366:J366 N358:O358 O367 N366:O366 O371 O363 N522:O522 J382:K382 O378 J378:K378 I377:J377 I533:J533 O386 N396:O396 O405 N404:O404 O409 O401 N408:O408 I400:J400 O416 J416:K416 I415:J415 I552:J552 J420:K420 N419:O419 I423:J423 N442:O442 O447 O439 N446:O446 I438:J438 O561 J439:K439 I453:J453 N556:O556 O557 N457:O457 I461:J461 N453:O453 O462 O477 N484:O484 I476:J476 I556:J556 J477:K477 O473 J473:K473 O549 N495:O495 I499:J499 N491:O491 O500 N499:O499 O504 I537:J537 N529:O529 P539 N537:O537 O542 O534 N541:O541 N566:O566 N570:O570 N574:O574 N580:O580 N584:O584 I286:J286 O283:P283 J302:K302 I301:J301 J291:K291 O310 N305:O305 I309:J309 N301:O301 N533:O533 N309:O309 O333 O325 N332:O332 I324:J324 J325:K325 J310:K311 O321 J321:K321 I320:J320 J530:K530 O348 N343:O343 I347:J347 N339:O339 O344 N347:O347 O352 J329:K329 N370:O370 I362:J362 J367:K367 J363:K363 O359 J359:K359 I358:J358 J348:K348 J534:K534 N381:O381 I385:J385 N377:O377 O382 N385:O385 O390 O538:O539 N389:O389 I381:J381 J538:K538 J401:K401 O397 J397:K397 I396:J396 J500:K500 K553:K554 N400:O400 I404:J404 N415:O415 O424 N423:O423 O428 O420 N427:O427 I419:J419 J424:K424 J405:K405 O435 J435:K435 I434:J434 N560:O560 O443 N438:O438 I442:J442 N434:O434 O553 N461:O461 O466 O458 N465:O465 I457:J457 J458:K458 J443:K443 O454 J454:K454 I472:J472 J462:K462 O481 N476:O476 I480:J480 N472:O472 N548:O548 N480:O480 O485 O496 N503:O503 I495:J495 J549:K549 J496:K496 O492 J492:K492 I491:J491 J519:K519 I548:J548 N514:O514 I518:J518 N510:O510 O515 N518:O518 O523 N552:O552 J386:K386 O997:P997 O1001:P1001 O1005:P1005 O1009:P1009" xr:uid="{00000000-0002-0000-0800-00000F000000}">
      <formula1>"Select,Yes, No, Not Addressed"</formula1>
    </dataValidation>
    <dataValidation type="list" allowBlank="1" showInputMessage="1" showErrorMessage="1" sqref="T15:U15 T21:U21 T28:U28 T197:U197 T37:U37 T217:U217 T40:U40 T43:U43 T53:U53 T66:U66 T73:U73 T85:U85 T95:U95 T106:U106 T110:U110 T113:U113 T116:U116 T119:U119 T122:U122 T125:U125 T128:U128 T131:U131 T138:U138 T161:U161 T228:U228 T231:U231 T242:U242 T257:U257 T263:U263 T266:U266 T269:U269 T273:U273 T276:U276 T286:U286 T602:U602 T305:U305 T324:U324 T343:U343 T362:U362 T381:U381 T400:U400 T419:U419 T438:U438 T457:U457 T476:U476 T495:U495 T514:U514 T533:U533 T570:U570 T584:U584 T552:U552 T617:U617 T628:U628 T640:U640 T645:U645 T654:U654 T662:U662 T670:U670 T676:U676 T690:U690 T702:U702 T711:U711 T715:U715 T723:U723 T737:U737 T751:U751 T765:U765 T823:U823 T837:U837 T851:U851 T865:U865 T879:U879 T893:U893 T901:U901 T905:U905 T918:U918 T950:U950 T974:U974 T991:U991 T1002:U1002 T1016:U1016 T1019:U1019 T1024:U1024 T1027:U1027 T1030:U1030 T1033:U1033 T33:U33" xr:uid="{00000000-0002-0000-0800-000010000000}">
      <formula1>"Select,Yes, No, Not Applicable"</formula1>
    </dataValidation>
    <dataValidation type="list" allowBlank="1" sqref="D8" xr:uid="{00000000-0002-0000-0800-000011000000}">
      <formula1>"Initial,Reevaluation,Initial - Transition,Reeval - Transition"</formula1>
    </dataValidation>
    <dataValidation type="list" allowBlank="1" sqref="G901" xr:uid="{00000000-0002-0000-0800-000012000000}">
      <formula1>"0100 - General Classroom with Modifications (80-100%),0110 - Resource Room (40-79%),0120 - Self-Contained Classroom (0-39%),0130 - Separate Day School,0140 - Residential Facility,0150 - Home/Hospital,See ""Select for Early Childhood (Ages 3-5)"" Below"</formula1>
    </dataValidation>
    <dataValidation type="list" allowBlank="1" showInputMessage="1" showErrorMessage="1" sqref="G903:Q903" xr:uid="{00000000-0002-0000-0800-000013000000}">
      <formula1>"0310 - ECS: 10+hrs in Reg EC,0315 - ECS: 10+hrs in other location,0325 - ECS: &lt;10hrs in Reg EC,0330 - ECS: &lt;10hrs in other location,0335 - SpEd Class,0345 - Separate School,0355 - Resident Facility,0365 - Home,0375 - Service Provider Location "</formula1>
    </dataValidation>
    <dataValidation type="list" allowBlank="1" sqref="G21:G23 K20:K23 O20:O23 J816 J830 J844 J858 J872 J886" xr:uid="{00000000-0002-0000-0800-000014000000}">
      <formula1>"Reading Comprehension,Basic Reading Skills,Fluency,Math Calculation,Math Problem Solving,Written Expression,Oral Expression,Listening Comprehension,Communication,Behavioral/Emotional,Early Childhood,Health"</formula1>
    </dataValidation>
    <dataValidation type="list" allowBlank="1" showInputMessage="1" showErrorMessage="1" sqref="G71:I82" xr:uid="{00000000-0002-0000-0800-000015000000}">
      <formula1>"Ability,Achievement,Adaptive Behavior,Articulation,Autism,Behavior,Braille,Chronic/Acute,Developmental,Fine Motor,Fluency,Gross Motor,Language,Observation,Opthalmological,O/M,Transition,Voice,Visual Motor,Personality,Social/Emotional,FBA,Other"</formula1>
    </dataValidation>
    <dataValidation type="list" allowBlank="1" showInputMessage="1" showErrorMessage="1" sqref="G93:I104" xr:uid="{00000000-0002-0000-0800-000016000000}">
      <formula1>"Reading Comprehension,Basic Reading Skills,Reading Fluency,Math Calculation,Math Problem Solving,Written Expression,Oral Expression,Listening Comprehension,Behavioral/Emotional,Adaptive Behavior,Early Childhood, Health"</formula1>
    </dataValidation>
  </dataValidations>
  <hyperlinks>
    <hyperlink ref="N637:R637" location="'File 8'!A729:R813" display="Related Services. " xr:uid="{00000000-0004-0000-0800-000000000000}"/>
    <hyperlink ref="L1037:M1037" location="'File 8'!A2" display="Top of Page" xr:uid="{00000000-0004-0000-0800-000001000000}"/>
    <hyperlink ref="X7:AB7" location="'File 8'!A637:R669" display="For Transition Only Click Here" xr:uid="{00000000-0004-0000-0800-000002000000}"/>
    <hyperlink ref="K135:R135" location="'File 8'!A226:R254" display="Meeting Notice." xr:uid="{00000000-0004-0000-0800-000003000000}"/>
  </hyperlinks>
  <pageMargins left="0.25" right="0.25" top="0.75" bottom="0.75" header="0.3" footer="0.3"/>
  <pageSetup scale="86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2B34AB2CC2FC4981F131D2BD144012" ma:contentTypeVersion="4" ma:contentTypeDescription="Create a new document." ma:contentTypeScope="" ma:versionID="2e26f2548b3ebe8944159c893a4fd5a8">
  <xsd:schema xmlns:xsd="http://www.w3.org/2001/XMLSchema" xmlns:xs="http://www.w3.org/2001/XMLSchema" xmlns:p="http://schemas.microsoft.com/office/2006/metadata/properties" xmlns:ns2="3758a96a-fd8c-4a53-ba62-d7519e4c06a0" xmlns:ns3="b2361830-4d59-4aa0-b274-9b5c308b7fff" targetNamespace="http://schemas.microsoft.com/office/2006/metadata/properties" ma:root="true" ma:fieldsID="ef3693663162b49a82d7d1b82cc79c5c" ns2:_="" ns3:_="">
    <xsd:import namespace="3758a96a-fd8c-4a53-ba62-d7519e4c06a0"/>
    <xsd:import namespace="b2361830-4d59-4aa0-b274-9b5c308b7ff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58a96a-fd8c-4a53-ba62-d7519e4c06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361830-4d59-4aa0-b274-9b5c308b7ff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0E4F65-53ED-4D37-B33F-2872CEC536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C046D5-59CD-47FC-BEB4-062A1124B394}">
  <ds:schemaRefs>
    <ds:schemaRef ds:uri="3758a96a-fd8c-4a53-ba62-d7519e4c06a0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infopath/2007/PartnerControls"/>
    <ds:schemaRef ds:uri="b2361830-4d59-4aa0-b274-9b5c308b7fff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8CE3A4C3-4DB5-4B87-BB76-9E43DD46D2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58a96a-fd8c-4a53-ba62-d7519e4c06a0"/>
    <ds:schemaRef ds:uri="b2361830-4d59-4aa0-b274-9b5c308b7ff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Master Schedule</vt:lpstr>
      <vt:lpstr>File 1</vt:lpstr>
      <vt:lpstr>File 2</vt:lpstr>
      <vt:lpstr>File 3</vt:lpstr>
      <vt:lpstr>File 4</vt:lpstr>
      <vt:lpstr>File 5</vt:lpstr>
      <vt:lpstr>File 6</vt:lpstr>
      <vt:lpstr>File 7</vt:lpstr>
      <vt:lpstr>File 8</vt:lpstr>
      <vt:lpstr>File 9</vt:lpstr>
      <vt:lpstr>File 10</vt:lpstr>
      <vt:lpstr>Compliance Notes</vt:lpstr>
      <vt:lpstr>Technical Assistance</vt:lpstr>
      <vt:lpstr>'File 1'!Print_Area</vt:lpstr>
      <vt:lpstr>'File 10'!Print_Area</vt:lpstr>
      <vt:lpstr>'File 2'!Print_Area</vt:lpstr>
      <vt:lpstr>'File 3'!Print_Area</vt:lpstr>
      <vt:lpstr>'File 4'!Print_Area</vt:lpstr>
      <vt:lpstr>'File 5'!Print_Area</vt:lpstr>
      <vt:lpstr>'File 6'!Print_Area</vt:lpstr>
      <vt:lpstr>'File 7'!Print_Area</vt:lpstr>
      <vt:lpstr>'File 8'!Print_Area</vt:lpstr>
      <vt:lpstr>'File 9'!Print_Area</vt:lpstr>
      <vt:lpstr>'Master Schedule'!Print_Area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Tye Johnson</dc:creator>
  <cp:keywords/>
  <dc:description/>
  <cp:lastModifiedBy>Flor, Melissa</cp:lastModifiedBy>
  <cp:revision/>
  <dcterms:created xsi:type="dcterms:W3CDTF">2019-05-31T22:24:31Z</dcterms:created>
  <dcterms:modified xsi:type="dcterms:W3CDTF">2019-09-10T18:02:01Z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0x010100DC2B34AB2CC2FC4981F131D2BD144012</vt:lpwstr>
  </property>
</Properties>
</file>